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BCP\_BCP Office Administration\_BCP_Team Member Forms\SteveP\Pratt Personal\Home\Town\FinCom\Excel Files 27Jun2019\"/>
    </mc:Choice>
  </mc:AlternateContent>
  <bookViews>
    <workbookView xWindow="360" yWindow="975" windowWidth="9660" windowHeight="2025" tabRatio="761"/>
  </bookViews>
  <sheets>
    <sheet name="Analysis" sheetId="1" r:id="rId1"/>
    <sheet name="Graph" sheetId="9" r:id="rId2"/>
    <sheet name="Parcels_Population" sheetId="3" r:id="rId3"/>
    <sheet name="FY1988 Operational Override" sheetId="10" r:id="rId4"/>
    <sheet name="CPI-U" sheetId="4" r:id="rId5"/>
  </sheets>
  <externalReferences>
    <externalReference r:id="rId6"/>
  </externalReferences>
  <definedNames>
    <definedName name="data">[1]Data!$A$3:$M$25993</definedName>
    <definedName name="data3yr">[1]data_2yr!$A$3:$J$25993</definedName>
    <definedName name="_xlnm.Print_Area" localSheetId="0">Analysis!$A$2:$K$209</definedName>
    <definedName name="_xlnm.Print_Area" localSheetId="1">Graph!$K$1:$AG$49</definedName>
    <definedName name="_xlnm.Print_Titles" localSheetId="0">Analysis!$1:$1</definedName>
    <definedName name="_xlnm.Print_Titles" localSheetId="4">'CPI-U'!$1:$6</definedName>
  </definedNames>
  <calcPr calcId="152511"/>
</workbook>
</file>

<file path=xl/calcChain.xml><?xml version="1.0" encoding="utf-8"?>
<calcChain xmlns="http://schemas.openxmlformats.org/spreadsheetml/2006/main">
  <c r="O4" i="4" l="1"/>
  <c r="O7" i="4" l="1"/>
  <c r="N7" i="4"/>
  <c r="P3" i="4"/>
  <c r="P2" i="4"/>
  <c r="P1" i="4"/>
  <c r="N8" i="4"/>
  <c r="N9" i="4"/>
  <c r="O8" i="4"/>
  <c r="O10" i="4"/>
  <c r="O9" i="4"/>
  <c r="N10" i="4"/>
  <c r="P7" i="4" l="1"/>
  <c r="P9" i="4"/>
  <c r="P8" i="4"/>
  <c r="M4" i="4" l="1"/>
  <c r="F2" i="10"/>
  <c r="Q31" i="3" l="1"/>
  <c r="Q30" i="3"/>
  <c r="Q29" i="3"/>
  <c r="Q28" i="3"/>
  <c r="Q27" i="3"/>
  <c r="Q26" i="3"/>
  <c r="Q25" i="3"/>
  <c r="Q24" i="3"/>
  <c r="Q23" i="3"/>
  <c r="Q22" i="3"/>
  <c r="Q21" i="3"/>
  <c r="Q20" i="3"/>
  <c r="Q19" i="3"/>
  <c r="Q18" i="3"/>
  <c r="Q17" i="3"/>
  <c r="Q16" i="3"/>
  <c r="Q15" i="3"/>
  <c r="Q14" i="3"/>
  <c r="Q13" i="3"/>
  <c r="L7" i="3"/>
  <c r="K7" i="3"/>
  <c r="Q7" i="3" s="1"/>
  <c r="K6" i="3"/>
  <c r="L6" i="3"/>
  <c r="L5" i="3"/>
  <c r="K5" i="3"/>
  <c r="L12" i="3"/>
  <c r="C12" i="3"/>
  <c r="Q12" i="3" s="1"/>
  <c r="L11" i="3"/>
  <c r="L10" i="3"/>
  <c r="C10" i="3"/>
  <c r="Q10" i="3" s="1"/>
  <c r="L9" i="3"/>
  <c r="C9" i="3"/>
  <c r="Q9" i="3" s="1"/>
  <c r="L8" i="3"/>
  <c r="C8" i="3"/>
  <c r="Q8" i="3" s="1"/>
  <c r="C157" i="1"/>
  <c r="C156" i="1"/>
  <c r="C159" i="1"/>
  <c r="C158" i="1"/>
  <c r="G41" i="9" l="1"/>
  <c r="G42" i="9" s="1"/>
  <c r="G43" i="9" s="1"/>
  <c r="G44" i="9" s="1"/>
  <c r="G45" i="9" s="1"/>
  <c r="G46" i="9" s="1"/>
  <c r="G47" i="9" s="1"/>
  <c r="G48" i="9" s="1"/>
  <c r="G49" i="9" s="1"/>
  <c r="G40" i="9"/>
  <c r="R8" i="3" l="1"/>
  <c r="R7" i="3" s="1"/>
  <c r="R6" i="3" s="1"/>
  <c r="R5" i="3" s="1"/>
  <c r="J7" i="3" l="1"/>
  <c r="M6" i="3"/>
  <c r="J6" i="3"/>
  <c r="J5" i="3"/>
  <c r="C6" i="3"/>
  <c r="Q6" i="3" s="1"/>
  <c r="C5" i="3"/>
  <c r="Q5" i="3" s="1"/>
  <c r="C161" i="1"/>
  <c r="C160" i="1"/>
  <c r="H124" i="1"/>
  <c r="H123" i="1"/>
  <c r="H122" i="1"/>
  <c r="H121" i="1"/>
  <c r="H120" i="1"/>
  <c r="H119" i="1"/>
  <c r="E124" i="1"/>
  <c r="E123" i="1"/>
  <c r="E122" i="1"/>
  <c r="E121" i="1"/>
  <c r="E120" i="1"/>
  <c r="E119" i="1"/>
  <c r="D124" i="1"/>
  <c r="D123" i="1"/>
  <c r="D122" i="1"/>
  <c r="D121" i="1"/>
  <c r="D120" i="1"/>
  <c r="D119" i="1"/>
  <c r="E83" i="1"/>
  <c r="D83" i="1"/>
  <c r="C83" i="1"/>
  <c r="E82" i="1"/>
  <c r="D82" i="1"/>
  <c r="C82" i="1"/>
  <c r="E81" i="1"/>
  <c r="D81" i="1"/>
  <c r="C81" i="1"/>
  <c r="E80" i="1"/>
  <c r="D80" i="1"/>
  <c r="C80" i="1"/>
  <c r="E79" i="1"/>
  <c r="D79" i="1"/>
  <c r="C79" i="1"/>
  <c r="E78" i="1"/>
  <c r="D78" i="1"/>
  <c r="C78" i="1"/>
  <c r="B83" i="1"/>
  <c r="B82" i="1"/>
  <c r="B81" i="1"/>
  <c r="B80" i="1"/>
  <c r="B79" i="1"/>
  <c r="B78" i="1"/>
  <c r="E37" i="1"/>
  <c r="E38" i="1"/>
  <c r="E39" i="1"/>
  <c r="E40" i="1"/>
  <c r="E41" i="1"/>
  <c r="E42" i="1"/>
  <c r="D42" i="1"/>
  <c r="C42" i="1"/>
  <c r="D41" i="1"/>
  <c r="C41" i="1"/>
  <c r="D40" i="1"/>
  <c r="C40" i="1"/>
  <c r="D39" i="1"/>
  <c r="C39" i="1"/>
  <c r="D38" i="1"/>
  <c r="C38" i="1"/>
  <c r="D37" i="1"/>
  <c r="C37" i="1"/>
  <c r="B42" i="1"/>
  <c r="B41" i="1"/>
  <c r="B40" i="1"/>
  <c r="B39" i="1"/>
  <c r="B38" i="1"/>
  <c r="B37" i="1"/>
  <c r="N77" i="1" l="1"/>
  <c r="M77" i="1"/>
  <c r="L77" i="1"/>
  <c r="N76" i="1"/>
  <c r="M76" i="1"/>
  <c r="L76" i="1"/>
  <c r="N75" i="1"/>
  <c r="M75" i="1"/>
  <c r="L75" i="1"/>
  <c r="N74" i="1"/>
  <c r="M74" i="1"/>
  <c r="L74" i="1"/>
  <c r="N73" i="1"/>
  <c r="M73" i="1"/>
  <c r="L73" i="1"/>
  <c r="N72" i="1"/>
  <c r="M72" i="1"/>
  <c r="L72" i="1"/>
  <c r="N71" i="1"/>
  <c r="M71" i="1"/>
  <c r="L71" i="1"/>
  <c r="N70" i="1"/>
  <c r="M70" i="1"/>
  <c r="L70" i="1"/>
  <c r="N69" i="1"/>
  <c r="M69" i="1"/>
  <c r="L69" i="1"/>
  <c r="N68" i="1"/>
  <c r="M68" i="1"/>
  <c r="L68" i="1"/>
  <c r="N67" i="1"/>
  <c r="M67" i="1"/>
  <c r="L67" i="1"/>
  <c r="N66" i="1"/>
  <c r="M66" i="1"/>
  <c r="L66" i="1"/>
  <c r="N65" i="1"/>
  <c r="M65" i="1"/>
  <c r="L65" i="1"/>
  <c r="N64" i="1"/>
  <c r="M64" i="1"/>
  <c r="L64" i="1"/>
  <c r="N63" i="1"/>
  <c r="M63" i="1"/>
  <c r="L63" i="1"/>
  <c r="N62" i="1"/>
  <c r="M62" i="1"/>
  <c r="L62" i="1"/>
  <c r="N61" i="1"/>
  <c r="M61" i="1"/>
  <c r="L61" i="1"/>
  <c r="N60" i="1"/>
  <c r="M60" i="1"/>
  <c r="L60" i="1"/>
  <c r="N59" i="1"/>
  <c r="M59" i="1"/>
  <c r="L59" i="1"/>
  <c r="N58" i="1"/>
  <c r="M58" i="1"/>
  <c r="L58" i="1"/>
  <c r="N57" i="1"/>
  <c r="M57" i="1"/>
  <c r="L57" i="1"/>
  <c r="N56" i="1"/>
  <c r="M56" i="1"/>
  <c r="L56" i="1"/>
  <c r="N55" i="1"/>
  <c r="M55" i="1"/>
  <c r="L55" i="1"/>
  <c r="N54" i="1"/>
  <c r="M54" i="1"/>
  <c r="L54" i="1"/>
  <c r="N53" i="1"/>
  <c r="M53" i="1"/>
  <c r="L53" i="1"/>
  <c r="N52" i="1"/>
  <c r="M52" i="1"/>
  <c r="L52" i="1"/>
  <c r="N51" i="1"/>
  <c r="M51" i="1"/>
  <c r="L51" i="1"/>
  <c r="N50" i="1"/>
  <c r="M50" i="1"/>
  <c r="L50" i="1"/>
  <c r="N49" i="1"/>
  <c r="M49" i="1"/>
  <c r="L49" i="1"/>
  <c r="N45" i="1"/>
  <c r="M45" i="1"/>
  <c r="L45" i="1"/>
  <c r="N44" i="1"/>
  <c r="M44" i="1"/>
  <c r="L44" i="1"/>
  <c r="N36" i="1"/>
  <c r="M36" i="1"/>
  <c r="L36" i="1"/>
  <c r="N35" i="1"/>
  <c r="M35" i="1"/>
  <c r="L35" i="1"/>
  <c r="N34" i="1"/>
  <c r="M34" i="1"/>
  <c r="L34" i="1"/>
  <c r="N33" i="1"/>
  <c r="M33" i="1"/>
  <c r="L33" i="1"/>
  <c r="N32" i="1"/>
  <c r="M32" i="1"/>
  <c r="L32" i="1"/>
  <c r="N31" i="1"/>
  <c r="M31" i="1"/>
  <c r="L31" i="1"/>
  <c r="N30" i="1"/>
  <c r="M30" i="1"/>
  <c r="L30" i="1"/>
  <c r="N29" i="1"/>
  <c r="M29" i="1"/>
  <c r="L29" i="1"/>
  <c r="N28" i="1"/>
  <c r="M28" i="1"/>
  <c r="L28" i="1"/>
  <c r="N27" i="1"/>
  <c r="M27" i="1"/>
  <c r="L27" i="1"/>
  <c r="N26" i="1"/>
  <c r="M26" i="1"/>
  <c r="L26" i="1"/>
  <c r="N25" i="1"/>
  <c r="M25" i="1"/>
  <c r="L25" i="1"/>
  <c r="N24" i="1"/>
  <c r="M24" i="1"/>
  <c r="L24" i="1"/>
  <c r="N23" i="1"/>
  <c r="M23" i="1"/>
  <c r="L23" i="1"/>
  <c r="N22" i="1"/>
  <c r="M22" i="1"/>
  <c r="L22" i="1"/>
  <c r="N21" i="1"/>
  <c r="M21" i="1"/>
  <c r="L21" i="1"/>
  <c r="N20" i="1"/>
  <c r="M20" i="1"/>
  <c r="L20" i="1"/>
  <c r="N19" i="1"/>
  <c r="M19" i="1"/>
  <c r="L19" i="1"/>
  <c r="N18" i="1"/>
  <c r="M18" i="1"/>
  <c r="L18" i="1"/>
  <c r="N17" i="1"/>
  <c r="M17" i="1"/>
  <c r="L17" i="1"/>
  <c r="N16" i="1"/>
  <c r="M16" i="1"/>
  <c r="L16" i="1"/>
  <c r="N15" i="1"/>
  <c r="M15" i="1"/>
  <c r="L15" i="1"/>
  <c r="N14" i="1"/>
  <c r="M14" i="1"/>
  <c r="L14" i="1"/>
  <c r="N13" i="1"/>
  <c r="M13" i="1"/>
  <c r="L13" i="1"/>
  <c r="N12" i="1"/>
  <c r="M12" i="1"/>
  <c r="L12" i="1"/>
  <c r="N11" i="1"/>
  <c r="M11" i="1"/>
  <c r="L11" i="1"/>
  <c r="N10" i="1"/>
  <c r="M10" i="1"/>
  <c r="L10" i="1"/>
  <c r="N9" i="1"/>
  <c r="M9" i="1"/>
  <c r="L9" i="1"/>
  <c r="N8" i="1"/>
  <c r="M8" i="1"/>
  <c r="L8" i="1"/>
  <c r="N7" i="1"/>
  <c r="M7" i="1"/>
  <c r="L7" i="1"/>
  <c r="N6" i="1"/>
  <c r="M6" i="1"/>
  <c r="L6" i="1"/>
  <c r="N5" i="1"/>
  <c r="M5" i="1"/>
  <c r="L5" i="1"/>
  <c r="N4" i="1"/>
  <c r="M4" i="1"/>
  <c r="L4" i="1"/>
  <c r="N3" i="1"/>
  <c r="M3" i="1"/>
  <c r="L3" i="1"/>
  <c r="F3" i="1" l="1"/>
  <c r="T5" i="3"/>
  <c r="F44" i="1"/>
  <c r="J85" i="1"/>
  <c r="I85" i="1"/>
  <c r="J129" i="1"/>
  <c r="I129" i="1"/>
  <c r="I159" i="1" l="1"/>
  <c r="I157" i="1"/>
  <c r="I158" i="1"/>
  <c r="I160" i="1"/>
  <c r="I156" i="1"/>
  <c r="I161" i="1"/>
  <c r="J160" i="1"/>
  <c r="J156" i="1"/>
  <c r="J161" i="1"/>
  <c r="J157" i="1"/>
  <c r="J158" i="1"/>
  <c r="J159" i="1"/>
  <c r="K3" i="1"/>
  <c r="K44" i="1"/>
  <c r="H129" i="1"/>
  <c r="H3" i="1"/>
  <c r="I3" i="1"/>
  <c r="J3" i="1"/>
  <c r="O5" i="3"/>
  <c r="S5" i="3"/>
  <c r="H44" i="1"/>
  <c r="B85" i="1"/>
  <c r="I44" i="1"/>
  <c r="J44" i="1"/>
  <c r="D129" i="1" l="1"/>
  <c r="E129" i="1" s="1"/>
  <c r="B122" i="1"/>
  <c r="B121" i="1"/>
  <c r="B124" i="1"/>
  <c r="B120" i="1"/>
  <c r="B123" i="1"/>
  <c r="B119" i="1"/>
  <c r="K85" i="1"/>
  <c r="F129" i="1"/>
  <c r="F158" i="1" l="1"/>
  <c r="F157" i="1"/>
  <c r="F161" i="1"/>
  <c r="F159" i="1"/>
  <c r="F156" i="1"/>
  <c r="F160" i="1"/>
  <c r="B33" i="10"/>
  <c r="B32" i="10" s="1"/>
  <c r="B31" i="10" s="1"/>
  <c r="B30" i="10" s="1"/>
  <c r="B29" i="10" s="1"/>
  <c r="B28" i="10" s="1"/>
  <c r="B27" i="10" s="1"/>
  <c r="B26" i="10" s="1"/>
  <c r="B25" i="10" s="1"/>
  <c r="B24" i="10" s="1"/>
  <c r="B23" i="10" s="1"/>
  <c r="B22" i="10" s="1"/>
  <c r="B21" i="10" s="1"/>
  <c r="B20" i="10" s="1"/>
  <c r="B19" i="10" s="1"/>
  <c r="B18" i="10" s="1"/>
  <c r="B17" i="10" s="1"/>
  <c r="B16" i="10" s="1"/>
  <c r="B15" i="10" s="1"/>
  <c r="B14" i="10" s="1"/>
  <c r="B13" i="10" s="1"/>
  <c r="B12" i="10" s="1"/>
  <c r="B11" i="10" s="1"/>
  <c r="B10" i="10" s="1"/>
  <c r="B9" i="10" s="1"/>
  <c r="B8" i="10" s="1"/>
  <c r="B7" i="10" s="1"/>
  <c r="B6" i="10" s="1"/>
  <c r="B5" i="10" s="1"/>
  <c r="B4" i="10" s="1"/>
  <c r="B3" i="10" s="1"/>
  <c r="B2" i="10" s="1"/>
  <c r="H34" i="10"/>
  <c r="D34" i="10"/>
  <c r="D33" i="10"/>
  <c r="D32" i="10" s="1"/>
  <c r="D31" i="10" s="1"/>
  <c r="D30" i="10" s="1"/>
  <c r="D29" i="10" s="1"/>
  <c r="D28" i="10" s="1"/>
  <c r="D27" i="10" s="1"/>
  <c r="D26" i="10" s="1"/>
  <c r="D25" i="10" s="1"/>
  <c r="D24" i="10" s="1"/>
  <c r="D23" i="10" s="1"/>
  <c r="D22" i="10" s="1"/>
  <c r="D21" i="10" s="1"/>
  <c r="D20" i="10" s="1"/>
  <c r="D19" i="10" s="1"/>
  <c r="D18" i="10" s="1"/>
  <c r="D17" i="10" s="1"/>
  <c r="D16" i="10" s="1"/>
  <c r="D15" i="10" s="1"/>
  <c r="D14" i="10" s="1"/>
  <c r="D13" i="10" s="1"/>
  <c r="D12" i="10" s="1"/>
  <c r="D11" i="10" s="1"/>
  <c r="D10" i="10" s="1"/>
  <c r="D9" i="10" s="1"/>
  <c r="D8" i="10" s="1"/>
  <c r="D7" i="10" s="1"/>
  <c r="D6" i="10" s="1"/>
  <c r="D5" i="10" s="1"/>
  <c r="D4" i="10" s="1"/>
  <c r="D3" i="10" s="1"/>
  <c r="H3" i="10" l="1"/>
  <c r="D2" i="10"/>
  <c r="H2" i="10" s="1"/>
  <c r="H6" i="10"/>
  <c r="H10" i="10"/>
  <c r="H14" i="10"/>
  <c r="H18" i="10"/>
  <c r="H22" i="10"/>
  <c r="H26" i="10"/>
  <c r="H30" i="10"/>
  <c r="H7" i="10"/>
  <c r="H11" i="10"/>
  <c r="H15" i="10"/>
  <c r="H19" i="10"/>
  <c r="H23" i="10"/>
  <c r="H27" i="10"/>
  <c r="H31" i="10"/>
  <c r="H4" i="10"/>
  <c r="H8" i="10"/>
  <c r="H12" i="10"/>
  <c r="H16" i="10"/>
  <c r="H20" i="10"/>
  <c r="H24" i="10"/>
  <c r="H28" i="10"/>
  <c r="H32" i="10"/>
  <c r="H5" i="10"/>
  <c r="H9" i="10"/>
  <c r="H13" i="10"/>
  <c r="H17" i="10"/>
  <c r="H21" i="10"/>
  <c r="H25" i="10"/>
  <c r="H29" i="10"/>
  <c r="H33" i="10"/>
  <c r="T6" i="3"/>
  <c r="S6" i="3" l="1"/>
  <c r="O6" i="3"/>
  <c r="I130" i="1"/>
  <c r="D130" i="1" l="1"/>
  <c r="E130" i="1" s="1"/>
  <c r="J130" i="1"/>
  <c r="K129" i="1" s="1"/>
  <c r="E86" i="1"/>
  <c r="F4" i="1"/>
  <c r="K4" i="1" l="1"/>
  <c r="G3" i="1"/>
  <c r="G85" i="1"/>
  <c r="F85" i="1"/>
  <c r="F86" i="1"/>
  <c r="G86" i="1"/>
  <c r="J86" i="1"/>
  <c r="H130" i="1" s="1"/>
  <c r="H4" i="1"/>
  <c r="I4" i="1"/>
  <c r="F45" i="1"/>
  <c r="J4" i="1"/>
  <c r="B86" i="1" l="1"/>
  <c r="C85" i="1" s="1"/>
  <c r="G44" i="1"/>
  <c r="J45" i="1"/>
  <c r="H45" i="1"/>
  <c r="K45" i="1"/>
  <c r="I45" i="1"/>
  <c r="F130" i="1" l="1"/>
  <c r="G129" i="1" s="1"/>
  <c r="K86" i="1"/>
  <c r="O7" i="3"/>
  <c r="I131" i="1"/>
  <c r="E46" i="1"/>
  <c r="F5" i="1"/>
  <c r="F7" i="1"/>
  <c r="D46" i="1"/>
  <c r="C46" i="1"/>
  <c r="B46" i="1"/>
  <c r="H87" i="1"/>
  <c r="G87" i="1"/>
  <c r="F87" i="1"/>
  <c r="D131" i="1" l="1"/>
  <c r="E131" i="1" s="1"/>
  <c r="L46" i="1"/>
  <c r="N46" i="1"/>
  <c r="M46" i="1"/>
  <c r="I86" i="1"/>
  <c r="K5" i="1"/>
  <c r="G4" i="1"/>
  <c r="P4" i="4"/>
  <c r="J131" i="1"/>
  <c r="K130" i="1" s="1"/>
  <c r="F46" i="1"/>
  <c r="S7" i="3"/>
  <c r="T7" i="3"/>
  <c r="H5" i="1"/>
  <c r="I5" i="1"/>
  <c r="J5" i="1"/>
  <c r="J87" i="1"/>
  <c r="G45" i="1" l="1"/>
  <c r="B87" i="1"/>
  <c r="C86" i="1" s="1"/>
  <c r="I46" i="1"/>
  <c r="J46" i="1"/>
  <c r="H46" i="1"/>
  <c r="K46" i="1"/>
  <c r="H131" i="1"/>
  <c r="O13" i="4"/>
  <c r="O12" i="4"/>
  <c r="F131" i="1" l="1"/>
  <c r="G130" i="1" s="1"/>
  <c r="K87" i="1"/>
  <c r="T8" i="3"/>
  <c r="S8" i="3" l="1"/>
  <c r="O8" i="3"/>
  <c r="I132" i="1"/>
  <c r="H88" i="1"/>
  <c r="I87" i="1" s="1"/>
  <c r="E47" i="1"/>
  <c r="B47" i="1"/>
  <c r="D132" i="1" l="1"/>
  <c r="E132" i="1" s="1"/>
  <c r="N47" i="1"/>
  <c r="J132" i="1"/>
  <c r="K131" i="1" s="1"/>
  <c r="D47" i="1"/>
  <c r="M47" i="1" s="1"/>
  <c r="C47" i="1"/>
  <c r="L47" i="1" s="1"/>
  <c r="F6" i="1"/>
  <c r="G5" i="1" s="1"/>
  <c r="F47" i="1" l="1"/>
  <c r="G46" i="1" s="1"/>
  <c r="H6" i="1"/>
  <c r="K6" i="1"/>
  <c r="J6" i="1"/>
  <c r="I6" i="1"/>
  <c r="G6" i="1"/>
  <c r="G88" i="1"/>
  <c r="F88" i="1"/>
  <c r="J47" i="1" l="1"/>
  <c r="K47" i="1"/>
  <c r="B88" i="1"/>
  <c r="K88" i="1" s="1"/>
  <c r="I47" i="1"/>
  <c r="J88" i="1"/>
  <c r="H132" i="1" s="1"/>
  <c r="H47" i="1"/>
  <c r="C87" i="1" l="1"/>
  <c r="F132" i="1"/>
  <c r="G131" i="1" s="1"/>
  <c r="O9" i="3" l="1"/>
  <c r="D48" i="1"/>
  <c r="E48" i="1"/>
  <c r="C48" i="1"/>
  <c r="I133" i="1"/>
  <c r="H89" i="1"/>
  <c r="I88" i="1" s="1"/>
  <c r="H90" i="1"/>
  <c r="G89" i="1"/>
  <c r="F89" i="1"/>
  <c r="G90" i="1"/>
  <c r="F90" i="1"/>
  <c r="N12" i="4"/>
  <c r="O11" i="4"/>
  <c r="N11" i="4"/>
  <c r="P10" i="4" s="1"/>
  <c r="D133" i="1" l="1"/>
  <c r="E133" i="1" s="1"/>
  <c r="I89" i="1"/>
  <c r="S9" i="3"/>
  <c r="T9" i="3"/>
  <c r="P11" i="4"/>
  <c r="I90" i="1"/>
  <c r="J133" i="1"/>
  <c r="K132" i="1" s="1"/>
  <c r="J89" i="1"/>
  <c r="H133" i="1" s="1"/>
  <c r="J90" i="1"/>
  <c r="F77" i="1" l="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O44" i="4"/>
  <c r="N45" i="4"/>
  <c r="N44" i="4"/>
  <c r="O43" i="4"/>
  <c r="N43" i="4"/>
  <c r="P43" i="4" s="1"/>
  <c r="O42" i="4"/>
  <c r="N42" i="4"/>
  <c r="O41" i="4"/>
  <c r="N41" i="4"/>
  <c r="O40" i="4"/>
  <c r="N40" i="4"/>
  <c r="O39" i="4"/>
  <c r="N39" i="4"/>
  <c r="P39" i="4" s="1"/>
  <c r="O38" i="4"/>
  <c r="N38" i="4"/>
  <c r="P38" i="4" s="1"/>
  <c r="O37" i="4"/>
  <c r="N37" i="4"/>
  <c r="P37" i="4" s="1"/>
  <c r="O36" i="4"/>
  <c r="N36" i="4"/>
  <c r="O35" i="4"/>
  <c r="N35" i="4"/>
  <c r="P35" i="4" s="1"/>
  <c r="O34" i="4"/>
  <c r="N34" i="4"/>
  <c r="O33" i="4"/>
  <c r="N33" i="4"/>
  <c r="O32" i="4"/>
  <c r="N32" i="4"/>
  <c r="O31" i="4"/>
  <c r="N31" i="4"/>
  <c r="P31" i="4" s="1"/>
  <c r="O30" i="4"/>
  <c r="N30" i="4"/>
  <c r="O29" i="4"/>
  <c r="N29" i="4"/>
  <c r="O28" i="4"/>
  <c r="N28" i="4"/>
  <c r="O27" i="4"/>
  <c r="N27" i="4"/>
  <c r="O26" i="4"/>
  <c r="N26" i="4"/>
  <c r="O25" i="4"/>
  <c r="N25" i="4"/>
  <c r="O24" i="4"/>
  <c r="N24" i="4"/>
  <c r="P24" i="4" s="1"/>
  <c r="O23" i="4"/>
  <c r="N23" i="4"/>
  <c r="O22" i="4"/>
  <c r="N22" i="4"/>
  <c r="P22" i="4" s="1"/>
  <c r="O21" i="4"/>
  <c r="N21" i="4"/>
  <c r="O20" i="4"/>
  <c r="N20" i="4"/>
  <c r="O19" i="4"/>
  <c r="N19" i="4"/>
  <c r="O18" i="4"/>
  <c r="N18" i="4"/>
  <c r="P18" i="4" s="1"/>
  <c r="O17" i="4"/>
  <c r="N17" i="4"/>
  <c r="O16" i="4"/>
  <c r="N16" i="4"/>
  <c r="P16" i="4" s="1"/>
  <c r="O15" i="4"/>
  <c r="N15" i="4"/>
  <c r="O14" i="4"/>
  <c r="N14" i="4"/>
  <c r="P14" i="4" s="1"/>
  <c r="N13" i="4"/>
  <c r="P26" i="4" l="1"/>
  <c r="P30" i="4"/>
  <c r="P15" i="4"/>
  <c r="P19" i="4"/>
  <c r="P21" i="4"/>
  <c r="P32" i="4"/>
  <c r="P34" i="4"/>
  <c r="P23" i="4"/>
  <c r="P27" i="4"/>
  <c r="P29" i="4"/>
  <c r="P40" i="4"/>
  <c r="P42" i="4"/>
  <c r="P44" i="4"/>
  <c r="F79" i="1"/>
  <c r="F78" i="1"/>
  <c r="F39" i="1"/>
  <c r="F40" i="1"/>
  <c r="F41" i="1"/>
  <c r="F42" i="1"/>
  <c r="F38" i="1"/>
  <c r="F37" i="1"/>
  <c r="F81" i="1"/>
  <c r="F80" i="1"/>
  <c r="F83" i="1"/>
  <c r="F82" i="1"/>
  <c r="P13" i="4"/>
  <c r="P12" i="4"/>
  <c r="P17" i="4"/>
  <c r="P20" i="4"/>
  <c r="P25" i="4"/>
  <c r="P28" i="4"/>
  <c r="P33" i="4"/>
  <c r="P36" i="4"/>
  <c r="P41" i="4"/>
  <c r="I8" i="1"/>
  <c r="J8" i="1"/>
  <c r="H8" i="1"/>
  <c r="K8" i="1"/>
  <c r="G8" i="1"/>
  <c r="I2" i="4" l="1"/>
  <c r="H35" i="9"/>
  <c r="I34" i="9"/>
  <c r="I18" i="9"/>
  <c r="I19" i="9" s="1"/>
  <c r="I20" i="9"/>
  <c r="I11" i="9"/>
  <c r="I10" i="9" s="1"/>
  <c r="H34" i="9"/>
  <c r="H33" i="9"/>
  <c r="H32" i="9"/>
  <c r="H31" i="9"/>
  <c r="H30" i="9"/>
  <c r="H29" i="9"/>
  <c r="H28" i="9"/>
  <c r="H27" i="9"/>
  <c r="H26" i="9"/>
  <c r="H25" i="9"/>
  <c r="H24" i="9"/>
  <c r="H23" i="9"/>
  <c r="H21" i="9"/>
  <c r="H20" i="9"/>
  <c r="H19" i="9"/>
  <c r="H18" i="9"/>
  <c r="H17" i="9"/>
  <c r="H16" i="9"/>
  <c r="H15" i="9"/>
  <c r="H14" i="9"/>
  <c r="H13" i="9"/>
  <c r="H12" i="9"/>
  <c r="H11" i="9"/>
  <c r="H10" i="9"/>
  <c r="H9" i="9"/>
  <c r="H8" i="9"/>
  <c r="H7" i="9"/>
  <c r="I9" i="9" s="1"/>
  <c r="H22" i="9" l="1"/>
  <c r="I32" i="9" s="1"/>
  <c r="I33" i="9" s="1"/>
  <c r="H36" i="9" l="1"/>
  <c r="G76" i="1"/>
  <c r="G75" i="1"/>
  <c r="G74" i="1"/>
  <c r="G73" i="1"/>
  <c r="G72" i="1"/>
  <c r="G71" i="1"/>
  <c r="G70" i="1"/>
  <c r="G69" i="1"/>
  <c r="G68" i="1"/>
  <c r="G67" i="1"/>
  <c r="G66" i="1"/>
  <c r="G65" i="1"/>
  <c r="G64" i="1"/>
  <c r="G63" i="1"/>
  <c r="G62" i="1"/>
  <c r="G61" i="1"/>
  <c r="G60" i="1"/>
  <c r="G59" i="1"/>
  <c r="G58" i="1"/>
  <c r="G57" i="1"/>
  <c r="G56" i="1"/>
  <c r="G55" i="1"/>
  <c r="G54" i="1"/>
  <c r="G53" i="1"/>
  <c r="G52" i="1"/>
  <c r="G51" i="1"/>
  <c r="G50" i="1"/>
  <c r="G153" i="1"/>
  <c r="G152" i="1"/>
  <c r="G151" i="1"/>
  <c r="G150" i="1"/>
  <c r="G149" i="1"/>
  <c r="G148" i="1"/>
  <c r="G147" i="1"/>
  <c r="G146" i="1"/>
  <c r="G145" i="1"/>
  <c r="G144" i="1"/>
  <c r="G143" i="1"/>
  <c r="G142" i="1"/>
  <c r="G141" i="1"/>
  <c r="G140" i="1"/>
  <c r="G139" i="1"/>
  <c r="G138" i="1"/>
  <c r="G137" i="1"/>
  <c r="G136" i="1"/>
  <c r="G135"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123" i="1" l="1"/>
  <c r="F119" i="1"/>
  <c r="F121" i="1"/>
  <c r="H37" i="9"/>
  <c r="M25" i="3"/>
  <c r="M22" i="3"/>
  <c r="M21" i="3"/>
  <c r="M20" i="3"/>
  <c r="M19" i="3"/>
  <c r="M18" i="3"/>
  <c r="M17" i="3"/>
  <c r="M16" i="3"/>
  <c r="M15" i="3"/>
  <c r="M14" i="3"/>
  <c r="M13" i="3"/>
  <c r="M12" i="3"/>
  <c r="M10" i="3"/>
  <c r="M24" i="3"/>
  <c r="M23" i="3"/>
  <c r="N5" i="3" l="1"/>
  <c r="N6" i="3"/>
  <c r="N9" i="3"/>
  <c r="H38" i="9"/>
  <c r="J134" i="1"/>
  <c r="K133" i="1" s="1"/>
  <c r="I134" i="1"/>
  <c r="H39" i="9" l="1"/>
  <c r="S10" i="3"/>
  <c r="T10" i="3"/>
  <c r="N7" i="3"/>
  <c r="N8" i="3"/>
  <c r="O10" i="3"/>
  <c r="N10" i="3"/>
  <c r="D134" i="1" l="1"/>
  <c r="H40" i="9"/>
  <c r="G35" i="1"/>
  <c r="H41" i="9" l="1"/>
  <c r="M55" i="3"/>
  <c r="G55" i="3"/>
  <c r="H42" i="9" l="1"/>
  <c r="M53" i="3"/>
  <c r="M52" i="3"/>
  <c r="M51" i="3"/>
  <c r="M50" i="3"/>
  <c r="M49" i="3"/>
  <c r="M48" i="3"/>
  <c r="M47" i="3"/>
  <c r="H43" i="9" l="1"/>
  <c r="O47" i="3"/>
  <c r="O49" i="3"/>
  <c r="O51" i="3"/>
  <c r="O48" i="3"/>
  <c r="O50" i="3"/>
  <c r="O52" i="3"/>
  <c r="M46" i="3"/>
  <c r="O46" i="3" s="1"/>
  <c r="G46" i="3"/>
  <c r="G47" i="3" s="1"/>
  <c r="G48" i="3" s="1"/>
  <c r="G49" i="3" s="1"/>
  <c r="G50" i="3" s="1"/>
  <c r="G51" i="3" s="1"/>
  <c r="G52" i="3" s="1"/>
  <c r="G53" i="3" s="1"/>
  <c r="M45" i="3"/>
  <c r="P38" i="3"/>
  <c r="Q38" i="3" s="1"/>
  <c r="P37" i="3"/>
  <c r="Q37" i="3" s="1"/>
  <c r="P36" i="3"/>
  <c r="Q36" i="3" s="1"/>
  <c r="P35" i="3"/>
  <c r="Q35" i="3" s="1"/>
  <c r="P34" i="3"/>
  <c r="Q34" i="3" s="1"/>
  <c r="P33" i="3"/>
  <c r="Q33" i="3" s="1"/>
  <c r="P32" i="3"/>
  <c r="Q32" i="3" s="1"/>
  <c r="O31" i="3"/>
  <c r="O30" i="3"/>
  <c r="O29" i="3"/>
  <c r="O28" i="3"/>
  <c r="O27" i="3"/>
  <c r="O26" i="3"/>
  <c r="O25" i="3"/>
  <c r="O24" i="3"/>
  <c r="N24" i="3"/>
  <c r="T23" i="3"/>
  <c r="S23" i="3" s="1"/>
  <c r="N23" i="3"/>
  <c r="O22" i="3"/>
  <c r="N22" i="3"/>
  <c r="O21" i="3"/>
  <c r="N21" i="3"/>
  <c r="S20" i="3"/>
  <c r="N20" i="3"/>
  <c r="T19" i="3"/>
  <c r="S19" i="3" s="1"/>
  <c r="N19" i="3"/>
  <c r="T18" i="3"/>
  <c r="S18" i="3" s="1"/>
  <c r="N18" i="3"/>
  <c r="O17" i="3"/>
  <c r="N17" i="3"/>
  <c r="O16" i="3"/>
  <c r="N16" i="3"/>
  <c r="T15" i="3"/>
  <c r="S15" i="3" s="1"/>
  <c r="N15" i="3"/>
  <c r="O14" i="3"/>
  <c r="N14" i="3"/>
  <c r="O13" i="3"/>
  <c r="N13" i="3"/>
  <c r="O12" i="3"/>
  <c r="N12" i="3"/>
  <c r="C11" i="3"/>
  <c r="M11" i="3" l="1"/>
  <c r="Q11" i="3"/>
  <c r="O11" i="3" s="1"/>
  <c r="D153" i="1"/>
  <c r="D141" i="1"/>
  <c r="D157" i="1" s="1"/>
  <c r="D145" i="1"/>
  <c r="D150" i="1"/>
  <c r="D154" i="1"/>
  <c r="D161" i="1" s="1"/>
  <c r="D149" i="1"/>
  <c r="D137" i="1"/>
  <c r="D151" i="1"/>
  <c r="D138" i="1"/>
  <c r="D140" i="1"/>
  <c r="D146" i="1"/>
  <c r="D148" i="1"/>
  <c r="D159" i="1" s="1"/>
  <c r="D152" i="1"/>
  <c r="D156" i="1"/>
  <c r="D136" i="1"/>
  <c r="O18" i="3"/>
  <c r="T25" i="3"/>
  <c r="S12" i="3"/>
  <c r="O23" i="3"/>
  <c r="T12" i="3"/>
  <c r="O15" i="3"/>
  <c r="S25" i="3"/>
  <c r="T13" i="3"/>
  <c r="O19" i="3"/>
  <c r="T29" i="3"/>
  <c r="O45" i="3"/>
  <c r="S24" i="3"/>
  <c r="T30" i="3"/>
  <c r="T14" i="3"/>
  <c r="O20" i="3"/>
  <c r="T26" i="3"/>
  <c r="S29" i="3"/>
  <c r="H44" i="9"/>
  <c r="S17" i="3"/>
  <c r="S21" i="3"/>
  <c r="S22" i="3"/>
  <c r="S28" i="3"/>
  <c r="T17" i="3"/>
  <c r="T21" i="3"/>
  <c r="T22" i="3"/>
  <c r="S27" i="3"/>
  <c r="T28" i="3"/>
  <c r="S31" i="3"/>
  <c r="S13" i="3"/>
  <c r="S14" i="3"/>
  <c r="T20" i="3"/>
  <c r="T24" i="3"/>
  <c r="S26" i="3"/>
  <c r="T27" i="3"/>
  <c r="S30" i="3"/>
  <c r="T31" i="3"/>
  <c r="S11" i="3"/>
  <c r="T16" i="3"/>
  <c r="S16" i="3"/>
  <c r="D160" i="1" l="1"/>
  <c r="D139" i="1"/>
  <c r="D135" i="1"/>
  <c r="D143" i="1"/>
  <c r="D147" i="1"/>
  <c r="D142" i="1"/>
  <c r="D158" i="1"/>
  <c r="D144" i="1"/>
  <c r="T11" i="3"/>
  <c r="H45" i="9"/>
  <c r="H154" i="1"/>
  <c r="E154" i="1"/>
  <c r="K153" i="1"/>
  <c r="H153" i="1"/>
  <c r="E153" i="1"/>
  <c r="K152" i="1"/>
  <c r="H152" i="1"/>
  <c r="E152" i="1"/>
  <c r="K151" i="1"/>
  <c r="H151" i="1"/>
  <c r="E151" i="1"/>
  <c r="K150" i="1"/>
  <c r="H150" i="1"/>
  <c r="H160" i="1" l="1"/>
  <c r="H161" i="1"/>
  <c r="E160" i="1"/>
  <c r="E161" i="1"/>
  <c r="H46" i="9"/>
  <c r="E150" i="1"/>
  <c r="K149" i="1"/>
  <c r="H149" i="1"/>
  <c r="E149" i="1" s="1"/>
  <c r="K148" i="1"/>
  <c r="H148" i="1"/>
  <c r="K147" i="1"/>
  <c r="H147" i="1"/>
  <c r="K146" i="1"/>
  <c r="H146" i="1"/>
  <c r="E146" i="1"/>
  <c r="K145" i="1"/>
  <c r="H145" i="1"/>
  <c r="E145" i="1"/>
  <c r="K144" i="1"/>
  <c r="H144" i="1"/>
  <c r="E144" i="1" s="1"/>
  <c r="K143" i="1"/>
  <c r="H143" i="1"/>
  <c r="E143" i="1" s="1"/>
  <c r="K142" i="1"/>
  <c r="H142" i="1"/>
  <c r="K141" i="1"/>
  <c r="H141" i="1"/>
  <c r="K140" i="1"/>
  <c r="H140" i="1"/>
  <c r="E140" i="1"/>
  <c r="K139" i="1"/>
  <c r="H139" i="1"/>
  <c r="E139" i="1" s="1"/>
  <c r="K138" i="1"/>
  <c r="H138" i="1"/>
  <c r="E138" i="1" s="1"/>
  <c r="K137" i="1"/>
  <c r="H137" i="1"/>
  <c r="E137" i="1" s="1"/>
  <c r="K136" i="1"/>
  <c r="H136" i="1"/>
  <c r="E136" i="1"/>
  <c r="K135" i="1"/>
  <c r="H135" i="1"/>
  <c r="E135" i="1"/>
  <c r="K134" i="1"/>
  <c r="K160" i="1" s="1"/>
  <c r="E134" i="1"/>
  <c r="K156" i="1" l="1"/>
  <c r="K158" i="1"/>
  <c r="E141" i="1"/>
  <c r="E156" i="1" s="1"/>
  <c r="H157" i="1"/>
  <c r="H156" i="1"/>
  <c r="E148" i="1"/>
  <c r="E159" i="1" s="1"/>
  <c r="H159" i="1"/>
  <c r="H158" i="1"/>
  <c r="E142" i="1"/>
  <c r="H47" i="9"/>
  <c r="E147" i="1"/>
  <c r="K118" i="1"/>
  <c r="J118" i="1"/>
  <c r="K117" i="1"/>
  <c r="J117" i="1"/>
  <c r="I117" i="1"/>
  <c r="G117" i="1"/>
  <c r="C117" i="1"/>
  <c r="K116" i="1"/>
  <c r="J116" i="1"/>
  <c r="I116" i="1"/>
  <c r="G116" i="1"/>
  <c r="C116" i="1"/>
  <c r="K115" i="1"/>
  <c r="J115" i="1"/>
  <c r="I115" i="1"/>
  <c r="G115" i="1"/>
  <c r="C115" i="1"/>
  <c r="K114" i="1"/>
  <c r="J114" i="1"/>
  <c r="I114" i="1"/>
  <c r="G114" i="1"/>
  <c r="C114" i="1"/>
  <c r="K113" i="1"/>
  <c r="J113" i="1"/>
  <c r="I113" i="1"/>
  <c r="G113" i="1"/>
  <c r="C113" i="1"/>
  <c r="K112" i="1"/>
  <c r="J112" i="1"/>
  <c r="I112" i="1"/>
  <c r="G112" i="1"/>
  <c r="C112" i="1"/>
  <c r="K111" i="1"/>
  <c r="J111" i="1"/>
  <c r="I111" i="1"/>
  <c r="G111" i="1"/>
  <c r="C111" i="1"/>
  <c r="K110" i="1"/>
  <c r="J110" i="1"/>
  <c r="I110" i="1"/>
  <c r="G110" i="1"/>
  <c r="C110" i="1"/>
  <c r="K109" i="1"/>
  <c r="J109" i="1"/>
  <c r="I109" i="1"/>
  <c r="G109" i="1"/>
  <c r="C109" i="1"/>
  <c r="K108" i="1"/>
  <c r="J108" i="1"/>
  <c r="I108" i="1"/>
  <c r="G108" i="1"/>
  <c r="C108" i="1"/>
  <c r="K107" i="1"/>
  <c r="J107" i="1"/>
  <c r="I107" i="1"/>
  <c r="G107" i="1"/>
  <c r="C107" i="1"/>
  <c r="K106" i="1"/>
  <c r="J106" i="1"/>
  <c r="I106" i="1"/>
  <c r="G106" i="1"/>
  <c r="C106" i="1"/>
  <c r="K105" i="1"/>
  <c r="J105" i="1"/>
  <c r="I105" i="1"/>
  <c r="G105" i="1"/>
  <c r="C105" i="1"/>
  <c r="K104" i="1"/>
  <c r="J104" i="1"/>
  <c r="I104" i="1"/>
  <c r="G104" i="1"/>
  <c r="C104" i="1"/>
  <c r="K103" i="1"/>
  <c r="J103" i="1"/>
  <c r="I103" i="1"/>
  <c r="G103" i="1"/>
  <c r="C103" i="1"/>
  <c r="K102" i="1"/>
  <c r="J102" i="1"/>
  <c r="I102" i="1"/>
  <c r="G102" i="1"/>
  <c r="C102" i="1"/>
  <c r="K101" i="1"/>
  <c r="J101" i="1"/>
  <c r="I101" i="1"/>
  <c r="G101" i="1"/>
  <c r="C101" i="1"/>
  <c r="K100" i="1"/>
  <c r="J100" i="1"/>
  <c r="I100" i="1"/>
  <c r="G100" i="1"/>
  <c r="C100" i="1"/>
  <c r="K99" i="1"/>
  <c r="J99" i="1"/>
  <c r="I99" i="1"/>
  <c r="G99" i="1"/>
  <c r="C99" i="1"/>
  <c r="K98" i="1"/>
  <c r="J98" i="1"/>
  <c r="I98" i="1"/>
  <c r="G98" i="1"/>
  <c r="C98" i="1"/>
  <c r="K97" i="1"/>
  <c r="J97" i="1"/>
  <c r="I97" i="1"/>
  <c r="G97" i="1"/>
  <c r="C97" i="1"/>
  <c r="K96" i="1"/>
  <c r="J96" i="1"/>
  <c r="I96" i="1"/>
  <c r="G96" i="1"/>
  <c r="C96" i="1"/>
  <c r="K95" i="1"/>
  <c r="J95" i="1"/>
  <c r="I95" i="1"/>
  <c r="G95" i="1"/>
  <c r="C95" i="1"/>
  <c r="K94" i="1"/>
  <c r="J94" i="1"/>
  <c r="I94" i="1"/>
  <c r="G94" i="1"/>
  <c r="C94" i="1"/>
  <c r="K93" i="1"/>
  <c r="J93" i="1"/>
  <c r="I93" i="1"/>
  <c r="G93" i="1"/>
  <c r="C93" i="1"/>
  <c r="K92" i="1"/>
  <c r="J92" i="1"/>
  <c r="I92" i="1"/>
  <c r="G92" i="1"/>
  <c r="C92" i="1"/>
  <c r="K91" i="1"/>
  <c r="J91" i="1"/>
  <c r="I91" i="1"/>
  <c r="G91" i="1"/>
  <c r="C91" i="1"/>
  <c r="E158" i="1" l="1"/>
  <c r="G123" i="1"/>
  <c r="I123" i="1"/>
  <c r="E157" i="1"/>
  <c r="I119" i="1"/>
  <c r="J122" i="1"/>
  <c r="J121" i="1"/>
  <c r="J123" i="1"/>
  <c r="J124" i="1"/>
  <c r="G121" i="1"/>
  <c r="G119" i="1"/>
  <c r="J119" i="1"/>
  <c r="J120" i="1"/>
  <c r="I121" i="1"/>
  <c r="H48" i="9"/>
  <c r="H134" i="1"/>
  <c r="K75" i="1"/>
  <c r="K83" i="1" s="1"/>
  <c r="J75" i="1"/>
  <c r="J83" i="1" s="1"/>
  <c r="I75" i="1"/>
  <c r="I83" i="1" s="1"/>
  <c r="H50" i="1"/>
  <c r="K35" i="1"/>
  <c r="H35" i="1"/>
  <c r="G34" i="1"/>
  <c r="H33" i="1"/>
  <c r="H31" i="1"/>
  <c r="H29" i="1"/>
  <c r="H27" i="1"/>
  <c r="H25" i="1"/>
  <c r="H23" i="1"/>
  <c r="H21" i="1"/>
  <c r="H15" i="1"/>
  <c r="H38" i="1" s="1"/>
  <c r="H14" i="1"/>
  <c r="H13" i="1"/>
  <c r="H11" i="1"/>
  <c r="I49" i="9" l="1"/>
  <c r="H49" i="9"/>
  <c r="I47" i="9" s="1"/>
  <c r="I48" i="9" s="1"/>
  <c r="H17" i="1"/>
  <c r="G11" i="1"/>
  <c r="G15" i="1"/>
  <c r="G19" i="1"/>
  <c r="K20" i="1"/>
  <c r="G13" i="1"/>
  <c r="G17" i="1"/>
  <c r="J11" i="1"/>
  <c r="J15" i="1"/>
  <c r="J38" i="1" s="1"/>
  <c r="J19" i="1"/>
  <c r="J22" i="1"/>
  <c r="J40" i="1" s="1"/>
  <c r="J26" i="1"/>
  <c r="J30" i="1"/>
  <c r="G32" i="1"/>
  <c r="G14" i="1"/>
  <c r="G18" i="1"/>
  <c r="G21" i="1"/>
  <c r="G25" i="1"/>
  <c r="G29" i="1"/>
  <c r="G33" i="1"/>
  <c r="J24" i="1"/>
  <c r="I24" i="1" s="1"/>
  <c r="H24" i="1" s="1"/>
  <c r="G24" i="1"/>
  <c r="J28" i="1"/>
  <c r="I28" i="1" s="1"/>
  <c r="G28" i="1"/>
  <c r="I14" i="1"/>
  <c r="I21" i="1"/>
  <c r="K22" i="1"/>
  <c r="K40" i="1" s="1"/>
  <c r="G22" i="1"/>
  <c r="I25" i="1"/>
  <c r="K26" i="1"/>
  <c r="G26" i="1"/>
  <c r="I29" i="1"/>
  <c r="K30" i="1"/>
  <c r="G30" i="1"/>
  <c r="K51" i="1"/>
  <c r="K52" i="1"/>
  <c r="K53" i="1"/>
  <c r="K54" i="1"/>
  <c r="K55" i="1"/>
  <c r="K56" i="1"/>
  <c r="K79" i="1" s="1"/>
  <c r="K57" i="1"/>
  <c r="K58" i="1"/>
  <c r="K59" i="1"/>
  <c r="K60" i="1"/>
  <c r="K61" i="1"/>
  <c r="K62" i="1"/>
  <c r="K63" i="1"/>
  <c r="K81" i="1" s="1"/>
  <c r="K64" i="1"/>
  <c r="K65" i="1"/>
  <c r="K66" i="1"/>
  <c r="K67" i="1"/>
  <c r="K68" i="1"/>
  <c r="K69" i="1"/>
  <c r="K71" i="1"/>
  <c r="J71" i="1" s="1"/>
  <c r="I71" i="1" s="1"/>
  <c r="K76" i="1"/>
  <c r="G12" i="1"/>
  <c r="J14" i="1"/>
  <c r="G16" i="1"/>
  <c r="J18" i="1"/>
  <c r="G20" i="1"/>
  <c r="G23" i="1"/>
  <c r="J25" i="1"/>
  <c r="G27" i="1"/>
  <c r="J29" i="1"/>
  <c r="G31" i="1"/>
  <c r="J33" i="1"/>
  <c r="I34" i="1"/>
  <c r="I42" i="1" s="1"/>
  <c r="K12" i="1"/>
  <c r="K16" i="1"/>
  <c r="J17" i="1"/>
  <c r="K23" i="1"/>
  <c r="J20" i="1"/>
  <c r="J23" i="1"/>
  <c r="J27" i="1"/>
  <c r="K34" i="1"/>
  <c r="K42" i="1" s="1"/>
  <c r="H28" i="1"/>
  <c r="K32" i="1"/>
  <c r="K36" i="1"/>
  <c r="K27" i="1"/>
  <c r="J32" i="1"/>
  <c r="J36" i="1"/>
  <c r="J51" i="1"/>
  <c r="I51" i="1" s="1"/>
  <c r="H51" i="1" s="1"/>
  <c r="J52" i="1"/>
  <c r="I52" i="1" s="1"/>
  <c r="J53" i="1"/>
  <c r="I53" i="1" s="1"/>
  <c r="J54" i="1"/>
  <c r="I54" i="1" s="1"/>
  <c r="J55" i="1"/>
  <c r="I55" i="1" s="1"/>
  <c r="H55" i="1" s="1"/>
  <c r="J56" i="1"/>
  <c r="J79" i="1" s="1"/>
  <c r="J57" i="1"/>
  <c r="I57" i="1" s="1"/>
  <c r="J58" i="1"/>
  <c r="I58" i="1" s="1"/>
  <c r="J59" i="1"/>
  <c r="I59" i="1" s="1"/>
  <c r="J60" i="1"/>
  <c r="I60" i="1" s="1"/>
  <c r="J61" i="1"/>
  <c r="I61" i="1" s="1"/>
  <c r="J62" i="1"/>
  <c r="I62" i="1" s="1"/>
  <c r="J63" i="1"/>
  <c r="J81" i="1" s="1"/>
  <c r="J64" i="1"/>
  <c r="I64" i="1" s="1"/>
  <c r="J65" i="1"/>
  <c r="I65" i="1" s="1"/>
  <c r="J66" i="1"/>
  <c r="I66" i="1" s="1"/>
  <c r="J67" i="1"/>
  <c r="I67" i="1" s="1"/>
  <c r="J68" i="1"/>
  <c r="I68" i="1" s="1"/>
  <c r="J69" i="1"/>
  <c r="I69" i="1" s="1"/>
  <c r="K70" i="1"/>
  <c r="J70" i="1" s="1"/>
  <c r="I70" i="1" s="1"/>
  <c r="K72" i="1"/>
  <c r="J72" i="1" s="1"/>
  <c r="I72" i="1" s="1"/>
  <c r="K73" i="1"/>
  <c r="J73" i="1" s="1"/>
  <c r="I73" i="1" s="1"/>
  <c r="K74" i="1"/>
  <c r="J74" i="1" s="1"/>
  <c r="I74" i="1" s="1"/>
  <c r="J76" i="1"/>
  <c r="I76" i="1" s="1"/>
  <c r="K11" i="1"/>
  <c r="I12" i="1"/>
  <c r="H12" i="1" s="1"/>
  <c r="I15" i="1"/>
  <c r="I38" i="1" s="1"/>
  <c r="I17" i="1"/>
  <c r="K18" i="1"/>
  <c r="I19" i="1"/>
  <c r="H19" i="1" s="1"/>
  <c r="I22" i="1"/>
  <c r="I40" i="1" s="1"/>
  <c r="K24" i="1"/>
  <c r="I26" i="1"/>
  <c r="K28" i="1"/>
  <c r="I30" i="1"/>
  <c r="K31" i="1"/>
  <c r="I32" i="1"/>
  <c r="H32" i="1" s="1"/>
  <c r="I33" i="1"/>
  <c r="K33" i="1"/>
  <c r="I36" i="1"/>
  <c r="K21" i="1"/>
  <c r="J21" i="1" s="1"/>
  <c r="K25" i="1"/>
  <c r="J31" i="1"/>
  <c r="I31" i="1" s="1"/>
  <c r="J35" i="1"/>
  <c r="H52" i="1"/>
  <c r="I11" i="1"/>
  <c r="I13" i="1"/>
  <c r="K14" i="1"/>
  <c r="K15" i="1"/>
  <c r="K38" i="1" s="1"/>
  <c r="I16" i="1"/>
  <c r="H16" i="1" s="1"/>
  <c r="I18" i="1"/>
  <c r="K19" i="1"/>
  <c r="I20" i="1"/>
  <c r="H20" i="1" s="1"/>
  <c r="I23" i="1"/>
  <c r="I27" i="1"/>
  <c r="I35" i="1"/>
  <c r="H54" i="1"/>
  <c r="H57" i="1"/>
  <c r="H58" i="1"/>
  <c r="H59" i="1"/>
  <c r="H60" i="1"/>
  <c r="H61" i="1"/>
  <c r="H62" i="1"/>
  <c r="H63" i="1"/>
  <c r="H81" i="1" s="1"/>
  <c r="H64" i="1"/>
  <c r="H65" i="1"/>
  <c r="H66" i="1"/>
  <c r="H67" i="1"/>
  <c r="H68" i="1"/>
  <c r="H69" i="1"/>
  <c r="H70" i="1"/>
  <c r="H71" i="1"/>
  <c r="H72" i="1"/>
  <c r="H74" i="1"/>
  <c r="H76" i="1"/>
  <c r="J12" i="1"/>
  <c r="K29" i="1"/>
  <c r="H53" i="1"/>
  <c r="H56" i="1"/>
  <c r="H79" i="1" s="1"/>
  <c r="H73" i="1"/>
  <c r="H75" i="1"/>
  <c r="H83" i="1" s="1"/>
  <c r="K77" i="1"/>
  <c r="J77" i="1" s="1"/>
  <c r="I77" i="1" s="1"/>
  <c r="H77" i="1" s="1"/>
  <c r="K17" i="1"/>
  <c r="H22" i="1"/>
  <c r="H40" i="1" s="1"/>
  <c r="H26" i="1"/>
  <c r="H30" i="1"/>
  <c r="H34" i="1"/>
  <c r="H42" i="1" s="1"/>
  <c r="K13" i="1"/>
  <c r="J13" i="1" s="1"/>
  <c r="J16" i="1"/>
  <c r="H18" i="1"/>
  <c r="G10" i="1"/>
  <c r="H9" i="1"/>
  <c r="I56" i="1" l="1"/>
  <c r="I79" i="1" s="1"/>
  <c r="I63" i="1"/>
  <c r="I81" i="1" s="1"/>
  <c r="J34" i="1"/>
  <c r="J42" i="1" s="1"/>
  <c r="G9" i="1"/>
  <c r="I9" i="1"/>
  <c r="H36" i="1"/>
  <c r="I10" i="1"/>
  <c r="H10" i="1" s="1"/>
  <c r="K9" i="1"/>
  <c r="K50" i="1"/>
  <c r="K10" i="1"/>
  <c r="J9" i="1"/>
  <c r="J10" i="1"/>
  <c r="J50" i="1" l="1"/>
  <c r="I50" i="1" l="1"/>
  <c r="G49" i="1" l="1"/>
  <c r="B90" i="1"/>
  <c r="K49" i="1"/>
  <c r="J49" i="1"/>
  <c r="I49" i="1"/>
  <c r="H49" i="1"/>
  <c r="K90" i="1" l="1"/>
  <c r="F134" i="1"/>
  <c r="C90" i="1"/>
  <c r="G134" i="1" l="1"/>
  <c r="N11" i="3"/>
  <c r="S35" i="3" l="1"/>
  <c r="S32" i="3"/>
  <c r="T32" i="3"/>
  <c r="S33" i="3"/>
  <c r="S34" i="3"/>
  <c r="O36" i="3"/>
  <c r="O37" i="3"/>
  <c r="O38" i="3"/>
  <c r="T37" i="3" l="1"/>
  <c r="S38" i="3"/>
  <c r="T34" i="3"/>
  <c r="T38" i="3"/>
  <c r="O33" i="3"/>
  <c r="O34" i="3"/>
  <c r="T33" i="3"/>
  <c r="S36" i="3"/>
  <c r="O35" i="3"/>
  <c r="S37" i="3"/>
  <c r="T36" i="3"/>
  <c r="O32" i="3"/>
  <c r="T35" i="3"/>
  <c r="K7" i="1"/>
  <c r="I7" i="1"/>
  <c r="J7" i="1"/>
  <c r="G7" i="1"/>
  <c r="I39" i="1" l="1"/>
  <c r="I37" i="1"/>
  <c r="I41" i="1"/>
  <c r="K41" i="1"/>
  <c r="K37" i="1"/>
  <c r="K39" i="1"/>
  <c r="G40" i="1"/>
  <c r="G42" i="1"/>
  <c r="G38" i="1"/>
  <c r="J39" i="1"/>
  <c r="J37" i="1"/>
  <c r="J41" i="1"/>
  <c r="B48" i="1"/>
  <c r="H7" i="1"/>
  <c r="H41" i="1" l="1"/>
  <c r="H39" i="1"/>
  <c r="H37" i="1"/>
  <c r="N48" i="1"/>
  <c r="L48" i="1"/>
  <c r="M48" i="1"/>
  <c r="F48" i="1"/>
  <c r="H48" i="1" s="1"/>
  <c r="H80" i="1" l="1"/>
  <c r="H82" i="1"/>
  <c r="H78" i="1"/>
  <c r="G47" i="1"/>
  <c r="B89" i="1"/>
  <c r="K48" i="1"/>
  <c r="I48" i="1"/>
  <c r="J48" i="1"/>
  <c r="G48" i="1"/>
  <c r="J82" i="1" l="1"/>
  <c r="J78" i="1"/>
  <c r="J80" i="1"/>
  <c r="G79" i="1"/>
  <c r="G83" i="1"/>
  <c r="G81" i="1"/>
  <c r="I82" i="1"/>
  <c r="I78" i="1"/>
  <c r="I80" i="1"/>
  <c r="K82" i="1"/>
  <c r="K78" i="1"/>
  <c r="K80" i="1"/>
  <c r="K89" i="1"/>
  <c r="K123" i="1" s="1"/>
  <c r="C88" i="1"/>
  <c r="F133" i="1"/>
  <c r="C89" i="1"/>
  <c r="C119" i="1" l="1"/>
  <c r="C123" i="1"/>
  <c r="C121" i="1"/>
  <c r="K121" i="1"/>
  <c r="K119" i="1"/>
  <c r="G132" i="1"/>
  <c r="G133" i="1"/>
  <c r="G156" i="1" l="1"/>
  <c r="G158" i="1"/>
  <c r="G160" i="1"/>
</calcChain>
</file>

<file path=xl/comments1.xml><?xml version="1.0" encoding="utf-8"?>
<comments xmlns="http://schemas.openxmlformats.org/spreadsheetml/2006/main">
  <authors>
    <author>Steve Pratt</author>
  </authors>
  <commentList>
    <comment ref="A4" authorId="0" shapeId="0">
      <text>
        <r>
          <rPr>
            <sz val="9"/>
            <color indexed="81"/>
            <rFont val="Tahoma"/>
            <family val="2"/>
          </rPr>
          <t>Revaluation Year</t>
        </r>
      </text>
    </comment>
    <comment ref="A7" authorId="0" shapeId="0">
      <text>
        <r>
          <rPr>
            <sz val="9"/>
            <color indexed="81"/>
            <rFont val="Tahoma"/>
            <family val="2"/>
          </rPr>
          <t>Revaluation Year</t>
        </r>
      </text>
    </comment>
    <comment ref="A10" authorId="0" shapeId="0">
      <text>
        <r>
          <rPr>
            <sz val="9"/>
            <color indexed="81"/>
            <rFont val="Tahoma"/>
            <family val="2"/>
          </rPr>
          <t>Revaluation Year</t>
        </r>
      </text>
    </comment>
    <comment ref="A13" authorId="0" shapeId="0">
      <text>
        <r>
          <rPr>
            <sz val="9"/>
            <color indexed="81"/>
            <rFont val="Tahoma"/>
            <family val="2"/>
          </rPr>
          <t>Revaluation Year</t>
        </r>
      </text>
    </comment>
    <comment ref="A16" authorId="0" shapeId="0">
      <text>
        <r>
          <rPr>
            <sz val="9"/>
            <color indexed="81"/>
            <rFont val="Tahoma"/>
            <family val="2"/>
          </rPr>
          <t>Revaluation Year</t>
        </r>
      </text>
    </comment>
    <comment ref="A19" authorId="0" shapeId="0">
      <text>
        <r>
          <rPr>
            <sz val="9"/>
            <color indexed="81"/>
            <rFont val="Tahoma"/>
            <family val="2"/>
          </rPr>
          <t>Revaluation Year</t>
        </r>
      </text>
    </comment>
    <comment ref="A22" authorId="0" shapeId="0">
      <text>
        <r>
          <rPr>
            <sz val="9"/>
            <color indexed="81"/>
            <rFont val="Tahoma"/>
            <family val="2"/>
          </rPr>
          <t>Revaluation Year</t>
        </r>
      </text>
    </comment>
    <comment ref="A25" authorId="0" shapeId="0">
      <text>
        <r>
          <rPr>
            <sz val="9"/>
            <color indexed="81"/>
            <rFont val="Tahoma"/>
            <family val="2"/>
          </rPr>
          <t>Revaluation Year</t>
        </r>
      </text>
    </comment>
    <comment ref="A28" authorId="0" shapeId="0">
      <text>
        <r>
          <rPr>
            <sz val="9"/>
            <color indexed="81"/>
            <rFont val="Tahoma"/>
            <family val="2"/>
          </rPr>
          <t>Revaluation Year</t>
        </r>
      </text>
    </comment>
    <comment ref="A31" authorId="0" shapeId="0">
      <text>
        <r>
          <rPr>
            <sz val="9"/>
            <color indexed="81"/>
            <rFont val="Tahoma"/>
            <family val="2"/>
          </rPr>
          <t>Revaluation Year</t>
        </r>
      </text>
    </comment>
    <comment ref="A34" authorId="0" shapeId="0">
      <text>
        <r>
          <rPr>
            <sz val="9"/>
            <color indexed="81"/>
            <rFont val="Tahoma"/>
            <family val="2"/>
          </rPr>
          <t>Revaluation Year</t>
        </r>
      </text>
    </comment>
    <comment ref="A45" authorId="0" shapeId="0">
      <text>
        <r>
          <rPr>
            <sz val="9"/>
            <color indexed="81"/>
            <rFont val="Tahoma"/>
            <family val="2"/>
          </rPr>
          <t>Revaluation Year</t>
        </r>
      </text>
    </comment>
    <comment ref="A48" authorId="0" shapeId="0">
      <text>
        <r>
          <rPr>
            <sz val="9"/>
            <color indexed="81"/>
            <rFont val="Tahoma"/>
            <family val="2"/>
          </rPr>
          <t>Revaluation Year</t>
        </r>
      </text>
    </comment>
    <comment ref="A51" authorId="0" shapeId="0">
      <text>
        <r>
          <rPr>
            <sz val="9"/>
            <color indexed="81"/>
            <rFont val="Tahoma"/>
            <family val="2"/>
          </rPr>
          <t>Revaluation Year</t>
        </r>
      </text>
    </comment>
    <comment ref="A54" authorId="0" shapeId="0">
      <text>
        <r>
          <rPr>
            <sz val="9"/>
            <color indexed="81"/>
            <rFont val="Tahoma"/>
            <family val="2"/>
          </rPr>
          <t>Revaluation Year</t>
        </r>
      </text>
    </comment>
    <comment ref="A57" authorId="0" shapeId="0">
      <text>
        <r>
          <rPr>
            <sz val="9"/>
            <color indexed="81"/>
            <rFont val="Tahoma"/>
            <family val="2"/>
          </rPr>
          <t>Revaluation Year</t>
        </r>
      </text>
    </comment>
    <comment ref="A60" authorId="0" shapeId="0">
      <text>
        <r>
          <rPr>
            <sz val="9"/>
            <color indexed="81"/>
            <rFont val="Tahoma"/>
            <family val="2"/>
          </rPr>
          <t>Revaluation Year</t>
        </r>
      </text>
    </comment>
    <comment ref="A63" authorId="0" shapeId="0">
      <text>
        <r>
          <rPr>
            <sz val="9"/>
            <color indexed="81"/>
            <rFont val="Tahoma"/>
            <family val="2"/>
          </rPr>
          <t>Revaluation Year</t>
        </r>
      </text>
    </comment>
    <comment ref="A66" authorId="0" shapeId="0">
      <text>
        <r>
          <rPr>
            <sz val="9"/>
            <color indexed="81"/>
            <rFont val="Tahoma"/>
            <family val="2"/>
          </rPr>
          <t>Revaluation Year</t>
        </r>
      </text>
    </comment>
    <comment ref="A69" authorId="0" shapeId="0">
      <text>
        <r>
          <rPr>
            <sz val="9"/>
            <color indexed="81"/>
            <rFont val="Tahoma"/>
            <family val="2"/>
          </rPr>
          <t>Revaluation Year</t>
        </r>
      </text>
    </comment>
    <comment ref="A72" authorId="0" shapeId="0">
      <text>
        <r>
          <rPr>
            <sz val="9"/>
            <color indexed="81"/>
            <rFont val="Tahoma"/>
            <family val="2"/>
          </rPr>
          <t>Revaluation Year</t>
        </r>
      </text>
    </comment>
    <comment ref="A75" authorId="0" shapeId="0">
      <text>
        <r>
          <rPr>
            <sz val="9"/>
            <color indexed="81"/>
            <rFont val="Tahoma"/>
            <family val="2"/>
          </rPr>
          <t>Revaluation Year</t>
        </r>
      </text>
    </comment>
    <comment ref="A86" authorId="0" shapeId="0">
      <text>
        <r>
          <rPr>
            <sz val="9"/>
            <color indexed="81"/>
            <rFont val="Tahoma"/>
            <family val="2"/>
          </rPr>
          <t>Revaluation Year</t>
        </r>
      </text>
    </comment>
    <comment ref="A89" authorId="0" shapeId="0">
      <text>
        <r>
          <rPr>
            <sz val="9"/>
            <color indexed="81"/>
            <rFont val="Tahoma"/>
            <family val="2"/>
          </rPr>
          <t>Revaluation Year</t>
        </r>
      </text>
    </comment>
    <comment ref="A92" authorId="0" shapeId="0">
      <text>
        <r>
          <rPr>
            <sz val="9"/>
            <color indexed="81"/>
            <rFont val="Tahoma"/>
            <family val="2"/>
          </rPr>
          <t>Revaluation Year</t>
        </r>
      </text>
    </comment>
    <comment ref="A95" authorId="0" shapeId="0">
      <text>
        <r>
          <rPr>
            <sz val="9"/>
            <color indexed="81"/>
            <rFont val="Tahoma"/>
            <family val="2"/>
          </rPr>
          <t>Revaluation Year</t>
        </r>
      </text>
    </comment>
    <comment ref="A98" authorId="0" shapeId="0">
      <text>
        <r>
          <rPr>
            <sz val="9"/>
            <color indexed="81"/>
            <rFont val="Tahoma"/>
            <family val="2"/>
          </rPr>
          <t>Revaluation Year</t>
        </r>
      </text>
    </comment>
    <comment ref="A101" authorId="0" shapeId="0">
      <text>
        <r>
          <rPr>
            <sz val="9"/>
            <color indexed="81"/>
            <rFont val="Tahoma"/>
            <family val="2"/>
          </rPr>
          <t>Revaluation Year</t>
        </r>
      </text>
    </comment>
    <comment ref="A104" authorId="0" shapeId="0">
      <text>
        <r>
          <rPr>
            <sz val="9"/>
            <color indexed="81"/>
            <rFont val="Tahoma"/>
            <family val="2"/>
          </rPr>
          <t>Revaluation Year</t>
        </r>
      </text>
    </comment>
    <comment ref="A107" authorId="0" shapeId="0">
      <text>
        <r>
          <rPr>
            <sz val="9"/>
            <color indexed="81"/>
            <rFont val="Tahoma"/>
            <family val="2"/>
          </rPr>
          <t>Revaluation Year</t>
        </r>
      </text>
    </comment>
    <comment ref="A110" authorId="0" shapeId="0">
      <text>
        <r>
          <rPr>
            <sz val="9"/>
            <color indexed="81"/>
            <rFont val="Tahoma"/>
            <family val="2"/>
          </rPr>
          <t>Revaluation Year</t>
        </r>
      </text>
    </comment>
    <comment ref="A113" authorId="0" shapeId="0">
      <text>
        <r>
          <rPr>
            <sz val="9"/>
            <color indexed="81"/>
            <rFont val="Tahoma"/>
            <family val="2"/>
          </rPr>
          <t>Revaluation Year</t>
        </r>
      </text>
    </comment>
    <comment ref="A116" authorId="0" shapeId="0">
      <text>
        <r>
          <rPr>
            <sz val="9"/>
            <color indexed="81"/>
            <rFont val="Tahoma"/>
            <family val="2"/>
          </rPr>
          <t>Revaluation Year</t>
        </r>
      </text>
    </comment>
    <comment ref="E117" authorId="0" shapeId="0">
      <text>
        <r>
          <rPr>
            <b/>
            <sz val="9"/>
            <color indexed="81"/>
            <rFont val="Tahoma"/>
            <family val="2"/>
          </rPr>
          <t xml:space="preserve">Note A: </t>
        </r>
        <r>
          <rPr>
            <sz val="9"/>
            <color indexed="81"/>
            <rFont val="Tahoma"/>
            <family val="2"/>
          </rPr>
          <t xml:space="preserve">100% of full and fair cash value was used for comparative purposes. The actual assessed value was based on 50% of full and fair cash value.
</t>
        </r>
      </text>
    </comment>
    <comment ref="E118" authorId="0" shapeId="0">
      <text>
        <r>
          <rPr>
            <b/>
            <sz val="9"/>
            <color indexed="81"/>
            <rFont val="Tahoma"/>
            <family val="2"/>
          </rPr>
          <t xml:space="preserve">Note A: </t>
        </r>
        <r>
          <rPr>
            <sz val="9"/>
            <color indexed="81"/>
            <rFont val="Tahoma"/>
            <family val="2"/>
          </rPr>
          <t xml:space="preserve">100% of full and fair cash value was used for comparative purposes. The actual assessed value was based on 50% of full and fair cash value.
</t>
        </r>
      </text>
    </comment>
    <comment ref="B133" authorId="0" shapeId="0">
      <text>
        <r>
          <rPr>
            <sz val="9"/>
            <color indexed="81"/>
            <rFont val="Tahoma"/>
            <family val="2"/>
          </rPr>
          <t>Revaluation Year</t>
        </r>
      </text>
    </comment>
    <comment ref="B136" authorId="0" shapeId="0">
      <text>
        <r>
          <rPr>
            <sz val="9"/>
            <color indexed="81"/>
            <rFont val="Tahoma"/>
            <family val="2"/>
          </rPr>
          <t>Revaluation Year</t>
        </r>
      </text>
    </comment>
    <comment ref="B139" authorId="0" shapeId="0">
      <text>
        <r>
          <rPr>
            <sz val="9"/>
            <color indexed="81"/>
            <rFont val="Tahoma"/>
            <family val="2"/>
          </rPr>
          <t>Revaluation Year</t>
        </r>
      </text>
    </comment>
    <comment ref="B140" authorId="0" shapeId="0">
      <text>
        <r>
          <rPr>
            <b/>
            <sz val="8"/>
            <color indexed="81"/>
            <rFont val="Tahoma"/>
            <family val="2"/>
          </rPr>
          <t xml:space="preserve">Note B: </t>
        </r>
        <r>
          <rPr>
            <sz val="8"/>
            <color indexed="81"/>
            <rFont val="Tahoma"/>
            <family val="2"/>
          </rPr>
          <t xml:space="preserve">Full Day Kindergarten began on September 1, 2007 but was not recognized by state until FY2009 for purpose of additional funding for Chapter 70 Aid
</t>
        </r>
      </text>
    </comment>
    <comment ref="F140" authorId="0" shapeId="0">
      <text>
        <r>
          <rPr>
            <sz val="8"/>
            <color indexed="81"/>
            <rFont val="Tahoma"/>
            <family val="2"/>
          </rPr>
          <t>Note C: The debt exclusion bond for the original CMHS (grades 7-12) opened in February 1988 was retired in FY2007 and Total Tax Levy increased only 1.2% with a decrease of $48 for the Average SFH Annual Property Tax Bill.</t>
        </r>
      </text>
    </comment>
    <comment ref="B142" authorId="0" shapeId="0">
      <text>
        <r>
          <rPr>
            <sz val="9"/>
            <color indexed="81"/>
            <rFont val="Tahoma"/>
            <family val="2"/>
          </rPr>
          <t>Revaluation Year</t>
        </r>
      </text>
    </comment>
    <comment ref="B145" authorId="0" shapeId="0">
      <text>
        <r>
          <rPr>
            <sz val="9"/>
            <color indexed="81"/>
            <rFont val="Tahoma"/>
            <family val="2"/>
          </rPr>
          <t>Revaluation Year</t>
        </r>
      </text>
    </comment>
    <comment ref="B148" authorId="0" shapeId="0">
      <text>
        <r>
          <rPr>
            <sz val="9"/>
            <color indexed="81"/>
            <rFont val="Tahoma"/>
            <family val="2"/>
          </rPr>
          <t>Revaluation Year</t>
        </r>
      </text>
    </comment>
    <comment ref="B151" authorId="0" shapeId="0">
      <text>
        <r>
          <rPr>
            <sz val="9"/>
            <color indexed="81"/>
            <rFont val="Tahoma"/>
            <family val="2"/>
          </rPr>
          <t>Revaluation Year</t>
        </r>
      </text>
    </comment>
    <comment ref="B154" authorId="0" shapeId="0">
      <text>
        <r>
          <rPr>
            <b/>
            <sz val="8"/>
            <color indexed="81"/>
            <rFont val="Tahoma"/>
            <family val="2"/>
          </rPr>
          <t>Revaluation Year
Note D: First year as a state recognized K-12 School District after dissolution of the Plymouth-Carver Regional School District and coincides with first year of the Education Reform Act of 1993.</t>
        </r>
      </text>
    </comment>
  </commentList>
</comments>
</file>

<file path=xl/comments2.xml><?xml version="1.0" encoding="utf-8"?>
<comments xmlns="http://schemas.openxmlformats.org/spreadsheetml/2006/main">
  <authors>
    <author>Pratt, Stephen</author>
  </authors>
  <commentList>
    <comment ref="B24" authorId="0" shapeId="0">
      <text>
        <r>
          <rPr>
            <b/>
            <sz val="9"/>
            <color indexed="81"/>
            <rFont val="Tahoma"/>
            <family val="2"/>
          </rPr>
          <t>Pratt, Stephen:</t>
        </r>
        <r>
          <rPr>
            <sz val="9"/>
            <color indexed="81"/>
            <rFont val="Tahoma"/>
            <family val="2"/>
          </rPr>
          <t xml:space="preserve">
90% of SFH were built prior to 2000.</t>
        </r>
      </text>
    </comment>
    <comment ref="B38" authorId="0" shapeId="0">
      <text>
        <r>
          <rPr>
            <b/>
            <sz val="9"/>
            <color indexed="81"/>
            <rFont val="Tahoma"/>
            <family val="2"/>
          </rPr>
          <t>Pratt, Stephen:</t>
        </r>
        <r>
          <rPr>
            <sz val="9"/>
            <color indexed="81"/>
            <rFont val="Tahoma"/>
            <family val="2"/>
          </rPr>
          <t xml:space="preserve">
68% of homes are more than 30 years old</t>
        </r>
      </text>
    </comment>
  </commentList>
</comments>
</file>

<file path=xl/sharedStrings.xml><?xml version="1.0" encoding="utf-8"?>
<sst xmlns="http://schemas.openxmlformats.org/spreadsheetml/2006/main" count="416" uniqueCount="230">
  <si>
    <t>Total</t>
  </si>
  <si>
    <t>Students</t>
  </si>
  <si>
    <t>Average</t>
  </si>
  <si>
    <t>(1)</t>
  </si>
  <si>
    <t>(2)</t>
  </si>
  <si>
    <t>(4)</t>
  </si>
  <si>
    <t>(3)</t>
  </si>
  <si>
    <t>Change</t>
  </si>
  <si>
    <t>CARVER</t>
  </si>
  <si>
    <t>Open Space</t>
  </si>
  <si>
    <t xml:space="preserve">Non-MHC </t>
  </si>
  <si>
    <t>Residential</t>
  </si>
  <si>
    <t xml:space="preserve">Number of </t>
  </si>
  <si>
    <t>(5)</t>
  </si>
  <si>
    <t>Percent Change</t>
  </si>
  <si>
    <t>District</t>
  </si>
  <si>
    <t>Fiscal</t>
  </si>
  <si>
    <t>Year</t>
  </si>
  <si>
    <t>(6)</t>
  </si>
  <si>
    <t>-</t>
  </si>
  <si>
    <t>(7)</t>
  </si>
  <si>
    <t>Total of Single Family (101), Multi Family (104,105), Condos (102), Apt (111,112) and Misc. Residential Units (109,121-125)</t>
  </si>
  <si>
    <t>(8)</t>
  </si>
  <si>
    <t>http://www.mass.gov/dor/docs/dls/bla/classificationcodebook.pdf</t>
  </si>
  <si>
    <t>School</t>
  </si>
  <si>
    <t xml:space="preserve">Municipality: </t>
  </si>
  <si>
    <t xml:space="preserve">DOR Code: </t>
  </si>
  <si>
    <t>Jan</t>
  </si>
  <si>
    <t>Feb</t>
  </si>
  <si>
    <t>Mar</t>
  </si>
  <si>
    <t>Apr</t>
  </si>
  <si>
    <t>May</t>
  </si>
  <si>
    <t>Jun</t>
  </si>
  <si>
    <t>Jul</t>
  </si>
  <si>
    <t>Aug</t>
  </si>
  <si>
    <t>Sep</t>
  </si>
  <si>
    <t>Oct</t>
  </si>
  <si>
    <t>Nov</t>
  </si>
  <si>
    <t>Dec</t>
  </si>
  <si>
    <t>Consumer Price Index - All Urban Consumers</t>
  </si>
  <si>
    <t>Not Seasonally Adjusted</t>
  </si>
  <si>
    <t>CPI-U, US City Average, All Items</t>
  </si>
  <si>
    <t>(9)</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</si>
  <si>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</si>
  <si>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</si>
  <si>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</si>
  <si>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</si>
  <si>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</si>
  <si>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</si>
  <si>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</si>
  <si>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</si>
  <si>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</si>
  <si>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</si>
  <si>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</si>
  <si>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</si>
  <si>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</si>
  <si>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</si>
  <si>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</si>
  <si>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</si>
  <si>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</si>
  <si>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</si>
  <si>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</si>
  <si>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FY1994</t>
  </si>
  <si>
    <t>Total of Single Family Home (SFH) Residential Units (Residences Classification Code 101 only)</t>
  </si>
  <si>
    <r>
      <t>Series Id: </t>
    </r>
    <r>
      <rPr>
        <sz val="10"/>
        <color indexed="8"/>
        <rFont val="Tahoma"/>
        <family val="2"/>
      </rPr>
      <t>CUUR0000SA0</t>
    </r>
  </si>
  <si>
    <r>
      <t>Area: </t>
    </r>
    <r>
      <rPr>
        <sz val="10"/>
        <color indexed="8"/>
        <rFont val="Tahoma"/>
        <family val="2"/>
      </rPr>
      <t>U.S. city average</t>
    </r>
  </si>
  <si>
    <r>
      <t>Item: </t>
    </r>
    <r>
      <rPr>
        <sz val="10"/>
        <color indexed="8"/>
        <rFont val="Tahoma"/>
        <family val="2"/>
      </rPr>
      <t>All items</t>
    </r>
  </si>
  <si>
    <r>
      <t>Base Period: </t>
    </r>
    <r>
      <rPr>
        <sz val="10"/>
        <color indexed="8"/>
        <rFont val="Tahoma"/>
        <family val="2"/>
      </rPr>
      <t>1982-84=100</t>
    </r>
  </si>
  <si>
    <t>Tax Levy</t>
  </si>
  <si>
    <t>(10)</t>
  </si>
  <si>
    <t>Note B</t>
  </si>
  <si>
    <t>Amount a municipality raises each year through the property tax.  The levy can be any amount up to the levy limit as defined by Proposition 2½</t>
  </si>
  <si>
    <t>Fiscal Year</t>
  </si>
  <si>
    <t>(101) Single Family Home (SFH)</t>
  </si>
  <si>
    <t>Tax Levy Amount</t>
  </si>
  <si>
    <t>A</t>
  </si>
  <si>
    <t>B</t>
  </si>
  <si>
    <t>D</t>
  </si>
  <si>
    <t>E</t>
  </si>
  <si>
    <t>F</t>
  </si>
  <si>
    <t>C</t>
  </si>
  <si>
    <t>G</t>
  </si>
  <si>
    <t>H</t>
  </si>
  <si>
    <t>I</t>
  </si>
  <si>
    <t>J</t>
  </si>
  <si>
    <t>K</t>
  </si>
  <si>
    <t>L</t>
  </si>
  <si>
    <t>Single Family Home - Property Type 101 Parcels Tax Levy</t>
  </si>
  <si>
    <t>Percent Dec-Dec</t>
  </si>
  <si>
    <t>Average Change</t>
  </si>
  <si>
    <t>Total Par cels</t>
  </si>
  <si>
    <t xml:space="preserve">Total Residen tial Units </t>
  </si>
  <si>
    <t>Non-MHC Residential   Units</t>
  </si>
  <si>
    <t>Condos 102</t>
  </si>
  <si>
    <t>Single Family 101</t>
  </si>
  <si>
    <t>2012-2013</t>
  </si>
  <si>
    <t>Multi Family 104-105</t>
  </si>
  <si>
    <t xml:space="preserve">(U.S.) </t>
  </si>
  <si>
    <t>   </t>
  </si>
  <si>
    <t xml:space="preserve">(State) </t>
  </si>
  <si>
    <t>http://plymouthcolony.net/carver/index.html#census</t>
  </si>
  <si>
    <t>Note C</t>
  </si>
  <si>
    <t xml:space="preserve">Town of Carver - </t>
  </si>
  <si>
    <t>Note A</t>
  </si>
  <si>
    <t>Commercial TTL</t>
  </si>
  <si>
    <t>Industrial TTL</t>
  </si>
  <si>
    <t>Personal Property TTL</t>
  </si>
  <si>
    <t>Residential/ Open Space TTL</t>
  </si>
  <si>
    <t>Added MHC Units (103)</t>
  </si>
  <si>
    <t>SFH</t>
  </si>
  <si>
    <r>
      <t>Average Single Family Tax Bills and Values (</t>
    </r>
    <r>
      <rPr>
        <i/>
        <sz val="9"/>
        <color theme="1"/>
        <rFont val="Calibri"/>
        <family val="2"/>
        <scheme val="minor"/>
      </rPr>
      <t>Property Type 101 Parcels)</t>
    </r>
  </si>
  <si>
    <t>Change %</t>
  </si>
  <si>
    <t>Total Residential Classification</t>
  </si>
  <si>
    <t>Annual</t>
  </si>
  <si>
    <t>Home (SFH)</t>
  </si>
  <si>
    <t>2013-2014</t>
  </si>
  <si>
    <t>Average Single Family Home Tax Bill - Property Type 101 Parcels</t>
  </si>
  <si>
    <t>Number of Single Family Home - Property Type 101 Parcels</t>
  </si>
  <si>
    <t>Chapter land 61, 61A, 61B</t>
  </si>
  <si>
    <t>M</t>
  </si>
  <si>
    <t>N=B+C+D+E+F</t>
  </si>
  <si>
    <t>O</t>
  </si>
  <si>
    <t>P=N+O</t>
  </si>
  <si>
    <t>Q</t>
  </si>
  <si>
    <t>R = Q -:- P</t>
  </si>
  <si>
    <t>S = O -:- P</t>
  </si>
  <si>
    <t>100% Assessed Value of Average Single Family Home - - Property Type 101 Parcels</t>
  </si>
  <si>
    <r>
      <rPr>
        <vertAlign val="superscript"/>
        <sz val="9"/>
        <color theme="1"/>
        <rFont val="Calibri"/>
        <family val="2"/>
        <scheme val="minor"/>
      </rPr>
      <t xml:space="preserve">a </t>
    </r>
    <r>
      <rPr>
        <sz val="9"/>
        <color theme="1"/>
        <rFont val="Calibri"/>
        <family val="2"/>
        <scheme val="minor"/>
      </rPr>
      <t>FY1986/1987 - Only 50% Assessed Tax Values used of Full (100%) Market Value in determining Actual Residential Tax Rates of $18.73/$17.54 and CIP Rates of $26.82/$23.92</t>
    </r>
  </si>
  <si>
    <r>
      <rPr>
        <vertAlign val="superscript"/>
        <sz val="9"/>
        <color theme="1"/>
        <rFont val="Calibri"/>
        <family val="2"/>
        <scheme val="minor"/>
      </rPr>
      <t xml:space="preserve">b </t>
    </r>
    <r>
      <rPr>
        <sz val="9"/>
        <color theme="1"/>
        <rFont val="Calibri"/>
        <family val="2"/>
        <scheme val="minor"/>
      </rPr>
      <t>FY1986/1987 - 100% Values reflected for SFH (only 50% of Full Market Value used in determining Actual Residential Tax Rates of $18.73/$17.54 and CIP Rates of $26.82/$23.92)</t>
    </r>
  </si>
  <si>
    <t>FY1986/1987 - 100% Values reflected for SFH (only 50% of Full Market Value used in determining Actual Residential Tax Rates of $18.73/$17.54 and CIP Rates of $26.82/$23.92)</t>
  </si>
  <si>
    <r>
      <t xml:space="preserve">Average single family tax bills are calculated by dividing the total value of Residences for Code 101 only by the number of single family parcels for a  community to determine average value and then multiply by the residential tax rate per $1000 </t>
    </r>
    <r>
      <rPr>
        <sz val="9"/>
        <color rgb="FFFF0000"/>
        <rFont val="Calibri"/>
        <family val="2"/>
        <scheme val="minor"/>
      </rPr>
      <t>(does not include CPA surcharge, exemptions or abatements)</t>
    </r>
  </si>
  <si>
    <t>Annual Percent Change</t>
  </si>
  <si>
    <t>Annual Amount Change</t>
  </si>
  <si>
    <t>Percent</t>
  </si>
  <si>
    <r>
      <t>1987</t>
    </r>
    <r>
      <rPr>
        <i/>
        <vertAlign val="superscript"/>
        <sz val="11"/>
        <color theme="1"/>
        <rFont val="Calibri"/>
        <family val="2"/>
        <scheme val="minor"/>
      </rPr>
      <t xml:space="preserve"> 2a</t>
    </r>
  </si>
  <si>
    <r>
      <t xml:space="preserve">1986 </t>
    </r>
    <r>
      <rPr>
        <i/>
        <vertAlign val="superscript"/>
        <sz val="11"/>
        <color theme="1"/>
        <rFont val="Calibri"/>
        <family val="2"/>
        <scheme val="minor"/>
      </rPr>
      <t>2a</t>
    </r>
  </si>
  <si>
    <t>Residential/ Open Space TTL Percent</t>
  </si>
  <si>
    <t>Commercial TTL Percent</t>
  </si>
  <si>
    <t>Industrial TTL Percent</t>
  </si>
  <si>
    <t>Personal Property TTL Percent</t>
  </si>
  <si>
    <t>Amount</t>
  </si>
  <si>
    <t>Base</t>
  </si>
  <si>
    <t>Total student headcount (both half-day and full-day) reported as of October 1st of each fiscal year. Full-Time Equivalent student counts is less when calculating Chapter 70 Aid, Foundation Budget and Net School Spending Requirement</t>
  </si>
  <si>
    <t>Single Family Home as Percent of TTL</t>
  </si>
  <si>
    <r>
      <t>1987</t>
    </r>
    <r>
      <rPr>
        <vertAlign val="superscript"/>
        <sz val="11"/>
        <rFont val="Calibri"/>
        <family val="2"/>
        <scheme val="minor"/>
      </rPr>
      <t xml:space="preserve"> 2b</t>
    </r>
  </si>
  <si>
    <r>
      <t xml:space="preserve">1986 </t>
    </r>
    <r>
      <rPr>
        <vertAlign val="superscript"/>
        <sz val="11"/>
        <rFont val="Calibri"/>
        <family val="2"/>
        <scheme val="minor"/>
      </rPr>
      <t>2b</t>
    </r>
  </si>
  <si>
    <t>Residential/ Open Space Taxable Assessed Values</t>
  </si>
  <si>
    <t>Commercial Taxable Assessed Values</t>
  </si>
  <si>
    <t>Industrial Taxable Assessed Values</t>
  </si>
  <si>
    <t>Personal Property Taxable Assessed Values</t>
  </si>
  <si>
    <t>Commercial Taxable Assessed Values Percent</t>
  </si>
  <si>
    <t>Industrial Taxable Assessed Values Percent</t>
  </si>
  <si>
    <t>Personal Property Taxable Assessed Values Percent</t>
  </si>
  <si>
    <t>Note D</t>
  </si>
  <si>
    <t xml:space="preserve">FY2008: Full Day Kindergarten began on September 1, 2007 but was not recognized by state until FY2009 for purpose of additional funding for Chapter 70 Aid. </t>
  </si>
  <si>
    <t>FY2008: The debt exclusion bond for the original CMHS (grades 7-12) opened in February 1988 was retired in FY2007 and Total Tax Levy increased only 1.2% with a decrease of $48 for the Average SFH Annual Property Tax Bill.</t>
  </si>
  <si>
    <t>FY1994: Is the first year Carver Public School District for grades PK-12 is recognized by the state of after the dissolution of the Plymouth-Carver Regional School District for grades 7-12 was finalized  even though students had been attending what is now CMHS since February 1988. Coincides with the enactment of the Education Reform Act of 1993.</t>
  </si>
  <si>
    <t xml:space="preserve">Single Family </t>
  </si>
  <si>
    <t>MHC Units Percent of Total</t>
  </si>
  <si>
    <t>Parcel Counts by Class and Usage Code (excludes counts of homes in Manufactured Housing Communities - MHC which are accounted for in column O)</t>
  </si>
  <si>
    <t>2014-2015</t>
  </si>
  <si>
    <t>(CPI Historical Detailed in Table 24 )</t>
  </si>
  <si>
    <t>2015-2016</t>
  </si>
  <si>
    <t>Average Annual Increase to CPI-U Since 1981</t>
  </si>
  <si>
    <t xml:space="preserve">Town of Carver Average Single Family Home Tax Bill </t>
  </si>
  <si>
    <t>Average MHC</t>
  </si>
  <si>
    <t>2016-2017</t>
  </si>
  <si>
    <t>References:</t>
  </si>
  <si>
    <r>
      <t xml:space="preserve">Average single family tax bills are calculated by dividing the single family assessed value for (Residences Code 101 only) by the single family parcels for each community and then multiplying the average value by the residential tax rate and dividing by one thousand. </t>
    </r>
    <r>
      <rPr>
        <sz val="9"/>
        <color rgb="FFFF0000"/>
        <rFont val="Calibri"/>
        <family val="2"/>
        <scheme val="minor"/>
      </rPr>
      <t>Not including CPA Surcharge presented to voters through a 5% Petition Ballot Question. Approved by voters in April 2006 and effective FY2007.</t>
    </r>
  </si>
  <si>
    <t>Residential/ Open Space Taxable Assessed Values Percent</t>
  </si>
  <si>
    <t>https://www.mass.gov/municipal-databank-data-analytics</t>
  </si>
  <si>
    <t>Excludes the 1115 homes located in the Manufactured Housing Communities (MHC) "Villages" of Cranberry, Pine Tree, South Meadow, Waterview and Meadow Woods Estates</t>
  </si>
  <si>
    <t>Parcel Counts by Class and Usage Code</t>
  </si>
  <si>
    <t>Levies by Class</t>
  </si>
  <si>
    <t>Levies by Class &amp; Assessed Values by Class</t>
  </si>
  <si>
    <r>
      <t>Source: Massachusetts Department of Elementary and Secondary Education -</t>
    </r>
    <r>
      <rPr>
        <sz val="9"/>
        <color rgb="FF0000FF"/>
        <rFont val="Calibri"/>
        <family val="2"/>
        <scheme val="minor"/>
      </rPr>
      <t xml:space="preserve"> http://www.doe.mass.edu/</t>
    </r>
  </si>
  <si>
    <r>
      <t>Total Taxable Assessed Values</t>
    </r>
    <r>
      <rPr>
        <vertAlign val="superscript"/>
        <sz val="11"/>
        <color indexed="8"/>
        <rFont val="Calibri"/>
        <family val="2"/>
        <scheme val="minor"/>
      </rPr>
      <t xml:space="preserve"> (1)</t>
    </r>
  </si>
  <si>
    <r>
      <t>Total Tax Levy Amount - TTL</t>
    </r>
    <r>
      <rPr>
        <vertAlign val="superscript"/>
        <sz val="11"/>
        <color indexed="8"/>
        <rFont val="Calibri"/>
        <family val="2"/>
        <scheme val="minor"/>
      </rPr>
      <t xml:space="preserve"> (3)</t>
    </r>
  </si>
  <si>
    <r>
      <t>Number of Single Family Home - Property Type 101 Parcels</t>
    </r>
    <r>
      <rPr>
        <vertAlign val="superscript"/>
        <sz val="11"/>
        <color indexed="8"/>
        <rFont val="Calibri"/>
        <family val="2"/>
        <scheme val="minor"/>
      </rPr>
      <t xml:space="preserve"> (4)</t>
    </r>
  </si>
  <si>
    <r>
      <t>100% Assessed Value of Average Single Family Home</t>
    </r>
    <r>
      <rPr>
        <vertAlign val="superscript"/>
        <sz val="11"/>
        <color indexed="8"/>
        <rFont val="Calibri"/>
        <family val="2"/>
        <scheme val="minor"/>
      </rPr>
      <t xml:space="preserve"> </t>
    </r>
    <r>
      <rPr>
        <vertAlign val="superscript"/>
        <sz val="10"/>
        <color indexed="8"/>
        <rFont val="Calibri"/>
        <family val="2"/>
        <scheme val="minor"/>
      </rPr>
      <t>(5)</t>
    </r>
  </si>
  <si>
    <r>
      <t>PK-12+</t>
    </r>
    <r>
      <rPr>
        <vertAlign val="superscript"/>
        <sz val="11"/>
        <color indexed="8"/>
        <rFont val="Calibri"/>
        <family val="2"/>
        <scheme val="minor"/>
      </rPr>
      <t xml:space="preserve"> (7)</t>
    </r>
  </si>
  <si>
    <r>
      <t>Units</t>
    </r>
    <r>
      <rPr>
        <vertAlign val="superscript"/>
        <sz val="11"/>
        <color indexed="8"/>
        <rFont val="Calibri"/>
        <family val="2"/>
        <scheme val="minor"/>
      </rPr>
      <t xml:space="preserve"> (8)</t>
    </r>
  </si>
  <si>
    <r>
      <t>Amount</t>
    </r>
    <r>
      <rPr>
        <vertAlign val="superscript"/>
        <sz val="11"/>
        <color indexed="8"/>
        <rFont val="Calibri"/>
        <family val="2"/>
        <scheme val="minor"/>
      </rPr>
      <t xml:space="preserve"> (3)</t>
    </r>
  </si>
  <si>
    <r>
      <t>Number</t>
    </r>
    <r>
      <rPr>
        <vertAlign val="superscript"/>
        <sz val="11"/>
        <color indexed="8"/>
        <rFont val="Calibri"/>
        <family val="2"/>
        <scheme val="minor"/>
      </rPr>
      <t xml:space="preserve"> (9)</t>
    </r>
  </si>
  <si>
    <r>
      <t xml:space="preserve">Population </t>
    </r>
    <r>
      <rPr>
        <sz val="9"/>
        <color theme="1"/>
        <rFont val="Calibri"/>
        <family val="2"/>
        <scheme val="minor"/>
      </rPr>
      <t>(State or</t>
    </r>
    <r>
      <rPr>
        <b/>
        <sz val="9"/>
        <color theme="1"/>
        <rFont val="Calibri"/>
        <family val="2"/>
        <scheme val="minor"/>
      </rPr>
      <t xml:space="preserve"> </t>
    </r>
    <r>
      <rPr>
        <b/>
        <sz val="9"/>
        <color rgb="FFFF0000"/>
        <rFont val="Calibri"/>
        <family val="2"/>
        <scheme val="minor"/>
      </rPr>
      <t>US Census</t>
    </r>
    <r>
      <rPr>
        <sz val="9"/>
        <color theme="1"/>
        <rFont val="Calibri"/>
        <family val="2"/>
        <scheme val="minor"/>
      </rPr>
      <t>)</t>
    </r>
  </si>
  <si>
    <t>Total Parcel counts exclude the 1115 homes located in Manufactured Housing Communities (MHC) "Villages" of Cranberry, Pine Tree, South Meadow, Waterview and Meadow Woods Estates, as those 'parcels' are included in 'Other Usage'. Column M adds the NHC Units for the Total. For tax purposes, manufactured homes are classified as personal property and generally exempted from real property taxes. M.G.L. c. 140, § 32G; M.G.L. c. 59, § 5, cl. (36). In place of a property tax, homeowners pay a monthly license fee, which is collected by the community owner/operator and turned over to the town. M.G.L. c. 140, § 32G.27. The amount of the license fee is determined by your local city or town and varies from $6-$12 per month. In the Town of Carver it is $9 per month ($108 annually). On behalf of the MHC, residents do pay their share of property taxes for the land and any common structures included with monthly fees to the Association.</t>
  </si>
  <si>
    <t>2017-2018</t>
  </si>
  <si>
    <t>Proposition 2 1/2</t>
  </si>
  <si>
    <t>e</t>
  </si>
  <si>
    <t>a</t>
  </si>
  <si>
    <t>a - Actual reported to the State</t>
  </si>
  <si>
    <t>Total Tax Levy (TTL)</t>
  </si>
  <si>
    <t>2018-2019</t>
  </si>
  <si>
    <t>FY2007-2019</t>
  </si>
  <si>
    <t>FY2000-2019</t>
  </si>
  <si>
    <t>FY1988-2019</t>
  </si>
  <si>
    <t>Change FY1994-FY2019</t>
  </si>
  <si>
    <t>https://www.mass.gov/municipal-databank-data-analytics-including-cherry-sheets</t>
  </si>
  <si>
    <r>
      <t xml:space="preserve">Source: Massachusetts Division of Local Services   - </t>
    </r>
    <r>
      <rPr>
        <sz val="9"/>
        <color indexed="12"/>
        <rFont val="Calibri"/>
        <family val="2"/>
        <scheme val="minor"/>
      </rPr>
      <t>https://www.mass.gov/orgs/division-of-local-services</t>
    </r>
  </si>
  <si>
    <t>http://profiles.doe.mass.edu/statereport/enrollmentbygrade.aspx</t>
  </si>
  <si>
    <r>
      <t xml:space="preserve">Average Single Family Tax Bills and Values </t>
    </r>
    <r>
      <rPr>
        <i/>
        <sz val="9"/>
        <color indexed="10"/>
        <rFont val="Calibri"/>
        <family val="2"/>
        <scheme val="minor"/>
      </rPr>
      <t>(excludes the 1115 residential homes located in MHC Villages-Cranberry, Pine Tree, South Meadow,WaterView and Meadow Woods Estates)</t>
    </r>
  </si>
  <si>
    <r>
      <t xml:space="preserve">Parcel Counts by Class and Usage Code </t>
    </r>
    <r>
      <rPr>
        <i/>
        <sz val="9"/>
        <color indexed="10"/>
        <rFont val="Calibri"/>
        <family val="2"/>
        <scheme val="minor"/>
      </rPr>
      <t>(excludes the 1115 residential homes located in MHC Villages-Cranberry, Pine Tree, South Meadow,WaterView and Meadow Woods Estates)</t>
    </r>
  </si>
  <si>
    <t>Total of Single Family (101) Only</t>
  </si>
  <si>
    <t>Town of Carver, MA FY1986 - 2019: Proposition 2 1/2 and the Total Tax Levy (TTL)</t>
  </si>
  <si>
    <t>C to R/O</t>
  </si>
  <si>
    <t>I to R/O</t>
  </si>
  <si>
    <t>P to R/O</t>
  </si>
  <si>
    <t>District Students Per</t>
  </si>
  <si>
    <t>Residential Unit</t>
  </si>
  <si>
    <t>Change FY2000-2019</t>
  </si>
  <si>
    <t>Change FY2007-2019</t>
  </si>
  <si>
    <t>Misc. Resi den tial 103, 109</t>
  </si>
  <si>
    <t>Vacant Land 130-32, 106</t>
  </si>
  <si>
    <t>Comm ercial 300-393</t>
  </si>
  <si>
    <t>Indus trial 400-442, 450-452</t>
  </si>
  <si>
    <t>Other Usage 012-043</t>
  </si>
  <si>
    <t>Apt 111-125</t>
  </si>
  <si>
    <t>Mixed Use with Chapter land</t>
  </si>
  <si>
    <t>Population Per Resi dential Unit</t>
  </si>
  <si>
    <t>FY2019</t>
  </si>
  <si>
    <t>e - Estimate based upon Town Meeting - No New Growth added to Total Tax Levy</t>
  </si>
  <si>
    <t>Percent of TTL</t>
  </si>
  <si>
    <t>1987 Operational Override Value</t>
  </si>
  <si>
    <t>https://www.bls.gov/regions/midwest/data/consumerpriceindexhistorical_us_table.pdf</t>
  </si>
  <si>
    <t xml:space="preserve">CPI-U FY2008-2019: May 2007 to May 2019 Increase </t>
  </si>
  <si>
    <t xml:space="preserve">CPI-U FY2000-2019: May 1999 to May 2019 Increase </t>
  </si>
  <si>
    <t xml:space="preserve">CPI-U FY1994-2019: May 1993 to May 2019 Increase </t>
  </si>
  <si>
    <r>
      <t xml:space="preserve">Tax </t>
    </r>
    <r>
      <rPr>
        <vertAlign val="superscript"/>
        <sz val="11"/>
        <color indexed="8"/>
        <rFont val="Calibri"/>
        <family val="2"/>
        <scheme val="minor"/>
      </rPr>
      <t>(10)</t>
    </r>
  </si>
  <si>
    <r>
      <t xml:space="preserve">Average Single Family Home Tax - Property Type 101 Parcels </t>
    </r>
    <r>
      <rPr>
        <vertAlign val="superscript"/>
        <sz val="11"/>
        <color indexed="8"/>
        <rFont val="Calibri"/>
        <family val="2"/>
        <scheme val="minor"/>
      </rPr>
      <t>(6)</t>
    </r>
  </si>
  <si>
    <t>FY1986/87: With enactment of Proposition 2 1/2 for FY1982, Massachusetts requires property to be assessed at 100% of full and fair cash value during a Triennial (every 3 years) Revaluation. In Carver this has occurred for fiscal years:  1988, 1991, 1994, 1997, 2000, 2003, 2006, 2009, 2012, 2015 and 2018. Next scheduled revaluation is FY2020 and then becoming a Quinquennial (every 5 years) Revaluation. From FY1982-1987, tax rates were based on 50% of full and fair cash value of Real and Personal 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</si>
</sst>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0.0"/>
    <numFmt numFmtId="168" formatCode="000"/>
    <numFmt numFmtId="169" formatCode="0.0%"/>
    <numFmt numFmtId="170" formatCode="_(* #,##0.0000_);_(* \(#,##0.0000\);_(* &quot;-&quot;??_);_(@_)"/>
    <numFmt numFmtId="171" formatCode="_(&quot;$&quot;* #,##0.00000_);_(&quot;$&quot;* \(#,##0.00000\);_(&quot;$&quot;* &quot;-&quot;??_);_(@_)"/>
  </numFmts>
  <fonts count="80" x14ac:knownFonts="1">
    <font>
      <sz val="11"/>
      <color theme="1"/>
      <name val="Calibri"/>
      <family val="2"/>
      <scheme val="minor"/>
    </font>
    <font>
      <b/>
      <sz val="8"/>
      <color indexed="81"/>
      <name val="Tahoma"/>
      <family val="2"/>
    </font>
    <font>
      <sz val="8"/>
      <color indexed="81"/>
      <name val="Tahoma"/>
      <family val="2"/>
    </font>
    <font>
      <u/>
      <sz val="10"/>
      <color indexed="12"/>
      <name val="Arial"/>
      <family val="2"/>
    </font>
    <font>
      <sz val="10"/>
      <name val="Arial"/>
      <family val="2"/>
    </font>
    <font>
      <sz val="10"/>
      <color indexed="8"/>
      <name val="Tahoma"/>
      <family val="2"/>
    </font>
    <font>
      <sz val="10"/>
      <name val="Arial"/>
      <family val="2"/>
    </font>
    <font>
      <u/>
      <sz val="10"/>
      <color indexed="12"/>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sz val="10"/>
      <color theme="1"/>
      <name val="Calibri"/>
      <family val="2"/>
      <scheme val="minor"/>
    </font>
    <font>
      <sz val="10"/>
      <color theme="1"/>
      <name val="Arial"/>
      <family val="2"/>
    </font>
    <font>
      <sz val="11"/>
      <color indexed="9"/>
      <name val="Calibri"/>
      <family val="2"/>
      <scheme val="minor"/>
    </font>
    <font>
      <b/>
      <sz val="11"/>
      <name val="Calibri"/>
      <family val="2"/>
      <scheme val="minor"/>
    </font>
    <font>
      <sz val="18"/>
      <color theme="1"/>
      <name val="Calibri"/>
      <family val="2"/>
      <scheme val="minor"/>
    </font>
    <font>
      <b/>
      <sz val="10.1"/>
      <color theme="1"/>
      <name val="Tahoma"/>
      <family val="2"/>
    </font>
    <font>
      <sz val="10.1"/>
      <color theme="1"/>
      <name val="Tahoma"/>
      <family val="2"/>
    </font>
    <font>
      <sz val="11"/>
      <color theme="1"/>
      <name val="Tahoma"/>
      <family val="2"/>
    </font>
    <font>
      <b/>
      <sz val="11.75"/>
      <color rgb="FF000000"/>
      <name val="Tahoma"/>
      <family val="2"/>
    </font>
    <font>
      <b/>
      <sz val="10"/>
      <color theme="1"/>
      <name val="Tahoma"/>
      <family val="2"/>
    </font>
    <font>
      <sz val="10"/>
      <color theme="1"/>
      <name val="Tahoma"/>
      <family val="2"/>
    </font>
    <font>
      <sz val="10"/>
      <name val="Calibri"/>
      <family val="2"/>
      <scheme val="minor"/>
    </font>
    <font>
      <i/>
      <sz val="11"/>
      <color theme="1"/>
      <name val="Calibri"/>
      <family val="2"/>
      <scheme val="minor"/>
    </font>
    <font>
      <sz val="6"/>
      <color theme="1"/>
      <name val="Calibri"/>
      <family val="2"/>
      <scheme val="minor"/>
    </font>
    <font>
      <u/>
      <sz val="6"/>
      <color indexed="12"/>
      <name val="Calibri"/>
      <family val="2"/>
      <scheme val="minor"/>
    </font>
    <font>
      <b/>
      <sz val="11"/>
      <color theme="1"/>
      <name val="Tahoma"/>
      <family val="2"/>
    </font>
    <font>
      <sz val="9"/>
      <name val="Calibri"/>
      <family val="2"/>
      <scheme val="minor"/>
    </font>
    <font>
      <sz val="9"/>
      <color theme="1"/>
      <name val="Calibri"/>
      <family val="2"/>
      <scheme val="minor"/>
    </font>
    <font>
      <b/>
      <sz val="11"/>
      <color rgb="FFFF0000"/>
      <name val="Calibri"/>
      <family val="2"/>
      <scheme val="minor"/>
    </font>
    <font>
      <u/>
      <sz val="18"/>
      <color indexed="12"/>
      <name val="Calibri"/>
      <family val="2"/>
      <scheme val="minor"/>
    </font>
    <font>
      <b/>
      <sz val="9"/>
      <color theme="1"/>
      <name val="Calibri"/>
      <family val="2"/>
      <scheme val="minor"/>
    </font>
    <font>
      <b/>
      <sz val="9"/>
      <color rgb="FFFF0000"/>
      <name val="Calibri"/>
      <family val="2"/>
      <scheme val="minor"/>
    </font>
    <font>
      <b/>
      <i/>
      <sz val="11"/>
      <color theme="1"/>
      <name val="Calibri"/>
      <family val="2"/>
      <scheme val="minor"/>
    </font>
    <font>
      <sz val="9"/>
      <color rgb="FFFF0000"/>
      <name val="Calibri"/>
      <family val="2"/>
      <scheme val="minor"/>
    </font>
    <font>
      <i/>
      <sz val="9"/>
      <color theme="1"/>
      <name val="Calibri"/>
      <family val="2"/>
      <scheme val="minor"/>
    </font>
    <font>
      <vertAlign val="superscript"/>
      <sz val="9"/>
      <color theme="1"/>
      <name val="Calibri"/>
      <family val="2"/>
      <scheme val="minor"/>
    </font>
    <font>
      <b/>
      <sz val="20"/>
      <name val="Calibri"/>
      <family val="2"/>
      <scheme val="minor"/>
    </font>
    <font>
      <sz val="20"/>
      <color theme="1"/>
      <name val="Calibri"/>
      <family val="2"/>
      <scheme val="minor"/>
    </font>
    <font>
      <b/>
      <sz val="20"/>
      <color theme="1"/>
      <name val="Calibri"/>
      <family val="2"/>
      <scheme val="minor"/>
    </font>
    <font>
      <sz val="24"/>
      <color theme="1"/>
      <name val="Calibri"/>
      <family val="2"/>
      <scheme val="minor"/>
    </font>
    <font>
      <u/>
      <sz val="24"/>
      <color indexed="12"/>
      <name val="Calibri"/>
      <family val="2"/>
      <scheme val="minor"/>
    </font>
    <font>
      <i/>
      <vertAlign val="superscript"/>
      <sz val="11"/>
      <color theme="1"/>
      <name val="Calibri"/>
      <family val="2"/>
      <scheme val="minor"/>
    </font>
    <font>
      <sz val="14"/>
      <name val="Calibri"/>
      <family val="2"/>
      <scheme val="minor"/>
    </font>
    <font>
      <sz val="11"/>
      <color rgb="FF0070C0"/>
      <name val="Calibri"/>
      <family val="2"/>
      <scheme val="minor"/>
    </font>
    <font>
      <i/>
      <sz val="9"/>
      <color indexed="10"/>
      <name val="Calibri"/>
      <family val="2"/>
      <scheme val="minor"/>
    </font>
    <font>
      <sz val="9"/>
      <color indexed="81"/>
      <name val="Tahoma"/>
      <family val="2"/>
    </font>
    <font>
      <b/>
      <sz val="9"/>
      <color indexed="81"/>
      <name val="Tahoma"/>
      <family val="2"/>
    </font>
    <font>
      <sz val="10"/>
      <name val="Tahoma"/>
      <family val="2"/>
    </font>
    <font>
      <sz val="10"/>
      <color theme="4" tint="-0.249977111117893"/>
      <name val="Tahoma"/>
      <family val="2"/>
    </font>
    <font>
      <vertAlign val="superscript"/>
      <sz val="11"/>
      <name val="Calibri"/>
      <family val="2"/>
      <scheme val="minor"/>
    </font>
    <font>
      <b/>
      <sz val="10"/>
      <color theme="0"/>
      <name val="Calibri"/>
      <family val="2"/>
      <scheme val="minor"/>
    </font>
    <font>
      <sz val="11"/>
      <color theme="4" tint="-0.249977111117893"/>
      <name val="Calibri"/>
      <family val="2"/>
      <scheme val="minor"/>
    </font>
    <font>
      <b/>
      <sz val="11"/>
      <color theme="4" tint="-0.249977111117893"/>
      <name val="Calibri"/>
      <family val="2"/>
      <scheme val="minor"/>
    </font>
    <font>
      <i/>
      <sz val="11"/>
      <color theme="4" tint="-0.249977111117893"/>
      <name val="Calibri"/>
      <family val="2"/>
      <scheme val="minor"/>
    </font>
    <font>
      <sz val="11"/>
      <color rgb="FFFF0000"/>
      <name val="Calibri"/>
      <family val="2"/>
      <scheme val="minor"/>
    </font>
    <font>
      <sz val="10"/>
      <color rgb="FF0070C0"/>
      <name val="Tahoma"/>
      <family val="2"/>
    </font>
    <font>
      <i/>
      <sz val="10"/>
      <color theme="1"/>
      <name val="Tahoma"/>
      <family val="2"/>
    </font>
    <font>
      <sz val="16"/>
      <name val="Calibri"/>
      <family val="2"/>
      <scheme val="minor"/>
    </font>
    <font>
      <sz val="16"/>
      <color theme="1"/>
      <name val="Calibri"/>
      <family val="2"/>
      <scheme val="minor"/>
    </font>
    <font>
      <sz val="9"/>
      <color theme="0" tint="-4.9989318521683403E-2"/>
      <name val="Tahoma"/>
      <family val="2"/>
    </font>
    <font>
      <b/>
      <sz val="11"/>
      <color theme="0" tint="-4.9989318521683403E-2"/>
      <name val="Tahoma"/>
      <family val="2"/>
    </font>
    <font>
      <sz val="14"/>
      <color rgb="FF000000"/>
      <name val="Times New Roman"/>
      <family val="1"/>
    </font>
    <font>
      <sz val="10"/>
      <color rgb="FF000000"/>
      <name val="Arial"/>
      <family val="2"/>
    </font>
    <font>
      <b/>
      <i/>
      <sz val="11"/>
      <name val="Calibri"/>
      <family val="2"/>
      <scheme val="minor"/>
    </font>
    <font>
      <b/>
      <sz val="11"/>
      <color rgb="FF0070C0"/>
      <name val="Calibri"/>
      <family val="2"/>
      <scheme val="minor"/>
    </font>
    <font>
      <u/>
      <sz val="9"/>
      <color indexed="12"/>
      <name val="Calibri"/>
      <family val="2"/>
      <scheme val="minor"/>
    </font>
    <font>
      <sz val="9"/>
      <color rgb="FF0000FF"/>
      <name val="Calibri"/>
      <family val="2"/>
      <scheme val="minor"/>
    </font>
    <font>
      <sz val="9"/>
      <color indexed="12"/>
      <name val="Calibri"/>
      <family val="2"/>
      <scheme val="minor"/>
    </font>
    <font>
      <vertAlign val="superscript"/>
      <sz val="11"/>
      <color indexed="8"/>
      <name val="Calibri"/>
      <family val="2"/>
      <scheme val="minor"/>
    </font>
    <font>
      <vertAlign val="superscript"/>
      <sz val="10"/>
      <color indexed="8"/>
      <name val="Calibri"/>
      <family val="2"/>
      <scheme val="minor"/>
    </font>
    <font>
      <i/>
      <sz val="11"/>
      <color rgb="FF0070C0"/>
      <name val="Calibri"/>
      <family val="2"/>
      <scheme val="minor"/>
    </font>
    <font>
      <u/>
      <sz val="9"/>
      <color indexed="12"/>
      <name val="Arial"/>
      <family val="2"/>
    </font>
    <font>
      <sz val="10"/>
      <color rgb="FFFF0000"/>
      <name val="Tahoma"/>
      <family val="2"/>
    </font>
    <font>
      <sz val="11"/>
      <color rgb="FF0070C0"/>
      <name val="Tahoma"/>
      <family val="2"/>
    </font>
    <font>
      <b/>
      <sz val="11"/>
      <color rgb="FF000000"/>
      <name val="Tahoma"/>
      <family val="2"/>
    </font>
    <font>
      <b/>
      <i/>
      <sz val="10"/>
      <color theme="1"/>
      <name val="Tahoma"/>
      <family val="2"/>
    </font>
    <font>
      <i/>
      <sz val="10"/>
      <color theme="4" tint="-0.249977111117893"/>
      <name val="Tahoma"/>
      <family val="2"/>
    </font>
    <font>
      <b/>
      <sz val="10"/>
      <color theme="1"/>
      <name val="Calibri"/>
      <family val="2"/>
      <scheme val="minor"/>
    </font>
  </fonts>
  <fills count="17">
    <fill>
      <patternFill patternType="none"/>
    </fill>
    <fill>
      <patternFill patternType="gray125"/>
    </fill>
    <fill>
      <patternFill patternType="solid">
        <fgColor theme="5" tint="-0.249977111117893"/>
        <bgColor indexed="64"/>
      </patternFill>
    </fill>
    <fill>
      <patternFill patternType="solid">
        <fgColor rgb="FFDDDDDD"/>
        <bgColor indexed="64"/>
      </patternFill>
    </fill>
    <fill>
      <patternFill patternType="solid">
        <fgColor theme="4" tint="-0.249977111117893"/>
        <bgColor indexed="64"/>
      </patternFill>
    </fill>
    <fill>
      <patternFill patternType="solid">
        <fgColor rgb="FFEEEEEE"/>
        <bgColor indexed="64"/>
      </patternFill>
    </fill>
    <fill>
      <patternFill patternType="solid">
        <fgColor rgb="FFDBEAFF"/>
        <bgColor indexed="64"/>
      </patternFill>
    </fill>
    <fill>
      <patternFill patternType="solid">
        <fgColor rgb="FFFFFFFF"/>
        <bgColor indexed="64"/>
      </patternFill>
    </fill>
    <fill>
      <patternFill patternType="solid">
        <fgColor rgb="FFEEF4FF"/>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9" tint="0.59999389629810485"/>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AAAAAA"/>
      </left>
      <right/>
      <top style="medium">
        <color rgb="FFAAAAAA"/>
      </top>
      <bottom style="medium">
        <color rgb="FF999999"/>
      </bottom>
      <diagonal/>
    </border>
    <border>
      <left style="medium">
        <color rgb="FF999999"/>
      </left>
      <right/>
      <top style="medium">
        <color rgb="FFAAAAAA"/>
      </top>
      <bottom style="medium">
        <color rgb="FF999999"/>
      </bottom>
      <diagonal/>
    </border>
    <border>
      <left style="medium">
        <color rgb="FF999999"/>
      </left>
      <right style="medium">
        <color rgb="FFAAAAAA"/>
      </right>
      <top style="medium">
        <color rgb="FFAAAAAA"/>
      </top>
      <bottom style="medium">
        <color rgb="FF999999"/>
      </bottom>
      <diagonal/>
    </border>
    <border>
      <left style="medium">
        <color rgb="FFAAAAAA"/>
      </left>
      <right/>
      <top/>
      <bottom style="medium">
        <color rgb="FF999999"/>
      </bottom>
      <diagonal/>
    </border>
    <border>
      <left style="medium">
        <color rgb="FFAAAAAA"/>
      </left>
      <right/>
      <top/>
      <bottom style="medium">
        <color rgb="FFAAAAAA"/>
      </bottom>
      <diagonal/>
    </border>
    <border>
      <left style="medium">
        <color rgb="FF999999"/>
      </left>
      <right/>
      <top/>
      <bottom style="medium">
        <color rgb="FF999999"/>
      </bottom>
      <diagonal/>
    </border>
    <border>
      <left style="medium">
        <color rgb="FF999999"/>
      </left>
      <right style="medium">
        <color rgb="FFAAAAAA"/>
      </right>
      <top/>
      <bottom style="medium">
        <color rgb="FF999999"/>
      </bottom>
      <diagonal/>
    </border>
    <border>
      <left style="medium">
        <color rgb="FF999999"/>
      </left>
      <right/>
      <top/>
      <bottom style="medium">
        <color rgb="FFAAAAAA"/>
      </bottom>
      <diagonal/>
    </border>
    <border>
      <left style="medium">
        <color rgb="FF999999"/>
      </left>
      <right style="medium">
        <color rgb="FFAAAAAA"/>
      </right>
      <top/>
      <bottom style="medium">
        <color rgb="FFAAAAAA"/>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D3D3D3"/>
      </left>
      <right style="thin">
        <color rgb="FFD3D3D3"/>
      </right>
      <top style="thin">
        <color rgb="FFD3D3D3"/>
      </top>
      <bottom style="thin">
        <color rgb="FFD3D3D3"/>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rgb="FFD3D3D3"/>
      </right>
      <top style="thin">
        <color rgb="FFD3D3D3"/>
      </top>
      <bottom style="thin">
        <color rgb="FFD3D3D3"/>
      </bottom>
      <diagonal/>
    </border>
    <border>
      <left style="medium">
        <color rgb="FFAAAAAA"/>
      </left>
      <right/>
      <top/>
      <bottom/>
      <diagonal/>
    </border>
    <border>
      <left style="medium">
        <color rgb="FF999999"/>
      </left>
      <right/>
      <top/>
      <bottom/>
      <diagonal/>
    </border>
    <border>
      <left style="medium">
        <color rgb="FF999999"/>
      </left>
      <right style="medium">
        <color rgb="FFAAAAAA"/>
      </right>
      <top/>
      <bottom/>
      <diagonal/>
    </border>
    <border>
      <left style="medium">
        <color indexed="64"/>
      </left>
      <right/>
      <top style="medium">
        <color indexed="64"/>
      </top>
      <bottom style="medium">
        <color rgb="FF999999"/>
      </bottom>
      <diagonal/>
    </border>
    <border>
      <left style="medium">
        <color rgb="FF999999"/>
      </left>
      <right/>
      <top style="medium">
        <color indexed="64"/>
      </top>
      <bottom style="medium">
        <color rgb="FF999999"/>
      </bottom>
      <diagonal/>
    </border>
    <border>
      <left style="medium">
        <color rgb="FF999999"/>
      </left>
      <right style="medium">
        <color indexed="64"/>
      </right>
      <top style="medium">
        <color indexed="64"/>
      </top>
      <bottom style="medium">
        <color rgb="FF999999"/>
      </bottom>
      <diagonal/>
    </border>
    <border>
      <left style="medium">
        <color indexed="64"/>
      </left>
      <right/>
      <top/>
      <bottom style="medium">
        <color rgb="FF999999"/>
      </bottom>
      <diagonal/>
    </border>
    <border>
      <left style="medium">
        <color rgb="FF999999"/>
      </left>
      <right style="medium">
        <color indexed="64"/>
      </right>
      <top/>
      <bottom style="medium">
        <color rgb="FF999999"/>
      </bottom>
      <diagonal/>
    </border>
    <border>
      <left style="medium">
        <color rgb="FF999999"/>
      </left>
      <right/>
      <top/>
      <bottom style="medium">
        <color indexed="64"/>
      </bottom>
      <diagonal/>
    </border>
    <border>
      <left style="medium">
        <color rgb="FF999999"/>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8">
    <xf numFmtId="0" fontId="0" fillId="0" borderId="0"/>
    <xf numFmtId="43" fontId="8" fillId="0" borderId="0" applyFont="0" applyFill="0" applyBorder="0" applyAlignment="0" applyProtection="0"/>
    <xf numFmtId="0" fontId="4" fillId="0" borderId="0"/>
    <xf numFmtId="44" fontId="8" fillId="0" borderId="0" applyFont="0" applyFill="0" applyBorder="0" applyAlignment="0" applyProtection="0"/>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xf numFmtId="9" fontId="8" fillId="0" borderId="0" applyFont="0" applyFill="0" applyBorder="0" applyAlignment="0" applyProtection="0"/>
  </cellStyleXfs>
  <cellXfs count="568">
    <xf numFmtId="0" fontId="0" fillId="0" borderId="0" xfId="0"/>
    <xf numFmtId="0" fontId="0" fillId="0" borderId="0" xfId="0" applyFont="1" applyAlignment="1">
      <alignment horizontal="center"/>
    </xf>
    <xf numFmtId="0" fontId="3" fillId="0" borderId="0" xfId="4" applyAlignment="1" applyProtection="1"/>
    <xf numFmtId="165" fontId="11" fillId="0" borderId="1" xfId="3" applyNumberFormat="1" applyFont="1" applyFill="1" applyBorder="1"/>
    <xf numFmtId="0" fontId="0" fillId="0" borderId="2" xfId="0" applyFont="1" applyBorder="1" applyAlignment="1">
      <alignment horizontal="center"/>
    </xf>
    <xf numFmtId="0" fontId="11" fillId="0" borderId="1" xfId="0" applyFont="1" applyFill="1" applyBorder="1" applyAlignment="1">
      <alignment horizontal="center"/>
    </xf>
    <xf numFmtId="0" fontId="0" fillId="0" borderId="1" xfId="0" applyFont="1" applyFill="1" applyBorder="1" applyAlignment="1">
      <alignment horizontal="center"/>
    </xf>
    <xf numFmtId="0" fontId="0" fillId="0" borderId="3" xfId="0" applyFont="1" applyFill="1" applyBorder="1" applyAlignment="1">
      <alignment horizontal="center"/>
    </xf>
    <xf numFmtId="0" fontId="4" fillId="0" borderId="0" xfId="0" applyFont="1"/>
    <xf numFmtId="0" fontId="4" fillId="0" borderId="0" xfId="2" applyNumberFormat="1" applyFont="1" applyFill="1" applyBorder="1" applyAlignment="1" applyProtection="1"/>
    <xf numFmtId="0" fontId="12" fillId="0" borderId="0" xfId="0" applyFont="1"/>
    <xf numFmtId="0" fontId="13" fillId="0" borderId="0" xfId="0" applyFont="1"/>
    <xf numFmtId="0" fontId="14" fillId="2" borderId="1" xfId="0" applyFont="1" applyFill="1" applyBorder="1" applyAlignment="1">
      <alignment horizontal="center"/>
    </xf>
    <xf numFmtId="0" fontId="0" fillId="0" borderId="0" xfId="0" applyFont="1"/>
    <xf numFmtId="0" fontId="0" fillId="0" borderId="0" xfId="0" applyFont="1" applyAlignment="1"/>
    <xf numFmtId="0" fontId="16" fillId="0" borderId="0" xfId="0" applyFont="1" applyAlignment="1"/>
    <xf numFmtId="0" fontId="0" fillId="0" borderId="7"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0" fontId="0" fillId="0" borderId="9" xfId="0" applyFont="1" applyBorder="1" applyAlignment="1">
      <alignment horizontal="center"/>
    </xf>
    <xf numFmtId="0" fontId="10" fillId="0" borderId="5" xfId="0" applyFont="1" applyBorder="1"/>
    <xf numFmtId="0" fontId="12" fillId="0" borderId="0" xfId="0" quotePrefix="1" applyFont="1" applyAlignment="1">
      <alignment horizontal="right"/>
    </xf>
    <xf numFmtId="0" fontId="12" fillId="0" borderId="0" xfId="0" quotePrefix="1" applyFont="1" applyAlignment="1">
      <alignment horizontal="right" vertical="top"/>
    </xf>
    <xf numFmtId="0" fontId="0" fillId="0" borderId="9" xfId="0" applyFont="1" applyFill="1" applyBorder="1" applyAlignment="1">
      <alignment horizontal="center"/>
    </xf>
    <xf numFmtId="44" fontId="0" fillId="0" borderId="1" xfId="0" applyNumberFormat="1" applyFont="1" applyBorder="1"/>
    <xf numFmtId="0" fontId="17" fillId="3" borderId="29" xfId="0" applyFont="1" applyFill="1" applyBorder="1" applyAlignment="1">
      <alignment horizontal="center" wrapText="1"/>
    </xf>
    <xf numFmtId="0" fontId="17" fillId="3" borderId="30" xfId="0" applyFont="1" applyFill="1" applyBorder="1" applyAlignment="1">
      <alignment horizontal="center" wrapText="1"/>
    </xf>
    <xf numFmtId="0" fontId="17" fillId="3" borderId="31" xfId="0" applyFont="1" applyFill="1" applyBorder="1" applyAlignment="1">
      <alignment horizontal="center" wrapText="1"/>
    </xf>
    <xf numFmtId="0" fontId="9" fillId="4" borderId="1" xfId="0" applyFont="1" applyFill="1" applyBorder="1" applyAlignment="1">
      <alignment horizontal="center"/>
    </xf>
    <xf numFmtId="0" fontId="12" fillId="0" borderId="0" xfId="0" applyFont="1" applyAlignment="1">
      <alignment vertical="top"/>
    </xf>
    <xf numFmtId="0" fontId="19" fillId="0" borderId="0" xfId="0" applyFont="1"/>
    <xf numFmtId="0" fontId="19" fillId="0" borderId="0" xfId="0" applyFont="1" applyAlignment="1">
      <alignment horizontal="right"/>
    </xf>
    <xf numFmtId="0" fontId="20" fillId="0" borderId="0" xfId="0" applyFont="1" applyAlignment="1">
      <alignment horizontal="left"/>
    </xf>
    <xf numFmtId="0" fontId="21" fillId="0" borderId="0" xfId="0" applyFont="1" applyAlignment="1">
      <alignment horizontal="left"/>
    </xf>
    <xf numFmtId="166" fontId="11" fillId="0" borderId="4" xfId="0" applyNumberFormat="1" applyFont="1" applyFill="1" applyBorder="1" applyAlignment="1">
      <alignment horizontal="center"/>
    </xf>
    <xf numFmtId="166" fontId="0" fillId="0" borderId="4" xfId="0" applyNumberFormat="1" applyFont="1" applyBorder="1" applyAlignment="1">
      <alignment horizontal="center"/>
    </xf>
    <xf numFmtId="166" fontId="0" fillId="0" borderId="6" xfId="0" applyNumberFormat="1" applyFont="1" applyBorder="1" applyAlignment="1">
      <alignment horizontal="center"/>
    </xf>
    <xf numFmtId="166" fontId="0" fillId="0" borderId="5" xfId="0" applyNumberFormat="1" applyFont="1" applyBorder="1" applyAlignment="1">
      <alignment horizontal="center"/>
    </xf>
    <xf numFmtId="0" fontId="0" fillId="0" borderId="14" xfId="0" applyFont="1" applyFill="1" applyBorder="1" applyAlignment="1">
      <alignment horizontal="center"/>
    </xf>
    <xf numFmtId="0" fontId="15" fillId="0" borderId="0" xfId="0" applyFont="1" applyAlignment="1" applyProtection="1">
      <alignment horizontal="left"/>
    </xf>
    <xf numFmtId="0" fontId="11" fillId="0" borderId="0" xfId="0" applyFont="1"/>
    <xf numFmtId="168" fontId="15" fillId="0" borderId="0" xfId="0" applyNumberFormat="1" applyFont="1" applyAlignment="1">
      <alignment horizontal="left"/>
    </xf>
    <xf numFmtId="1" fontId="11" fillId="0" borderId="0" xfId="0" applyNumberFormat="1" applyFont="1"/>
    <xf numFmtId="0" fontId="15" fillId="0" borderId="4" xfId="0" applyFont="1" applyBorder="1" applyAlignment="1" applyProtection="1">
      <alignment horizontal="center" wrapText="1"/>
    </xf>
    <xf numFmtId="3" fontId="15" fillId="10" borderId="4" xfId="0" applyNumberFormat="1" applyFont="1" applyFill="1" applyBorder="1" applyAlignment="1" applyProtection="1">
      <alignment horizontal="center" wrapText="1"/>
    </xf>
    <xf numFmtId="3" fontId="15" fillId="10" borderId="21" xfId="0" applyNumberFormat="1" applyFont="1" applyFill="1" applyBorder="1" applyAlignment="1" applyProtection="1">
      <alignment horizontal="center" wrapText="1"/>
    </xf>
    <xf numFmtId="3" fontId="15" fillId="0" borderId="21" xfId="0" applyNumberFormat="1" applyFont="1" applyBorder="1" applyAlignment="1" applyProtection="1">
      <alignment horizontal="center" wrapText="1"/>
    </xf>
    <xf numFmtId="3" fontId="15" fillId="0" borderId="21" xfId="0" quotePrefix="1" applyNumberFormat="1" applyFont="1" applyBorder="1" applyAlignment="1" applyProtection="1">
      <alignment horizontal="center" wrapText="1"/>
    </xf>
    <xf numFmtId="3" fontId="15" fillId="10" borderId="1" xfId="0" applyNumberFormat="1" applyFont="1" applyFill="1" applyBorder="1" applyAlignment="1" applyProtection="1">
      <alignment horizontal="center" wrapText="1"/>
    </xf>
    <xf numFmtId="3" fontId="15" fillId="11" borderId="1" xfId="0" applyNumberFormat="1" applyFont="1" applyFill="1" applyBorder="1" applyAlignment="1" applyProtection="1">
      <alignment horizontal="center" wrapText="1"/>
    </xf>
    <xf numFmtId="3" fontId="15" fillId="0" borderId="20" xfId="0" applyNumberFormat="1" applyFont="1" applyFill="1" applyBorder="1" applyAlignment="1" applyProtection="1">
      <alignment horizontal="center" wrapText="1"/>
    </xf>
    <xf numFmtId="3" fontId="11" fillId="0" borderId="7" xfId="0" applyNumberFormat="1" applyFont="1" applyBorder="1" applyAlignment="1">
      <alignment horizontal="center"/>
    </xf>
    <xf numFmtId="3" fontId="11" fillId="0" borderId="8" xfId="0" applyNumberFormat="1" applyFont="1" applyBorder="1" applyAlignment="1">
      <alignment horizontal="center"/>
    </xf>
    <xf numFmtId="3" fontId="11" fillId="10" borderId="9" xfId="0" applyNumberFormat="1" applyFont="1" applyFill="1" applyBorder="1" applyAlignment="1">
      <alignment horizontal="center"/>
    </xf>
    <xf numFmtId="0" fontId="11" fillId="11" borderId="9" xfId="0" applyFont="1" applyFill="1" applyBorder="1" applyAlignment="1">
      <alignment horizontal="center"/>
    </xf>
    <xf numFmtId="3" fontId="0" fillId="0" borderId="0" xfId="0" applyNumberFormat="1" applyFont="1" applyBorder="1" applyAlignment="1">
      <alignment horizontal="center"/>
    </xf>
    <xf numFmtId="3" fontId="0" fillId="0" borderId="8" xfId="0" applyNumberFormat="1" applyFont="1" applyBorder="1" applyAlignment="1">
      <alignment horizontal="center"/>
    </xf>
    <xf numFmtId="3" fontId="11" fillId="0" borderId="7" xfId="0" applyNumberFormat="1" applyFont="1" applyFill="1" applyBorder="1" applyAlignment="1" applyProtection="1">
      <alignment horizontal="center"/>
    </xf>
    <xf numFmtId="3" fontId="11" fillId="0" borderId="0" xfId="0" applyNumberFormat="1" applyFont="1" applyFill="1" applyBorder="1" applyAlignment="1" applyProtection="1">
      <alignment horizontal="center"/>
    </xf>
    <xf numFmtId="3" fontId="11" fillId="0" borderId="8" xfId="0" applyNumberFormat="1" applyFont="1" applyFill="1" applyBorder="1" applyAlignment="1" applyProtection="1">
      <alignment horizontal="center"/>
    </xf>
    <xf numFmtId="3" fontId="11" fillId="0" borderId="0" xfId="2" applyNumberFormat="1" applyFont="1" applyFill="1" applyBorder="1" applyAlignment="1" applyProtection="1">
      <alignment horizontal="center"/>
    </xf>
    <xf numFmtId="0" fontId="11" fillId="11" borderId="9" xfId="2" applyNumberFormat="1" applyFont="1" applyFill="1" applyBorder="1" applyAlignment="1" applyProtection="1">
      <alignment horizontal="center"/>
    </xf>
    <xf numFmtId="0" fontId="0" fillId="11" borderId="9" xfId="0" applyFont="1" applyFill="1" applyBorder="1" applyAlignment="1">
      <alignment horizontal="center"/>
    </xf>
    <xf numFmtId="3" fontId="0" fillId="0" borderId="11" xfId="0" applyNumberFormat="1" applyFont="1" applyBorder="1" applyAlignment="1">
      <alignment horizontal="center"/>
    </xf>
    <xf numFmtId="3" fontId="0" fillId="0" borderId="13" xfId="0" applyNumberFormat="1" applyFont="1" applyBorder="1" applyAlignment="1">
      <alignment horizontal="center"/>
    </xf>
    <xf numFmtId="3" fontId="11" fillId="10" borderId="3" xfId="0" applyNumberFormat="1" applyFont="1" applyFill="1" applyBorder="1" applyAlignment="1">
      <alignment horizontal="center"/>
    </xf>
    <xf numFmtId="3" fontId="11" fillId="0" borderId="13" xfId="0" applyNumberFormat="1" applyFont="1" applyBorder="1" applyAlignment="1">
      <alignment horizontal="center"/>
    </xf>
    <xf numFmtId="0" fontId="0" fillId="0" borderId="1" xfId="0" applyFont="1" applyFill="1" applyBorder="1" applyAlignment="1">
      <alignment horizontal="center" wrapText="1"/>
    </xf>
    <xf numFmtId="165" fontId="11" fillId="0" borderId="17" xfId="3" applyNumberFormat="1" applyFont="1" applyFill="1" applyBorder="1"/>
    <xf numFmtId="0" fontId="25" fillId="0" borderId="0" xfId="0" applyFont="1"/>
    <xf numFmtId="0" fontId="26" fillId="0" borderId="0" xfId="4" applyFont="1" applyFill="1" applyBorder="1" applyAlignment="1" applyProtection="1"/>
    <xf numFmtId="165" fontId="11" fillId="0" borderId="13" xfId="3" applyNumberFormat="1" applyFont="1" applyFill="1" applyBorder="1" applyAlignment="1">
      <alignment horizontal="center"/>
    </xf>
    <xf numFmtId="169" fontId="27" fillId="0" borderId="0" xfId="7" applyNumberFormat="1" applyFont="1" applyAlignment="1">
      <alignment horizontal="center"/>
    </xf>
    <xf numFmtId="0" fontId="27" fillId="0" borderId="0" xfId="0" applyFont="1" applyAlignment="1">
      <alignment horizontal="center"/>
    </xf>
    <xf numFmtId="169" fontId="11" fillId="0" borderId="0" xfId="7" applyNumberFormat="1" applyFont="1" applyAlignment="1">
      <alignment horizontal="center"/>
    </xf>
    <xf numFmtId="2" fontId="11" fillId="0" borderId="11" xfId="0" applyNumberFormat="1" applyFont="1" applyBorder="1" applyAlignment="1">
      <alignment horizontal="center"/>
    </xf>
    <xf numFmtId="164" fontId="11" fillId="0" borderId="0" xfId="1" applyNumberFormat="1" applyFont="1" applyBorder="1" applyAlignment="1">
      <alignment horizontal="center"/>
    </xf>
    <xf numFmtId="2" fontId="11" fillId="0" borderId="0" xfId="0" applyNumberFormat="1" applyFont="1" applyBorder="1" applyAlignment="1">
      <alignment horizontal="center"/>
    </xf>
    <xf numFmtId="169" fontId="11" fillId="0" borderId="8" xfId="7" applyNumberFormat="1" applyFont="1" applyBorder="1" applyAlignment="1">
      <alignment horizontal="center"/>
    </xf>
    <xf numFmtId="169" fontId="11" fillId="0" borderId="13" xfId="7" applyNumberFormat="1" applyFont="1" applyBorder="1" applyAlignment="1">
      <alignment horizontal="center"/>
    </xf>
    <xf numFmtId="0" fontId="28" fillId="9" borderId="1" xfId="4" applyFont="1" applyFill="1" applyBorder="1" applyAlignment="1" applyProtection="1">
      <alignment horizontal="center"/>
    </xf>
    <xf numFmtId="0" fontId="29" fillId="9" borderId="1" xfId="0" applyFont="1" applyFill="1" applyBorder="1" applyAlignment="1">
      <alignment horizontal="center"/>
    </xf>
    <xf numFmtId="3" fontId="11" fillId="0" borderId="5" xfId="0" applyNumberFormat="1" applyFont="1" applyBorder="1" applyAlignment="1">
      <alignment horizontal="center"/>
    </xf>
    <xf numFmtId="3" fontId="0" fillId="0" borderId="7" xfId="0" applyNumberFormat="1" applyFont="1" applyBorder="1" applyAlignment="1">
      <alignment horizontal="center"/>
    </xf>
    <xf numFmtId="164" fontId="11" fillId="0" borderId="11" xfId="1" applyNumberFormat="1" applyFont="1" applyBorder="1" applyAlignment="1">
      <alignment horizontal="center"/>
    </xf>
    <xf numFmtId="0" fontId="11" fillId="11" borderId="3" xfId="0" applyFont="1" applyFill="1" applyBorder="1" applyAlignment="1">
      <alignment horizontal="center"/>
    </xf>
    <xf numFmtId="0" fontId="11" fillId="0" borderId="1" xfId="0" applyFont="1" applyBorder="1" applyAlignment="1">
      <alignment horizontal="center"/>
    </xf>
    <xf numFmtId="0" fontId="17" fillId="5" borderId="33" xfId="0" applyFont="1" applyFill="1" applyBorder="1" applyAlignment="1">
      <alignment horizontal="center" vertical="center"/>
    </xf>
    <xf numFmtId="167" fontId="18" fillId="7" borderId="36" xfId="0" applyNumberFormat="1" applyFont="1" applyFill="1" applyBorder="1" applyAlignment="1">
      <alignment horizontal="center" vertical="center"/>
    </xf>
    <xf numFmtId="167" fontId="18" fillId="7" borderId="37" xfId="0" applyNumberFormat="1" applyFont="1" applyFill="1" applyBorder="1" applyAlignment="1">
      <alignment horizontal="center" vertical="center"/>
    </xf>
    <xf numFmtId="0" fontId="10" fillId="0" borderId="0" xfId="0" applyFont="1" applyAlignment="1">
      <alignment horizontal="center"/>
    </xf>
    <xf numFmtId="165" fontId="11" fillId="0" borderId="16" xfId="3" applyNumberFormat="1" applyFont="1" applyFill="1" applyBorder="1" applyAlignment="1">
      <alignment horizontal="center"/>
    </xf>
    <xf numFmtId="166" fontId="11" fillId="0" borderId="4" xfId="0" applyNumberFormat="1" applyFont="1" applyBorder="1" applyAlignment="1">
      <alignment horizontal="center"/>
    </xf>
    <xf numFmtId="0" fontId="11" fillId="12" borderId="1" xfId="0" applyFont="1" applyFill="1" applyBorder="1" applyAlignment="1">
      <alignment horizontal="center"/>
    </xf>
    <xf numFmtId="0" fontId="0" fillId="12" borderId="1" xfId="0" applyFont="1" applyFill="1" applyBorder="1" applyAlignment="1">
      <alignment horizontal="center"/>
    </xf>
    <xf numFmtId="0" fontId="11" fillId="12" borderId="3" xfId="0" applyFont="1" applyFill="1" applyBorder="1" applyAlignment="1">
      <alignment horizontal="center"/>
    </xf>
    <xf numFmtId="0" fontId="11" fillId="0" borderId="2" xfId="0" applyFont="1" applyBorder="1" applyAlignment="1">
      <alignment horizontal="center"/>
    </xf>
    <xf numFmtId="44" fontId="0" fillId="0" borderId="2" xfId="0" applyNumberFormat="1" applyFont="1" applyBorder="1"/>
    <xf numFmtId="0" fontId="11" fillId="0" borderId="3" xfId="0" applyFont="1" applyBorder="1" applyAlignment="1">
      <alignment horizontal="center"/>
    </xf>
    <xf numFmtId="166" fontId="0" fillId="0" borderId="7" xfId="0" applyNumberFormat="1" applyFont="1" applyBorder="1" applyAlignment="1">
      <alignment horizontal="center"/>
    </xf>
    <xf numFmtId="44" fontId="0" fillId="0" borderId="3" xfId="0" applyNumberFormat="1" applyFont="1" applyBorder="1"/>
    <xf numFmtId="0" fontId="11" fillId="0" borderId="23" xfId="0" applyFont="1" applyBorder="1" applyAlignment="1">
      <alignment horizontal="center"/>
    </xf>
    <xf numFmtId="166" fontId="0" fillId="0" borderId="24" xfId="0" applyNumberFormat="1" applyFont="1" applyBorder="1" applyAlignment="1">
      <alignment horizontal="center"/>
    </xf>
    <xf numFmtId="44" fontId="0" fillId="0" borderId="27" xfId="0" applyNumberFormat="1" applyFont="1" applyBorder="1"/>
    <xf numFmtId="164" fontId="30" fillId="0" borderId="0" xfId="1" applyNumberFormat="1" applyFont="1" applyBorder="1" applyAlignment="1">
      <alignment horizontal="center"/>
    </xf>
    <xf numFmtId="3" fontId="15" fillId="0" borderId="7" xfId="0" applyNumberFormat="1" applyFont="1" applyBorder="1" applyAlignment="1">
      <alignment horizontal="center"/>
    </xf>
    <xf numFmtId="3" fontId="10" fillId="0" borderId="0" xfId="0" applyNumberFormat="1" applyFont="1" applyBorder="1" applyAlignment="1">
      <alignment horizontal="center"/>
    </xf>
    <xf numFmtId="3" fontId="10" fillId="0" borderId="8" xfId="0" applyNumberFormat="1" applyFont="1" applyBorder="1" applyAlignment="1">
      <alignment horizontal="center"/>
    </xf>
    <xf numFmtId="3" fontId="15" fillId="10" borderId="9" xfId="0" applyNumberFormat="1" applyFont="1" applyFill="1" applyBorder="1" applyAlignment="1">
      <alignment horizontal="center"/>
    </xf>
    <xf numFmtId="0" fontId="15" fillId="11" borderId="9" xfId="0" applyFont="1" applyFill="1" applyBorder="1" applyAlignment="1">
      <alignment horizontal="center"/>
    </xf>
    <xf numFmtId="3" fontId="15" fillId="0" borderId="8" xfId="0" applyNumberFormat="1" applyFont="1" applyBorder="1" applyAlignment="1">
      <alignment horizontal="center"/>
    </xf>
    <xf numFmtId="164" fontId="15" fillId="0" borderId="0" xfId="1" applyNumberFormat="1" applyFont="1" applyBorder="1" applyAlignment="1">
      <alignment horizontal="center"/>
    </xf>
    <xf numFmtId="2" fontId="15" fillId="0" borderId="0" xfId="0" applyNumberFormat="1" applyFont="1" applyBorder="1" applyAlignment="1">
      <alignment horizontal="center"/>
    </xf>
    <xf numFmtId="169" fontId="15" fillId="0" borderId="0" xfId="7" applyNumberFormat="1" applyFont="1" applyAlignment="1">
      <alignment horizontal="center"/>
    </xf>
    <xf numFmtId="0" fontId="16" fillId="0" borderId="0" xfId="0" applyFont="1"/>
    <xf numFmtId="0" fontId="16" fillId="0" borderId="0" xfId="0" applyFont="1" applyAlignment="1">
      <alignment horizontal="right"/>
    </xf>
    <xf numFmtId="0" fontId="31" fillId="0" borderId="0" xfId="4" applyFont="1" applyAlignment="1" applyProtection="1"/>
    <xf numFmtId="0" fontId="12" fillId="0" borderId="10" xfId="0" applyFont="1" applyBorder="1" applyAlignment="1">
      <alignment horizontal="center" wrapText="1"/>
    </xf>
    <xf numFmtId="0" fontId="12" fillId="0" borderId="0" xfId="0" applyFont="1" applyBorder="1" applyAlignment="1">
      <alignment horizontal="center" wrapText="1"/>
    </xf>
    <xf numFmtId="0" fontId="12" fillId="0" borderId="11" xfId="0" applyFont="1" applyBorder="1" applyAlignment="1">
      <alignment horizontal="center" wrapText="1"/>
    </xf>
    <xf numFmtId="169" fontId="0" fillId="0" borderId="1" xfId="7" applyNumberFormat="1" applyFont="1" applyBorder="1" applyAlignment="1">
      <alignment horizontal="center"/>
    </xf>
    <xf numFmtId="169" fontId="0" fillId="0" borderId="20" xfId="7" applyNumberFormat="1" applyFont="1" applyBorder="1" applyAlignment="1">
      <alignment horizontal="center"/>
    </xf>
    <xf numFmtId="169" fontId="0" fillId="0" borderId="12" xfId="7" applyNumberFormat="1" applyFont="1" applyBorder="1" applyAlignment="1">
      <alignment horizontal="center"/>
    </xf>
    <xf numFmtId="169" fontId="0" fillId="0" borderId="2" xfId="7" applyNumberFormat="1" applyFont="1" applyBorder="1" applyAlignment="1">
      <alignment horizontal="center"/>
    </xf>
    <xf numFmtId="169" fontId="0" fillId="0" borderId="13" xfId="7" applyNumberFormat="1" applyFont="1" applyBorder="1" applyAlignment="1">
      <alignment horizontal="center"/>
    </xf>
    <xf numFmtId="169" fontId="0" fillId="0" borderId="3" xfId="7" applyNumberFormat="1" applyFont="1" applyBorder="1" applyAlignment="1">
      <alignment horizontal="center"/>
    </xf>
    <xf numFmtId="9" fontId="16" fillId="0" borderId="0" xfId="7" applyFont="1" applyAlignment="1"/>
    <xf numFmtId="0" fontId="10" fillId="12" borderId="28" xfId="0" applyFont="1" applyFill="1" applyBorder="1" applyAlignment="1">
      <alignment horizontal="center"/>
    </xf>
    <xf numFmtId="169" fontId="10" fillId="0" borderId="23" xfId="7" applyNumberFormat="1" applyFont="1" applyFill="1" applyBorder="1" applyAlignment="1">
      <alignment horizontal="center"/>
    </xf>
    <xf numFmtId="165" fontId="15" fillId="0" borderId="25" xfId="3" applyNumberFormat="1" applyFont="1" applyFill="1" applyBorder="1"/>
    <xf numFmtId="165" fontId="10" fillId="0" borderId="26" xfId="3" applyNumberFormat="1" applyFont="1" applyFill="1" applyBorder="1"/>
    <xf numFmtId="169" fontId="10" fillId="0" borderId="26" xfId="7" applyNumberFormat="1" applyFont="1" applyBorder="1" applyAlignment="1">
      <alignment horizontal="center"/>
    </xf>
    <xf numFmtId="169" fontId="10" fillId="0" borderId="23" xfId="7" applyNumberFormat="1" applyFont="1" applyBorder="1" applyAlignment="1">
      <alignment horizontal="center"/>
    </xf>
    <xf numFmtId="165" fontId="10" fillId="0" borderId="25" xfId="3" applyNumberFormat="1" applyFont="1" applyFill="1" applyBorder="1"/>
    <xf numFmtId="0" fontId="10" fillId="0" borderId="28" xfId="0" applyFont="1" applyFill="1" applyBorder="1" applyAlignment="1">
      <alignment horizontal="center"/>
    </xf>
    <xf numFmtId="0" fontId="10" fillId="0" borderId="7" xfId="0" applyFont="1" applyBorder="1" applyAlignment="1">
      <alignment horizontal="center"/>
    </xf>
    <xf numFmtId="169" fontId="15" fillId="0" borderId="8" xfId="7" applyNumberFormat="1" applyFont="1" applyBorder="1" applyAlignment="1">
      <alignment horizontal="center"/>
    </xf>
    <xf numFmtId="0" fontId="0" fillId="0" borderId="0" xfId="0" applyFill="1"/>
    <xf numFmtId="3" fontId="0" fillId="0" borderId="0" xfId="0" applyNumberFormat="1"/>
    <xf numFmtId="10" fontId="0" fillId="0" borderId="0" xfId="0" applyNumberFormat="1"/>
    <xf numFmtId="165" fontId="11" fillId="0" borderId="20" xfId="3" applyNumberFormat="1" applyFont="1" applyFill="1" applyBorder="1"/>
    <xf numFmtId="169" fontId="10" fillId="0" borderId="24" xfId="7" applyNumberFormat="1" applyFont="1" applyFill="1" applyBorder="1" applyAlignment="1">
      <alignment horizontal="center"/>
    </xf>
    <xf numFmtId="0" fontId="0" fillId="0" borderId="0" xfId="0" applyFont="1" applyBorder="1" applyAlignment="1">
      <alignment horizontal="center"/>
    </xf>
    <xf numFmtId="0" fontId="29" fillId="0" borderId="0" xfId="0" applyFont="1" applyAlignment="1"/>
    <xf numFmtId="0" fontId="29" fillId="0" borderId="0" xfId="0" applyFont="1" applyFill="1" applyBorder="1" applyAlignment="1"/>
    <xf numFmtId="0" fontId="29" fillId="0" borderId="0" xfId="0" quotePrefix="1" applyFont="1" applyAlignment="1">
      <alignment horizontal="right" vertical="top"/>
    </xf>
    <xf numFmtId="0" fontId="29" fillId="0" borderId="0" xfId="0" applyFont="1"/>
    <xf numFmtId="0" fontId="36" fillId="0" borderId="0" xfId="0" applyFont="1" applyAlignment="1">
      <alignment vertical="top" wrapText="1"/>
    </xf>
    <xf numFmtId="0" fontId="28" fillId="0" borderId="0" xfId="4" applyFont="1" applyAlignment="1" applyProtection="1"/>
    <xf numFmtId="0" fontId="29" fillId="0" borderId="0" xfId="0" applyFont="1" applyAlignment="1">
      <alignment vertical="top" wrapText="1"/>
    </xf>
    <xf numFmtId="0" fontId="10" fillId="0" borderId="6" xfId="0" applyFont="1" applyBorder="1" applyAlignment="1">
      <alignment horizontal="center" vertical="center"/>
    </xf>
    <xf numFmtId="0" fontId="22" fillId="0" borderId="0" xfId="0" applyFont="1"/>
    <xf numFmtId="0" fontId="41" fillId="0" borderId="0" xfId="0" applyFont="1"/>
    <xf numFmtId="0" fontId="38" fillId="0" borderId="0" xfId="0" applyFont="1" applyBorder="1" applyAlignment="1">
      <alignment horizontal="center" vertical="center"/>
    </xf>
    <xf numFmtId="0" fontId="39" fillId="0" borderId="0" xfId="0" applyFont="1" applyBorder="1" applyAlignment="1">
      <alignment horizontal="center" vertical="center" wrapText="1"/>
    </xf>
    <xf numFmtId="0" fontId="16" fillId="9" borderId="20" xfId="0" applyFont="1" applyFill="1" applyBorder="1" applyAlignment="1">
      <alignment vertical="center"/>
    </xf>
    <xf numFmtId="0" fontId="0" fillId="0" borderId="10" xfId="0" applyFont="1" applyBorder="1"/>
    <xf numFmtId="0" fontId="0" fillId="0" borderId="6" xfId="0" applyFont="1" applyBorder="1"/>
    <xf numFmtId="0" fontId="0" fillId="0" borderId="5" xfId="0" applyFont="1" applyBorder="1"/>
    <xf numFmtId="165" fontId="11" fillId="0" borderId="13" xfId="3" applyNumberFormat="1" applyFont="1" applyFill="1" applyBorder="1"/>
    <xf numFmtId="0" fontId="24" fillId="9" borderId="1" xfId="0" applyFont="1" applyFill="1" applyBorder="1" applyAlignment="1">
      <alignment horizontal="center"/>
    </xf>
    <xf numFmtId="0" fontId="39" fillId="0" borderId="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64" fontId="15" fillId="0" borderId="10" xfId="0" applyNumberFormat="1" applyFont="1" applyBorder="1"/>
    <xf numFmtId="165" fontId="15" fillId="0" borderId="18" xfId="3" applyNumberFormat="1" applyFont="1" applyBorder="1"/>
    <xf numFmtId="169" fontId="15" fillId="0" borderId="11" xfId="7" applyNumberFormat="1" applyFont="1" applyBorder="1"/>
    <xf numFmtId="169" fontId="15" fillId="0" borderId="16" xfId="7" applyNumberFormat="1" applyFont="1" applyBorder="1"/>
    <xf numFmtId="164" fontId="15" fillId="0" borderId="0" xfId="0" applyNumberFormat="1" applyFont="1" applyBorder="1"/>
    <xf numFmtId="165" fontId="15" fillId="0" borderId="15" xfId="3" applyNumberFormat="1" applyFont="1" applyBorder="1"/>
    <xf numFmtId="169" fontId="15" fillId="0" borderId="19" xfId="7" applyNumberFormat="1" applyFont="1" applyBorder="1"/>
    <xf numFmtId="169" fontId="11" fillId="0" borderId="20" xfId="7" applyNumberFormat="1" applyFont="1" applyBorder="1" applyAlignment="1">
      <alignment horizontal="center"/>
    </xf>
    <xf numFmtId="169" fontId="11" fillId="0" borderId="1" xfId="7" applyNumberFormat="1" applyFont="1" applyBorder="1" applyAlignment="1">
      <alignment horizontal="center"/>
    </xf>
    <xf numFmtId="165" fontId="11" fillId="0" borderId="20" xfId="3" applyNumberFormat="1" applyFont="1" applyFill="1" applyBorder="1" applyAlignment="1">
      <alignment horizontal="center"/>
    </xf>
    <xf numFmtId="3" fontId="0" fillId="0" borderId="0" xfId="0" applyNumberFormat="1" applyBorder="1" applyAlignment="1">
      <alignment horizontal="center"/>
    </xf>
    <xf numFmtId="3" fontId="0" fillId="9" borderId="0" xfId="0" applyNumberFormat="1" applyFont="1" applyFill="1" applyBorder="1" applyAlignment="1">
      <alignment horizontal="center"/>
    </xf>
    <xf numFmtId="3" fontId="0" fillId="9" borderId="11" xfId="0" applyNumberFormat="1" applyFont="1" applyFill="1" applyBorder="1" applyAlignment="1">
      <alignment horizontal="center"/>
    </xf>
    <xf numFmtId="3" fontId="10" fillId="9" borderId="0" xfId="0" applyNumberFormat="1" applyFont="1" applyFill="1" applyBorder="1" applyAlignment="1">
      <alignment horizontal="center"/>
    </xf>
    <xf numFmtId="3" fontId="0" fillId="0" borderId="0" xfId="0" applyNumberFormat="1" applyFont="1" applyFill="1" applyBorder="1" applyAlignment="1">
      <alignment horizontal="center"/>
    </xf>
    <xf numFmtId="44" fontId="11" fillId="0" borderId="1" xfId="0" applyNumberFormat="1" applyFont="1" applyBorder="1"/>
    <xf numFmtId="169" fontId="11" fillId="0" borderId="41" xfId="7" applyNumberFormat="1" applyFont="1" applyFill="1" applyBorder="1" applyAlignment="1">
      <alignment horizontal="center"/>
    </xf>
    <xf numFmtId="0" fontId="24" fillId="9" borderId="38" xfId="0" applyFont="1" applyFill="1" applyBorder="1" applyAlignment="1">
      <alignment horizontal="center"/>
    </xf>
    <xf numFmtId="165" fontId="11" fillId="0" borderId="12" xfId="3" applyNumberFormat="1" applyFont="1" applyFill="1" applyBorder="1"/>
    <xf numFmtId="165" fontId="15" fillId="0" borderId="26" xfId="3" applyNumberFormat="1" applyFont="1" applyFill="1" applyBorder="1"/>
    <xf numFmtId="165" fontId="11" fillId="0" borderId="8" xfId="3" applyNumberFormat="1" applyFont="1" applyFill="1" applyBorder="1"/>
    <xf numFmtId="169" fontId="11" fillId="0" borderId="38" xfId="7" applyNumberFormat="1" applyFont="1" applyFill="1" applyBorder="1" applyAlignment="1">
      <alignment horizontal="center"/>
    </xf>
    <xf numFmtId="169" fontId="10" fillId="0" borderId="28" xfId="7" applyNumberFormat="1" applyFont="1" applyFill="1" applyBorder="1" applyAlignment="1">
      <alignment horizontal="center"/>
    </xf>
    <xf numFmtId="0" fontId="24" fillId="0" borderId="3" xfId="0" applyFont="1" applyFill="1" applyBorder="1" applyAlignment="1">
      <alignment horizontal="center"/>
    </xf>
    <xf numFmtId="0" fontId="24" fillId="0" borderId="1" xfId="0" applyFont="1" applyFill="1" applyBorder="1" applyAlignment="1">
      <alignment horizontal="center"/>
    </xf>
    <xf numFmtId="169" fontId="24" fillId="0" borderId="13" xfId="7" applyNumberFormat="1" applyFont="1" applyBorder="1" applyAlignment="1">
      <alignment horizontal="center"/>
    </xf>
    <xf numFmtId="169" fontId="24" fillId="0" borderId="3" xfId="7" applyNumberFormat="1" applyFont="1" applyBorder="1" applyAlignment="1">
      <alignment horizontal="center"/>
    </xf>
    <xf numFmtId="169" fontId="24" fillId="0" borderId="1" xfId="7" applyNumberFormat="1" applyFont="1" applyBorder="1" applyAlignment="1">
      <alignment horizontal="center"/>
    </xf>
    <xf numFmtId="0" fontId="0" fillId="0" borderId="0" xfId="0" applyAlignment="1">
      <alignment horizontal="right"/>
    </xf>
    <xf numFmtId="169" fontId="11" fillId="0" borderId="0" xfId="7" applyNumberFormat="1" applyFont="1" applyBorder="1"/>
    <xf numFmtId="0" fontId="34" fillId="9" borderId="12" xfId="0" applyFont="1" applyFill="1" applyBorder="1" applyAlignment="1">
      <alignment horizontal="center"/>
    </xf>
    <xf numFmtId="0" fontId="24" fillId="0" borderId="0" xfId="0" applyFont="1" applyAlignment="1">
      <alignment horizontal="center"/>
    </xf>
    <xf numFmtId="0" fontId="15" fillId="0" borderId="6" xfId="0" applyNumberFormat="1" applyFont="1" applyBorder="1" applyAlignment="1">
      <alignment horizontal="left" indent="8"/>
    </xf>
    <xf numFmtId="169" fontId="15" fillId="0" borderId="5" xfId="7" applyNumberFormat="1" applyFont="1" applyBorder="1" applyAlignment="1">
      <alignment horizontal="right"/>
    </xf>
    <xf numFmtId="164" fontId="15" fillId="0" borderId="18" xfId="0" applyNumberFormat="1" applyFont="1" applyBorder="1"/>
    <xf numFmtId="165" fontId="11" fillId="0" borderId="3" xfId="3" applyNumberFormat="1" applyFont="1" applyFill="1" applyBorder="1"/>
    <xf numFmtId="0" fontId="0" fillId="0" borderId="0" xfId="0" applyFill="1" applyAlignment="1">
      <alignment horizontal="center"/>
    </xf>
    <xf numFmtId="1" fontId="0" fillId="0" borderId="0" xfId="0" applyNumberFormat="1" applyFill="1"/>
    <xf numFmtId="167" fontId="0" fillId="0" borderId="0" xfId="0" applyNumberFormat="1" applyFill="1"/>
    <xf numFmtId="165" fontId="45" fillId="0" borderId="1" xfId="3" applyNumberFormat="1" applyFont="1" applyFill="1" applyBorder="1"/>
    <xf numFmtId="0" fontId="21" fillId="5" borderId="32" xfId="0" applyFont="1" applyFill="1" applyBorder="1" applyAlignment="1">
      <alignment horizontal="center" vertical="center"/>
    </xf>
    <xf numFmtId="167" fontId="22" fillId="7" borderId="34" xfId="0" applyNumberFormat="1" applyFont="1" applyFill="1" applyBorder="1" applyAlignment="1">
      <alignment horizontal="center" vertical="center"/>
    </xf>
    <xf numFmtId="167" fontId="49" fillId="7" borderId="34" xfId="0" applyNumberFormat="1" applyFont="1" applyFill="1" applyBorder="1" applyAlignment="1">
      <alignment horizontal="center" vertical="center"/>
    </xf>
    <xf numFmtId="167" fontId="50" fillId="8" borderId="34" xfId="0" applyNumberFormat="1" applyFont="1" applyFill="1" applyBorder="1" applyAlignment="1">
      <alignment horizontal="center" vertical="center"/>
    </xf>
    <xf numFmtId="167" fontId="50" fillId="7" borderId="34" xfId="0" applyNumberFormat="1" applyFont="1" applyFill="1" applyBorder="1" applyAlignment="1">
      <alignment horizontal="center" vertical="center"/>
    </xf>
    <xf numFmtId="167" fontId="50" fillId="7" borderId="35" xfId="0" applyNumberFormat="1" applyFont="1" applyFill="1" applyBorder="1" applyAlignment="1">
      <alignment horizontal="center" vertical="center"/>
    </xf>
    <xf numFmtId="0" fontId="21" fillId="6" borderId="32" xfId="0" applyFont="1" applyFill="1" applyBorder="1" applyAlignment="1">
      <alignment horizontal="center" vertical="center"/>
    </xf>
    <xf numFmtId="167" fontId="22" fillId="8" borderId="34" xfId="0" applyNumberFormat="1" applyFont="1" applyFill="1" applyBorder="1" applyAlignment="1">
      <alignment horizontal="center" vertical="center"/>
    </xf>
    <xf numFmtId="167" fontId="50" fillId="8" borderId="35" xfId="0" applyNumberFormat="1" applyFont="1" applyFill="1" applyBorder="1" applyAlignment="1">
      <alignment horizontal="center" vertical="center"/>
    </xf>
    <xf numFmtId="0" fontId="11" fillId="0" borderId="3" xfId="0" applyFont="1" applyFill="1" applyBorder="1" applyAlignment="1">
      <alignment horizontal="center"/>
    </xf>
    <xf numFmtId="0" fontId="52" fillId="13" borderId="5" xfId="0" applyFont="1" applyFill="1" applyBorder="1" applyAlignment="1">
      <alignment horizontal="center" vertical="center"/>
    </xf>
    <xf numFmtId="0" fontId="52" fillId="4" borderId="4" xfId="0" applyFont="1" applyFill="1" applyBorder="1" applyAlignment="1">
      <alignment horizontal="center" vertical="center"/>
    </xf>
    <xf numFmtId="0" fontId="52" fillId="2" borderId="4" xfId="0" applyFont="1" applyFill="1" applyBorder="1" applyAlignment="1">
      <alignment horizontal="center" vertical="center"/>
    </xf>
    <xf numFmtId="0" fontId="10" fillId="0" borderId="0" xfId="0" applyFont="1" applyFill="1" applyBorder="1"/>
    <xf numFmtId="0" fontId="10" fillId="0" borderId="0" xfId="0" applyFont="1" applyFill="1" applyBorder="1" applyAlignment="1">
      <alignment horizontal="center"/>
    </xf>
    <xf numFmtId="1" fontId="10" fillId="0" borderId="0" xfId="0" applyNumberFormat="1" applyFont="1" applyFill="1" applyBorder="1"/>
    <xf numFmtId="167"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0" fontId="12" fillId="0" borderId="1" xfId="0" applyFont="1" applyFill="1" applyBorder="1" applyAlignment="1">
      <alignment horizontal="center" wrapText="1"/>
    </xf>
    <xf numFmtId="0" fontId="0" fillId="12" borderId="3" xfId="0" applyFont="1" applyFill="1" applyBorder="1" applyAlignment="1">
      <alignment horizontal="center"/>
    </xf>
    <xf numFmtId="0" fontId="0" fillId="0" borderId="23" xfId="0" applyFont="1" applyFill="1" applyBorder="1" applyAlignment="1">
      <alignment horizontal="center"/>
    </xf>
    <xf numFmtId="0" fontId="24" fillId="0" borderId="0" xfId="0" applyFont="1" applyAlignment="1">
      <alignment horizontal="right"/>
    </xf>
    <xf numFmtId="165" fontId="9" fillId="14" borderId="17" xfId="3" applyNumberFormat="1" applyFont="1" applyFill="1" applyBorder="1" applyAlignment="1">
      <alignment horizontal="center"/>
    </xf>
    <xf numFmtId="0" fontId="52" fillId="14" borderId="4" xfId="0" applyFont="1" applyFill="1" applyBorder="1" applyAlignment="1">
      <alignment horizontal="center" vertical="center"/>
    </xf>
    <xf numFmtId="0" fontId="10" fillId="0" borderId="23" xfId="0" applyFont="1" applyFill="1" applyBorder="1" applyAlignment="1">
      <alignment horizontal="center"/>
    </xf>
    <xf numFmtId="0" fontId="10" fillId="12" borderId="23" xfId="0" applyFont="1" applyFill="1" applyBorder="1" applyAlignment="1">
      <alignment horizontal="center"/>
    </xf>
    <xf numFmtId="164" fontId="15" fillId="0" borderId="2" xfId="0" applyNumberFormat="1" applyFont="1" applyBorder="1"/>
    <xf numFmtId="169" fontId="15" fillId="0" borderId="3" xfId="7" applyNumberFormat="1" applyFont="1" applyBorder="1"/>
    <xf numFmtId="165" fontId="15" fillId="0" borderId="2" xfId="3" applyNumberFormat="1" applyFont="1" applyBorder="1"/>
    <xf numFmtId="164" fontId="15" fillId="0" borderId="43" xfId="0" applyNumberFormat="1" applyFont="1" applyBorder="1"/>
    <xf numFmtId="169" fontId="15" fillId="0" borderId="44" xfId="7" applyNumberFormat="1" applyFont="1" applyBorder="1"/>
    <xf numFmtId="169" fontId="15" fillId="9" borderId="1" xfId="7" applyNumberFormat="1" applyFont="1" applyFill="1" applyBorder="1" applyAlignment="1">
      <alignment horizontal="center"/>
    </xf>
    <xf numFmtId="169" fontId="11" fillId="0" borderId="1" xfId="0" applyNumberFormat="1" applyFont="1" applyFill="1" applyBorder="1" applyAlignment="1">
      <alignment horizontal="center"/>
    </xf>
    <xf numFmtId="165" fontId="53" fillId="0" borderId="1" xfId="3" applyNumberFormat="1" applyFont="1" applyFill="1" applyBorder="1" applyAlignment="1">
      <alignment horizontal="center"/>
    </xf>
    <xf numFmtId="165" fontId="53" fillId="0" borderId="1" xfId="3" applyNumberFormat="1" applyFont="1" applyFill="1" applyBorder="1"/>
    <xf numFmtId="165" fontId="53" fillId="0" borderId="4" xfId="3" applyNumberFormat="1" applyFont="1" applyFill="1" applyBorder="1" applyAlignment="1">
      <alignment horizontal="center"/>
    </xf>
    <xf numFmtId="165" fontId="53" fillId="0" borderId="2" xfId="3" applyNumberFormat="1" applyFont="1" applyFill="1" applyBorder="1" applyAlignment="1">
      <alignment horizontal="center"/>
    </xf>
    <xf numFmtId="165" fontId="53" fillId="0" borderId="2" xfId="3" applyNumberFormat="1" applyFont="1" applyFill="1" applyBorder="1"/>
    <xf numFmtId="165" fontId="53" fillId="0" borderId="6" xfId="3" applyNumberFormat="1" applyFont="1" applyFill="1" applyBorder="1" applyAlignment="1">
      <alignment horizontal="center"/>
    </xf>
    <xf numFmtId="165" fontId="54" fillId="0" borderId="23" xfId="3" applyNumberFormat="1" applyFont="1" applyFill="1" applyBorder="1" applyAlignment="1">
      <alignment horizontal="center"/>
    </xf>
    <xf numFmtId="165" fontId="54" fillId="0" borderId="23" xfId="3" applyNumberFormat="1" applyFont="1" applyFill="1" applyBorder="1"/>
    <xf numFmtId="165" fontId="54" fillId="0" borderId="24" xfId="3" applyNumberFormat="1" applyFont="1" applyFill="1" applyBorder="1" applyAlignment="1">
      <alignment horizontal="center"/>
    </xf>
    <xf numFmtId="165" fontId="53" fillId="0" borderId="3" xfId="3" applyNumberFormat="1" applyFont="1" applyFill="1" applyBorder="1" applyAlignment="1">
      <alignment horizontal="center"/>
    </xf>
    <xf numFmtId="165" fontId="53" fillId="0" borderId="3" xfId="3" applyNumberFormat="1" applyFont="1" applyFill="1" applyBorder="1"/>
    <xf numFmtId="165" fontId="53" fillId="0" borderId="5" xfId="3" applyNumberFormat="1" applyFont="1" applyFill="1" applyBorder="1" applyAlignment="1">
      <alignment horizontal="center"/>
    </xf>
    <xf numFmtId="165" fontId="55" fillId="0" borderId="3" xfId="3" applyNumberFormat="1" applyFont="1" applyFill="1" applyBorder="1" applyAlignment="1">
      <alignment horizontal="center"/>
    </xf>
    <xf numFmtId="165" fontId="55" fillId="0" borderId="3" xfId="3" applyNumberFormat="1" applyFont="1" applyFill="1" applyBorder="1"/>
    <xf numFmtId="165" fontId="55" fillId="0" borderId="5" xfId="3" applyNumberFormat="1" applyFont="1" applyFill="1" applyBorder="1" applyAlignment="1">
      <alignment horizontal="center"/>
    </xf>
    <xf numFmtId="165" fontId="55" fillId="0" borderId="1" xfId="3" applyNumberFormat="1" applyFont="1" applyFill="1" applyBorder="1" applyAlignment="1">
      <alignment horizontal="center"/>
    </xf>
    <xf numFmtId="165" fontId="55" fillId="0" borderId="1" xfId="3" applyNumberFormat="1" applyFont="1" applyFill="1" applyBorder="1"/>
    <xf numFmtId="165" fontId="55" fillId="0" borderId="4" xfId="3" applyNumberFormat="1" applyFont="1" applyFill="1" applyBorder="1" applyAlignment="1">
      <alignment horizontal="center"/>
    </xf>
    <xf numFmtId="0" fontId="0" fillId="0" borderId="1" xfId="0" applyBorder="1" applyAlignment="1">
      <alignment horizontal="center" wrapText="1"/>
    </xf>
    <xf numFmtId="0" fontId="34" fillId="9" borderId="2" xfId="0" applyFont="1" applyFill="1" applyBorder="1" applyAlignment="1">
      <alignment horizontal="center"/>
    </xf>
    <xf numFmtId="167" fontId="49" fillId="8" borderId="34" xfId="0" applyNumberFormat="1" applyFont="1" applyFill="1" applyBorder="1" applyAlignment="1">
      <alignment horizontal="center" vertical="center"/>
    </xf>
    <xf numFmtId="0" fontId="29" fillId="0" borderId="0" xfId="0" applyFont="1" applyAlignment="1">
      <alignment horizontal="right"/>
    </xf>
    <xf numFmtId="0" fontId="32" fillId="0" borderId="6" xfId="0" applyFont="1" applyBorder="1"/>
    <xf numFmtId="0" fontId="32" fillId="0" borderId="12" xfId="0" applyFont="1" applyBorder="1"/>
    <xf numFmtId="0" fontId="29" fillId="0" borderId="0" xfId="0" applyFont="1" applyAlignment="1">
      <alignment horizontal="center"/>
    </xf>
    <xf numFmtId="165" fontId="29" fillId="0" borderId="0" xfId="3" applyNumberFormat="1" applyFont="1"/>
    <xf numFmtId="0" fontId="29" fillId="10" borderId="0" xfId="0" applyFont="1" applyFill="1" applyAlignment="1">
      <alignment horizontal="center"/>
    </xf>
    <xf numFmtId="0" fontId="29" fillId="10" borderId="0" xfId="0" applyFont="1" applyFill="1"/>
    <xf numFmtId="0" fontId="32" fillId="10" borderId="7" xfId="0" applyFont="1" applyFill="1" applyBorder="1"/>
    <xf numFmtId="0" fontId="32" fillId="10" borderId="8" xfId="0" applyFont="1" applyFill="1" applyBorder="1"/>
    <xf numFmtId="0" fontId="29" fillId="0" borderId="0" xfId="0" applyFont="1" applyFill="1" applyAlignment="1">
      <alignment horizontal="center"/>
    </xf>
    <xf numFmtId="0" fontId="29" fillId="0" borderId="0" xfId="0" applyFont="1" applyFill="1"/>
    <xf numFmtId="0" fontId="32" fillId="0" borderId="7" xfId="0" applyFont="1" applyFill="1" applyBorder="1"/>
    <xf numFmtId="0" fontId="32" fillId="0" borderId="8" xfId="0" applyFont="1" applyBorder="1"/>
    <xf numFmtId="0" fontId="32" fillId="0" borderId="8" xfId="0" applyFont="1" applyFill="1" applyBorder="1"/>
    <xf numFmtId="0" fontId="32" fillId="0" borderId="8" xfId="0" applyFont="1" applyFill="1" applyBorder="1" applyAlignment="1">
      <alignment horizontal="center"/>
    </xf>
    <xf numFmtId="0" fontId="32" fillId="0" borderId="8" xfId="0" applyFont="1" applyBorder="1" applyAlignment="1">
      <alignment horizontal="center"/>
    </xf>
    <xf numFmtId="0" fontId="32" fillId="10" borderId="8" xfId="0" applyFont="1" applyFill="1" applyBorder="1" applyAlignment="1">
      <alignment horizontal="center"/>
    </xf>
    <xf numFmtId="167" fontId="32" fillId="0" borderId="8" xfId="0" applyNumberFormat="1" applyFont="1" applyBorder="1" applyAlignment="1">
      <alignment horizontal="center"/>
    </xf>
    <xf numFmtId="1" fontId="29" fillId="0" borderId="0" xfId="0" applyNumberFormat="1" applyFont="1" applyFill="1"/>
    <xf numFmtId="167" fontId="32" fillId="0" borderId="7" xfId="0" applyNumberFormat="1" applyFont="1" applyFill="1" applyBorder="1"/>
    <xf numFmtId="1" fontId="32" fillId="0" borderId="8" xfId="0" applyNumberFormat="1" applyFont="1" applyFill="1" applyBorder="1"/>
    <xf numFmtId="1" fontId="29" fillId="10" borderId="0" xfId="0" applyNumberFormat="1" applyFont="1" applyFill="1"/>
    <xf numFmtId="167" fontId="32" fillId="10" borderId="5" xfId="0" applyNumberFormat="1" applyFont="1" applyFill="1" applyBorder="1"/>
    <xf numFmtId="1" fontId="32" fillId="10" borderId="13" xfId="0" applyNumberFormat="1" applyFont="1" applyFill="1" applyBorder="1" applyAlignment="1">
      <alignment horizontal="center"/>
    </xf>
    <xf numFmtId="167" fontId="57" fillId="8" borderId="34" xfId="0" applyNumberFormat="1" applyFont="1" applyFill="1" applyBorder="1" applyAlignment="1">
      <alignment horizontal="center" vertical="center"/>
    </xf>
    <xf numFmtId="167" fontId="57" fillId="7" borderId="34" xfId="0" applyNumberFormat="1" applyFont="1" applyFill="1" applyBorder="1" applyAlignment="1">
      <alignment horizontal="center" vertical="center"/>
    </xf>
    <xf numFmtId="0" fontId="10" fillId="0" borderId="4" xfId="0" applyFont="1" applyBorder="1" applyAlignment="1">
      <alignment horizontal="center"/>
    </xf>
    <xf numFmtId="3" fontId="15" fillId="0" borderId="4" xfId="0" applyNumberFormat="1" applyFont="1" applyBorder="1" applyAlignment="1">
      <alignment horizontal="center"/>
    </xf>
    <xf numFmtId="3" fontId="10" fillId="0" borderId="21" xfId="0" applyNumberFormat="1" applyFont="1" applyBorder="1" applyAlignment="1">
      <alignment horizontal="center"/>
    </xf>
    <xf numFmtId="3" fontId="10" fillId="0" borderId="20" xfId="0" applyNumberFormat="1" applyFont="1" applyBorder="1" applyAlignment="1">
      <alignment horizontal="center"/>
    </xf>
    <xf numFmtId="3" fontId="11" fillId="0" borderId="21" xfId="0" applyNumberFormat="1" applyFont="1" applyFill="1" applyBorder="1" applyAlignment="1" applyProtection="1">
      <alignment horizontal="center"/>
    </xf>
    <xf numFmtId="3" fontId="15" fillId="10" borderId="1" xfId="0" applyNumberFormat="1" applyFont="1" applyFill="1" applyBorder="1" applyAlignment="1">
      <alignment horizontal="center"/>
    </xf>
    <xf numFmtId="0" fontId="15" fillId="11" borderId="1" xfId="0" applyFont="1" applyFill="1" applyBorder="1" applyAlignment="1">
      <alignment horizontal="center"/>
    </xf>
    <xf numFmtId="3" fontId="15" fillId="0" borderId="20" xfId="0" applyNumberFormat="1" applyFont="1" applyBorder="1" applyAlignment="1">
      <alignment horizontal="center"/>
    </xf>
    <xf numFmtId="164" fontId="30" fillId="0" borderId="21" xfId="1" applyNumberFormat="1" applyFont="1" applyBorder="1" applyAlignment="1">
      <alignment horizontal="center"/>
    </xf>
    <xf numFmtId="2" fontId="15" fillId="0" borderId="21" xfId="0" applyNumberFormat="1" applyFont="1" applyBorder="1" applyAlignment="1">
      <alignment horizontal="center"/>
    </xf>
    <xf numFmtId="169" fontId="15" fillId="0" borderId="20" xfId="7" applyNumberFormat="1" applyFont="1" applyBorder="1" applyAlignment="1">
      <alignment horizontal="center"/>
    </xf>
    <xf numFmtId="0" fontId="58" fillId="0" borderId="0" xfId="0" applyFont="1"/>
    <xf numFmtId="169" fontId="59" fillId="0" borderId="12" xfId="7" applyNumberFormat="1" applyFont="1" applyBorder="1" applyAlignment="1">
      <alignment vertical="center"/>
    </xf>
    <xf numFmtId="169" fontId="59" fillId="0" borderId="8" xfId="7" applyNumberFormat="1" applyFont="1" applyBorder="1" applyAlignment="1">
      <alignment vertical="center"/>
    </xf>
    <xf numFmtId="0" fontId="60" fillId="9" borderId="13" xfId="0" applyFont="1" applyFill="1" applyBorder="1" applyAlignment="1">
      <alignment vertical="center"/>
    </xf>
    <xf numFmtId="165" fontId="53" fillId="0" borderId="17" xfId="3" applyNumberFormat="1" applyFont="1" applyFill="1" applyBorder="1"/>
    <xf numFmtId="0" fontId="53" fillId="0" borderId="4" xfId="0" applyFont="1" applyFill="1" applyBorder="1" applyAlignment="1">
      <alignment horizontal="center"/>
    </xf>
    <xf numFmtId="0" fontId="53" fillId="0" borderId="6" xfId="0" applyFont="1" applyFill="1" applyBorder="1" applyAlignment="1">
      <alignment horizontal="center"/>
    </xf>
    <xf numFmtId="0" fontId="54" fillId="0" borderId="24" xfId="0" applyFont="1" applyFill="1" applyBorder="1" applyAlignment="1">
      <alignment horizontal="center"/>
    </xf>
    <xf numFmtId="0" fontId="53" fillId="0" borderId="5" xfId="0" applyFont="1" applyFill="1" applyBorder="1" applyAlignment="1">
      <alignment horizontal="center"/>
    </xf>
    <xf numFmtId="0" fontId="53" fillId="0" borderId="7" xfId="0" applyFont="1" applyFill="1" applyBorder="1" applyAlignment="1">
      <alignment horizontal="center"/>
    </xf>
    <xf numFmtId="0" fontId="54" fillId="0" borderId="42" xfId="0" applyFont="1" applyFill="1" applyBorder="1" applyAlignment="1">
      <alignment horizontal="center"/>
    </xf>
    <xf numFmtId="165" fontId="53" fillId="0" borderId="18" xfId="3" applyNumberFormat="1" applyFont="1" applyFill="1" applyBorder="1"/>
    <xf numFmtId="165" fontId="54" fillId="0" borderId="25" xfId="3" applyNumberFormat="1" applyFont="1" applyFill="1" applyBorder="1"/>
    <xf numFmtId="165" fontId="53" fillId="0" borderId="16" xfId="3" applyNumberFormat="1" applyFont="1" applyFill="1" applyBorder="1"/>
    <xf numFmtId="165" fontId="53" fillId="0" borderId="15" xfId="3" applyNumberFormat="1" applyFont="1" applyFill="1" applyBorder="1"/>
    <xf numFmtId="165" fontId="53" fillId="0" borderId="4" xfId="3" applyNumberFormat="1" applyFont="1" applyFill="1" applyBorder="1"/>
    <xf numFmtId="165" fontId="53" fillId="0" borderId="6" xfId="3" applyNumberFormat="1" applyFont="1" applyFill="1" applyBorder="1"/>
    <xf numFmtId="165" fontId="54" fillId="0" borderId="24" xfId="3" applyNumberFormat="1" applyFont="1" applyFill="1" applyBorder="1"/>
    <xf numFmtId="165" fontId="53" fillId="0" borderId="5" xfId="3" applyNumberFormat="1" applyFont="1" applyFill="1" applyBorder="1"/>
    <xf numFmtId="165" fontId="53" fillId="0" borderId="7" xfId="3" applyNumberFormat="1" applyFont="1" applyFill="1" applyBorder="1"/>
    <xf numFmtId="0" fontId="45" fillId="0" borderId="1" xfId="0" applyFont="1" applyFill="1" applyBorder="1" applyAlignment="1">
      <alignment horizontal="center"/>
    </xf>
    <xf numFmtId="0" fontId="45" fillId="0" borderId="1" xfId="0" applyFont="1" applyBorder="1" applyAlignment="1">
      <alignment horizontal="center"/>
    </xf>
    <xf numFmtId="0" fontId="45" fillId="0" borderId="2" xfId="0" applyFont="1" applyBorder="1" applyAlignment="1">
      <alignment horizontal="center"/>
    </xf>
    <xf numFmtId="0" fontId="45" fillId="0" borderId="23" xfId="0" applyFont="1" applyBorder="1" applyAlignment="1">
      <alignment horizontal="center"/>
    </xf>
    <xf numFmtId="0" fontId="45" fillId="0" borderId="3" xfId="0" applyFont="1" applyBorder="1" applyAlignment="1">
      <alignment horizontal="center"/>
    </xf>
    <xf numFmtId="0" fontId="22" fillId="0" borderId="0" xfId="0" applyFont="1" applyAlignment="1">
      <alignment horizontal="left"/>
    </xf>
    <xf numFmtId="3" fontId="64" fillId="0" borderId="45" xfId="0" applyNumberFormat="1" applyFont="1" applyBorder="1" applyAlignment="1">
      <alignment horizontal="right" wrapText="1" readingOrder="1"/>
    </xf>
    <xf numFmtId="0" fontId="64" fillId="0" borderId="45" xfId="0" applyFont="1" applyBorder="1" applyAlignment="1">
      <alignment horizontal="right" wrapText="1" readingOrder="1"/>
    </xf>
    <xf numFmtId="0" fontId="63" fillId="0" borderId="45" xfId="0" applyFont="1" applyBorder="1" applyAlignment="1">
      <alignment horizontal="right" wrapText="1" readingOrder="1"/>
    </xf>
    <xf numFmtId="3" fontId="64" fillId="0" borderId="45" xfId="0" applyNumberFormat="1" applyFont="1" applyBorder="1" applyAlignment="1">
      <alignment horizontal="right" vertical="top" wrapText="1" readingOrder="1"/>
    </xf>
    <xf numFmtId="3" fontId="66" fillId="0" borderId="4" xfId="0" applyNumberFormat="1" applyFont="1" applyBorder="1" applyAlignment="1">
      <alignment horizontal="center"/>
    </xf>
    <xf numFmtId="0" fontId="66" fillId="0" borderId="4" xfId="0" applyFont="1" applyBorder="1" applyAlignment="1">
      <alignment horizontal="center"/>
    </xf>
    <xf numFmtId="0" fontId="66" fillId="0" borderId="7" xfId="0" applyFont="1" applyBorder="1" applyAlignment="1">
      <alignment horizontal="center"/>
    </xf>
    <xf numFmtId="0" fontId="66" fillId="0" borderId="24" xfId="0" applyFont="1" applyBorder="1" applyAlignment="1">
      <alignment horizontal="center"/>
    </xf>
    <xf numFmtId="0" fontId="66" fillId="0" borderId="5" xfId="0" applyFont="1" applyBorder="1" applyAlignment="1">
      <alignment horizontal="center"/>
    </xf>
    <xf numFmtId="0" fontId="66" fillId="0" borderId="1" xfId="0" applyFont="1" applyBorder="1" applyAlignment="1">
      <alignment horizontal="center"/>
    </xf>
    <xf numFmtId="0" fontId="66" fillId="0" borderId="5" xfId="0" applyFont="1" applyFill="1" applyBorder="1" applyAlignment="1">
      <alignment horizontal="center"/>
    </xf>
    <xf numFmtId="0" fontId="66" fillId="0" borderId="4" xfId="0" applyFont="1" applyFill="1" applyBorder="1" applyAlignment="1">
      <alignment horizontal="center"/>
    </xf>
    <xf numFmtId="1" fontId="15" fillId="0" borderId="10" xfId="0" applyNumberFormat="1" applyFont="1" applyBorder="1" applyAlignment="1">
      <alignment horizontal="center"/>
    </xf>
    <xf numFmtId="169" fontId="15" fillId="0" borderId="11" xfId="7" applyNumberFormat="1" applyFont="1" applyBorder="1" applyAlignment="1">
      <alignment horizontal="center"/>
    </xf>
    <xf numFmtId="166" fontId="15" fillId="0" borderId="10" xfId="0" applyNumberFormat="1" applyFont="1" applyBorder="1" applyAlignment="1">
      <alignment horizontal="center"/>
    </xf>
    <xf numFmtId="165" fontId="15" fillId="0" borderId="14" xfId="3" applyNumberFormat="1" applyFont="1" applyBorder="1" applyAlignment="1">
      <alignment horizontal="center"/>
    </xf>
    <xf numFmtId="165" fontId="15" fillId="0" borderId="10" xfId="3" applyNumberFormat="1" applyFont="1" applyBorder="1" applyAlignment="1">
      <alignment horizontal="center"/>
    </xf>
    <xf numFmtId="0" fontId="12" fillId="0" borderId="20" xfId="0" applyFont="1" applyFill="1" applyBorder="1" applyAlignment="1">
      <alignment horizontal="center" wrapText="1"/>
    </xf>
    <xf numFmtId="0" fontId="67" fillId="0" borderId="0" xfId="4" applyFont="1" applyAlignment="1" applyProtection="1"/>
    <xf numFmtId="0" fontId="23" fillId="0" borderId="0" xfId="0" quotePrefix="1" applyFont="1" applyFill="1" applyAlignment="1">
      <alignment horizontal="right"/>
    </xf>
    <xf numFmtId="0" fontId="28" fillId="0" borderId="0" xfId="0" applyFont="1" applyFill="1"/>
    <xf numFmtId="164" fontId="56" fillId="0" borderId="0" xfId="1" applyNumberFormat="1" applyFont="1" applyBorder="1" applyAlignment="1">
      <alignment horizontal="center"/>
    </xf>
    <xf numFmtId="0" fontId="0" fillId="0" borderId="4" xfId="0" applyFont="1" applyFill="1" applyBorder="1" applyAlignment="1">
      <alignment horizontal="center" wrapText="1"/>
    </xf>
    <xf numFmtId="0" fontId="0" fillId="0" borderId="22" xfId="0" applyFont="1" applyFill="1" applyBorder="1" applyAlignment="1">
      <alignment horizontal="center" wrapText="1"/>
    </xf>
    <xf numFmtId="0" fontId="0" fillId="0" borderId="38" xfId="0" applyFont="1" applyFill="1" applyBorder="1" applyAlignment="1">
      <alignment horizontal="center" wrapText="1"/>
    </xf>
    <xf numFmtId="165" fontId="0" fillId="0" borderId="17" xfId="3" applyNumberFormat="1" applyFont="1" applyFill="1" applyBorder="1"/>
    <xf numFmtId="169" fontId="0" fillId="0" borderId="38" xfId="7" applyNumberFormat="1" applyFont="1" applyFill="1" applyBorder="1" applyAlignment="1">
      <alignment horizontal="center"/>
    </xf>
    <xf numFmtId="0" fontId="0" fillId="0" borderId="2" xfId="0" applyFont="1" applyFill="1" applyBorder="1" applyAlignment="1">
      <alignment horizontal="center"/>
    </xf>
    <xf numFmtId="165" fontId="0" fillId="0" borderId="18" xfId="3" applyNumberFormat="1" applyFont="1" applyFill="1" applyBorder="1"/>
    <xf numFmtId="169" fontId="0" fillId="0" borderId="39" xfId="7" applyNumberFormat="1" applyFont="1" applyFill="1" applyBorder="1" applyAlignment="1">
      <alignment horizontal="center"/>
    </xf>
    <xf numFmtId="165" fontId="0" fillId="0" borderId="16" xfId="3" applyNumberFormat="1" applyFont="1" applyFill="1" applyBorder="1"/>
    <xf numFmtId="169" fontId="0" fillId="0" borderId="41" xfId="7" applyNumberFormat="1" applyFont="1" applyFill="1" applyBorder="1" applyAlignment="1">
      <alignment horizontal="center"/>
    </xf>
    <xf numFmtId="165" fontId="0" fillId="0" borderId="15" xfId="3" applyNumberFormat="1" applyFont="1" applyFill="1" applyBorder="1"/>
    <xf numFmtId="169" fontId="0" fillId="0" borderId="40" xfId="7" applyNumberFormat="1" applyFont="1" applyFill="1" applyBorder="1" applyAlignment="1">
      <alignment horizontal="center"/>
    </xf>
    <xf numFmtId="169" fontId="0" fillId="0" borderId="13" xfId="7" applyNumberFormat="1" applyFont="1" applyFill="1" applyBorder="1" applyAlignment="1">
      <alignment horizontal="center"/>
    </xf>
    <xf numFmtId="0" fontId="0" fillId="0" borderId="20" xfId="0" applyFont="1" applyFill="1" applyBorder="1" applyAlignment="1">
      <alignment horizontal="center" wrapText="1"/>
    </xf>
    <xf numFmtId="169" fontId="0" fillId="0" borderId="1" xfId="7" applyNumberFormat="1" applyFont="1" applyFill="1" applyBorder="1" applyAlignment="1">
      <alignment horizontal="center"/>
    </xf>
    <xf numFmtId="169" fontId="0" fillId="0" borderId="4" xfId="7" applyNumberFormat="1" applyFont="1" applyFill="1" applyBorder="1" applyAlignment="1">
      <alignment horizontal="center"/>
    </xf>
    <xf numFmtId="165" fontId="0" fillId="0" borderId="20" xfId="3" applyNumberFormat="1" applyFont="1" applyFill="1" applyBorder="1"/>
    <xf numFmtId="169" fontId="0" fillId="0" borderId="2" xfId="7" applyNumberFormat="1" applyFont="1" applyFill="1" applyBorder="1" applyAlignment="1">
      <alignment horizontal="center"/>
    </xf>
    <xf numFmtId="169" fontId="0" fillId="0" borderId="6" xfId="7" applyNumberFormat="1" applyFont="1" applyFill="1" applyBorder="1" applyAlignment="1">
      <alignment horizontal="center"/>
    </xf>
    <xf numFmtId="165" fontId="0" fillId="0" borderId="12" xfId="3" applyNumberFormat="1" applyFont="1" applyFill="1" applyBorder="1"/>
    <xf numFmtId="169" fontId="0" fillId="0" borderId="3" xfId="7" applyNumberFormat="1" applyFont="1" applyFill="1" applyBorder="1" applyAlignment="1">
      <alignment horizontal="center"/>
    </xf>
    <xf numFmtId="169" fontId="0" fillId="0" borderId="5" xfId="7" applyNumberFormat="1" applyFont="1" applyFill="1" applyBorder="1" applyAlignment="1">
      <alignment horizontal="center"/>
    </xf>
    <xf numFmtId="165" fontId="0" fillId="0" borderId="13" xfId="3" applyNumberFormat="1" applyFont="1" applyFill="1" applyBorder="1"/>
    <xf numFmtId="169" fontId="0" fillId="0" borderId="9" xfId="7" applyNumberFormat="1" applyFont="1" applyFill="1" applyBorder="1" applyAlignment="1">
      <alignment horizontal="center"/>
    </xf>
    <xf numFmtId="169" fontId="0" fillId="0" borderId="7" xfId="7" applyNumberFormat="1" applyFont="1" applyFill="1" applyBorder="1" applyAlignment="1">
      <alignment horizontal="center"/>
    </xf>
    <xf numFmtId="165" fontId="0" fillId="0" borderId="8" xfId="3" applyNumberFormat="1" applyFont="1" applyFill="1" applyBorder="1"/>
    <xf numFmtId="169" fontId="0" fillId="0" borderId="9" xfId="7" applyNumberFormat="1" applyFont="1" applyBorder="1" applyAlignment="1">
      <alignment horizontal="center"/>
    </xf>
    <xf numFmtId="0" fontId="0" fillId="0" borderId="39" xfId="0" applyFont="1" applyFill="1" applyBorder="1" applyAlignment="1">
      <alignment horizontal="center"/>
    </xf>
    <xf numFmtId="0" fontId="0" fillId="0" borderId="15" xfId="0" applyFont="1" applyBorder="1" applyAlignment="1">
      <alignment horizontal="center"/>
    </xf>
    <xf numFmtId="0" fontId="0" fillId="0" borderId="40" xfId="0" applyFont="1" applyBorder="1" applyAlignment="1">
      <alignment horizontal="center"/>
    </xf>
    <xf numFmtId="0" fontId="0" fillId="0" borderId="3" xfId="0" applyFont="1" applyBorder="1" applyAlignment="1">
      <alignment horizontal="center"/>
    </xf>
    <xf numFmtId="0" fontId="0" fillId="0" borderId="16" xfId="0" applyFont="1" applyBorder="1" applyAlignment="1">
      <alignment horizontal="center"/>
    </xf>
    <xf numFmtId="0" fontId="0" fillId="0" borderId="41" xfId="0" applyFont="1" applyBorder="1" applyAlignment="1">
      <alignment horizontal="center"/>
    </xf>
    <xf numFmtId="0" fontId="0" fillId="0" borderId="20" xfId="0" applyFont="1" applyFill="1" applyBorder="1" applyAlignment="1">
      <alignment horizontal="center"/>
    </xf>
    <xf numFmtId="0" fontId="0" fillId="0" borderId="1" xfId="0" applyFont="1" applyBorder="1" applyAlignment="1">
      <alignment horizontal="center"/>
    </xf>
    <xf numFmtId="165" fontId="0" fillId="0" borderId="20" xfId="3" applyNumberFormat="1" applyFont="1" applyFill="1" applyBorder="1" applyAlignment="1">
      <alignment horizontal="center"/>
    </xf>
    <xf numFmtId="165" fontId="0" fillId="0" borderId="16" xfId="3" applyNumberFormat="1" applyFont="1" applyFill="1" applyBorder="1" applyAlignment="1">
      <alignment horizontal="center"/>
    </xf>
    <xf numFmtId="165" fontId="0" fillId="0" borderId="17" xfId="3" applyNumberFormat="1" applyFont="1" applyFill="1" applyBorder="1" applyAlignment="1">
      <alignment horizontal="center"/>
    </xf>
    <xf numFmtId="165" fontId="0" fillId="0" borderId="1" xfId="3" applyNumberFormat="1" applyFont="1" applyFill="1" applyBorder="1"/>
    <xf numFmtId="165" fontId="0" fillId="0" borderId="18" xfId="3" applyNumberFormat="1" applyFont="1" applyFill="1" applyBorder="1" applyAlignment="1">
      <alignment horizontal="center"/>
    </xf>
    <xf numFmtId="165" fontId="0" fillId="0" borderId="12" xfId="3" applyNumberFormat="1" applyFont="1" applyFill="1" applyBorder="1" applyAlignment="1">
      <alignment horizontal="center"/>
    </xf>
    <xf numFmtId="165" fontId="0" fillId="0" borderId="2" xfId="3" applyNumberFormat="1" applyFont="1" applyFill="1" applyBorder="1"/>
    <xf numFmtId="0" fontId="0" fillId="0" borderId="28" xfId="0" applyFont="1" applyBorder="1" applyAlignment="1">
      <alignment horizontal="center"/>
    </xf>
    <xf numFmtId="165" fontId="0" fillId="0" borderId="25" xfId="3" applyNumberFormat="1" applyFont="1" applyFill="1" applyBorder="1" applyAlignment="1">
      <alignment horizontal="center"/>
    </xf>
    <xf numFmtId="169" fontId="0" fillId="0" borderId="28" xfId="7" applyNumberFormat="1" applyFont="1" applyFill="1" applyBorder="1" applyAlignment="1">
      <alignment horizontal="center"/>
    </xf>
    <xf numFmtId="165" fontId="0" fillId="0" borderId="26" xfId="3" applyNumberFormat="1" applyFont="1" applyFill="1" applyBorder="1" applyAlignment="1">
      <alignment horizontal="center"/>
    </xf>
    <xf numFmtId="165" fontId="0" fillId="0" borderId="23" xfId="3" applyNumberFormat="1" applyFont="1" applyFill="1" applyBorder="1"/>
    <xf numFmtId="165" fontId="0" fillId="0" borderId="13" xfId="3" applyNumberFormat="1" applyFont="1" applyFill="1" applyBorder="1" applyAlignment="1">
      <alignment horizontal="center"/>
    </xf>
    <xf numFmtId="165" fontId="0" fillId="0" borderId="9" xfId="3" applyNumberFormat="1" applyFont="1" applyBorder="1"/>
    <xf numFmtId="0" fontId="0" fillId="0" borderId="4" xfId="0" applyFont="1" applyBorder="1" applyAlignment="1">
      <alignment horizontal="center"/>
    </xf>
    <xf numFmtId="165" fontId="0" fillId="0" borderId="1" xfId="3" applyNumberFormat="1" applyFont="1" applyBorder="1"/>
    <xf numFmtId="165" fontId="0" fillId="0" borderId="3" xfId="3" applyNumberFormat="1" applyFont="1" applyBorder="1"/>
    <xf numFmtId="9" fontId="0" fillId="0" borderId="0" xfId="7" applyFont="1"/>
    <xf numFmtId="0" fontId="0" fillId="9" borderId="0" xfId="0" applyFill="1"/>
    <xf numFmtId="3" fontId="0" fillId="0" borderId="0" xfId="0" applyNumberFormat="1" applyFont="1"/>
    <xf numFmtId="165" fontId="15" fillId="0" borderId="46" xfId="3" applyNumberFormat="1" applyFont="1" applyBorder="1"/>
    <xf numFmtId="169" fontId="15" fillId="0" borderId="47" xfId="7" applyNumberFormat="1" applyFont="1" applyBorder="1"/>
    <xf numFmtId="169" fontId="15" fillId="0" borderId="48" xfId="7" applyNumberFormat="1" applyFont="1" applyBorder="1"/>
    <xf numFmtId="165" fontId="15" fillId="0" borderId="47" xfId="3" applyNumberFormat="1" applyFont="1" applyBorder="1"/>
    <xf numFmtId="169" fontId="15" fillId="0" borderId="49" xfId="7" applyNumberFormat="1" applyFont="1" applyBorder="1"/>
    <xf numFmtId="0" fontId="65" fillId="9" borderId="1" xfId="0" applyFont="1" applyFill="1" applyBorder="1" applyAlignment="1">
      <alignment horizontal="center"/>
    </xf>
    <xf numFmtId="169" fontId="15" fillId="9" borderId="1" xfId="0" applyNumberFormat="1" applyFont="1" applyFill="1" applyBorder="1" applyAlignment="1">
      <alignment horizontal="center"/>
    </xf>
    <xf numFmtId="169" fontId="15" fillId="0" borderId="1" xfId="0" applyNumberFormat="1" applyFont="1" applyFill="1" applyBorder="1" applyAlignment="1">
      <alignment horizontal="center" vertical="center"/>
    </xf>
    <xf numFmtId="165" fontId="24" fillId="0" borderId="50" xfId="3" applyNumberFormat="1" applyFont="1" applyFill="1" applyBorder="1"/>
    <xf numFmtId="0" fontId="24" fillId="0" borderId="1" xfId="0" applyFont="1" applyBorder="1" applyAlignment="1">
      <alignment horizontal="center"/>
    </xf>
    <xf numFmtId="0" fontId="11" fillId="0" borderId="7" xfId="0" applyFont="1" applyBorder="1" applyAlignment="1">
      <alignment horizontal="center"/>
    </xf>
    <xf numFmtId="0" fontId="0" fillId="0" borderId="0" xfId="0" applyAlignment="1">
      <alignment horizontal="center"/>
    </xf>
    <xf numFmtId="170" fontId="0" fillId="0" borderId="0" xfId="1" applyNumberFormat="1" applyFont="1" applyFill="1"/>
    <xf numFmtId="43" fontId="0" fillId="0" borderId="0" xfId="1" applyFont="1" applyFill="1"/>
    <xf numFmtId="164" fontId="11" fillId="0" borderId="0" xfId="1" applyNumberFormat="1" applyFont="1" applyFill="1" applyBorder="1" applyAlignment="1">
      <alignment horizontal="center"/>
    </xf>
    <xf numFmtId="164" fontId="45" fillId="0" borderId="0" xfId="1" applyNumberFormat="1" applyFont="1"/>
    <xf numFmtId="164" fontId="0" fillId="0" borderId="0" xfId="1" applyNumberFormat="1" applyFont="1" applyAlignment="1">
      <alignment horizontal="center"/>
    </xf>
    <xf numFmtId="164" fontId="45" fillId="0" borderId="0" xfId="1" applyNumberFormat="1" applyFont="1" applyAlignment="1">
      <alignment horizontal="center"/>
    </xf>
    <xf numFmtId="0" fontId="0" fillId="9" borderId="1" xfId="0" applyFill="1" applyBorder="1" applyAlignment="1">
      <alignment horizontal="center" wrapText="1"/>
    </xf>
    <xf numFmtId="164" fontId="0" fillId="0" borderId="0" xfId="1" applyNumberFormat="1" applyFont="1" applyFill="1" applyAlignment="1">
      <alignment horizontal="center"/>
    </xf>
    <xf numFmtId="164" fontId="45" fillId="0" borderId="0" xfId="1" applyNumberFormat="1" applyFont="1" applyFill="1" applyBorder="1" applyAlignment="1">
      <alignment horizontal="center"/>
    </xf>
    <xf numFmtId="164" fontId="45" fillId="0" borderId="0" xfId="1" applyNumberFormat="1" applyFont="1" applyFill="1" applyBorder="1"/>
    <xf numFmtId="164" fontId="66" fillId="0" borderId="0" xfId="1" applyNumberFormat="1" applyFont="1" applyFill="1" applyBorder="1"/>
    <xf numFmtId="10" fontId="0" fillId="0" borderId="0" xfId="7" applyNumberFormat="1" applyFont="1" applyAlignment="1">
      <alignment horizontal="center"/>
    </xf>
    <xf numFmtId="10" fontId="0" fillId="0" borderId="0" xfId="7" applyNumberFormat="1" applyFont="1" applyFill="1" applyAlignment="1">
      <alignment horizontal="center"/>
    </xf>
    <xf numFmtId="43" fontId="0" fillId="0" borderId="0" xfId="1" applyFont="1" applyAlignment="1">
      <alignment horizontal="center"/>
    </xf>
    <xf numFmtId="164" fontId="11" fillId="0" borderId="0" xfId="1" applyNumberFormat="1" applyFont="1"/>
    <xf numFmtId="43" fontId="0" fillId="9" borderId="0" xfId="1" applyFont="1" applyFill="1" applyAlignment="1">
      <alignment horizontal="center"/>
    </xf>
    <xf numFmtId="10" fontId="0" fillId="0" borderId="0" xfId="7" applyNumberFormat="1" applyFont="1"/>
    <xf numFmtId="3" fontId="64" fillId="0" borderId="51" xfId="0" applyNumberFormat="1" applyFont="1" applyBorder="1" applyAlignment="1">
      <alignment horizontal="right" wrapText="1" readingOrder="1"/>
    </xf>
    <xf numFmtId="165" fontId="53" fillId="15" borderId="16" xfId="3" applyNumberFormat="1" applyFont="1" applyFill="1" applyBorder="1"/>
    <xf numFmtId="165" fontId="53" fillId="15" borderId="17" xfId="3" applyNumberFormat="1" applyFont="1" applyFill="1" applyBorder="1"/>
    <xf numFmtId="0" fontId="15" fillId="0" borderId="6" xfId="0" applyFont="1" applyBorder="1" applyAlignment="1">
      <alignment horizontal="center"/>
    </xf>
    <xf numFmtId="0" fontId="15" fillId="0" borderId="7" xfId="0" applyFont="1" applyBorder="1" applyAlignment="1">
      <alignment horizontal="center"/>
    </xf>
    <xf numFmtId="0" fontId="15" fillId="0" borderId="5" xfId="0" applyFont="1" applyBorder="1" applyAlignment="1">
      <alignment horizontal="center"/>
    </xf>
    <xf numFmtId="0" fontId="15" fillId="0" borderId="10" xfId="0" applyFont="1" applyBorder="1" applyAlignment="1">
      <alignment horizontal="right"/>
    </xf>
    <xf numFmtId="0" fontId="15" fillId="0" borderId="11" xfId="0" applyFont="1" applyBorder="1" applyAlignment="1">
      <alignment horizontal="right"/>
    </xf>
    <xf numFmtId="3" fontId="11" fillId="0" borderId="6" xfId="0" applyNumberFormat="1" applyFont="1" applyFill="1" applyBorder="1" applyAlignment="1" applyProtection="1">
      <alignment horizontal="center"/>
    </xf>
    <xf numFmtId="3" fontId="15" fillId="10" borderId="20" xfId="0" applyNumberFormat="1" applyFont="1" applyFill="1" applyBorder="1" applyAlignment="1" applyProtection="1">
      <alignment horizontal="center" wrapText="1"/>
    </xf>
    <xf numFmtId="164" fontId="72" fillId="0" borderId="0" xfId="1" applyNumberFormat="1" applyFont="1" applyBorder="1" applyAlignment="1">
      <alignment horizontal="center"/>
    </xf>
    <xf numFmtId="0" fontId="73" fillId="0" borderId="0" xfId="4" applyFont="1" applyAlignment="1" applyProtection="1"/>
    <xf numFmtId="0" fontId="67" fillId="0" borderId="0" xfId="4" applyFont="1" applyFill="1" applyBorder="1" applyAlignment="1" applyProtection="1"/>
    <xf numFmtId="3" fontId="64" fillId="0" borderId="51" xfId="0" applyNumberFormat="1" applyFont="1" applyBorder="1" applyAlignment="1">
      <alignment horizontal="right" vertical="top" wrapText="1" readingOrder="1"/>
    </xf>
    <xf numFmtId="9" fontId="8" fillId="0" borderId="1" xfId="7" applyFont="1" applyFill="1" applyBorder="1" applyAlignment="1">
      <alignment horizontal="center"/>
    </xf>
    <xf numFmtId="9" fontId="8" fillId="0" borderId="2" xfId="7" applyFont="1" applyFill="1" applyBorder="1" applyAlignment="1">
      <alignment horizontal="center"/>
    </xf>
    <xf numFmtId="9" fontId="8" fillId="0" borderId="3" xfId="7" applyFont="1" applyFill="1" applyBorder="1" applyAlignment="1">
      <alignment horizontal="center"/>
    </xf>
    <xf numFmtId="9" fontId="8" fillId="0" borderId="23" xfId="7" applyFont="1" applyFill="1" applyBorder="1" applyAlignment="1">
      <alignment horizontal="center"/>
    </xf>
    <xf numFmtId="9" fontId="8" fillId="0" borderId="27" xfId="7" applyFont="1" applyFill="1" applyBorder="1" applyAlignment="1">
      <alignment horizontal="center"/>
    </xf>
    <xf numFmtId="165" fontId="24" fillId="0" borderId="16" xfId="3" applyNumberFormat="1" applyFont="1" applyFill="1" applyBorder="1"/>
    <xf numFmtId="0" fontId="10" fillId="10" borderId="28" xfId="0" applyFont="1" applyFill="1" applyBorder="1" applyAlignment="1">
      <alignment horizontal="center"/>
    </xf>
    <xf numFmtId="165" fontId="54" fillId="10" borderId="23" xfId="3" applyNumberFormat="1" applyFont="1" applyFill="1" applyBorder="1" applyAlignment="1">
      <alignment horizontal="center"/>
    </xf>
    <xf numFmtId="165" fontId="54" fillId="10" borderId="23" xfId="3" applyNumberFormat="1" applyFont="1" applyFill="1" applyBorder="1"/>
    <xf numFmtId="165" fontId="54" fillId="10" borderId="24" xfId="3" applyNumberFormat="1" applyFont="1" applyFill="1" applyBorder="1" applyAlignment="1">
      <alignment horizontal="center"/>
    </xf>
    <xf numFmtId="165" fontId="15" fillId="10" borderId="25" xfId="3" applyNumberFormat="1" applyFont="1" applyFill="1" applyBorder="1"/>
    <xf numFmtId="169" fontId="15" fillId="10" borderId="28" xfId="7" applyNumberFormat="1" applyFont="1" applyFill="1" applyBorder="1" applyAlignment="1">
      <alignment horizontal="center"/>
    </xf>
    <xf numFmtId="169" fontId="10" fillId="10" borderId="26" xfId="7" applyNumberFormat="1" applyFont="1" applyFill="1" applyBorder="1" applyAlignment="1">
      <alignment horizontal="center"/>
    </xf>
    <xf numFmtId="169" fontId="10" fillId="10" borderId="23" xfId="7" applyNumberFormat="1" applyFont="1" applyFill="1" applyBorder="1" applyAlignment="1">
      <alignment horizontal="center"/>
    </xf>
    <xf numFmtId="9" fontId="8" fillId="10" borderId="23" xfId="7" applyFont="1" applyFill="1" applyBorder="1" applyAlignment="1">
      <alignment horizontal="center"/>
    </xf>
    <xf numFmtId="9" fontId="8" fillId="10" borderId="27" xfId="7" applyFont="1" applyFill="1" applyBorder="1" applyAlignment="1">
      <alignment horizontal="center"/>
    </xf>
    <xf numFmtId="4" fontId="64" fillId="0" borderId="45" xfId="0" applyNumberFormat="1" applyFont="1" applyBorder="1" applyAlignment="1">
      <alignment horizontal="right" wrapText="1" readingOrder="1"/>
    </xf>
    <xf numFmtId="4" fontId="64" fillId="0" borderId="45" xfId="0" applyNumberFormat="1" applyFont="1" applyBorder="1" applyAlignment="1">
      <alignment horizontal="right" vertical="top" wrapText="1" readingOrder="1"/>
    </xf>
    <xf numFmtId="44" fontId="0" fillId="0" borderId="0" xfId="0" applyNumberFormat="1" applyFont="1"/>
    <xf numFmtId="9" fontId="64" fillId="0" borderId="45" xfId="7" applyFont="1" applyBorder="1" applyAlignment="1">
      <alignment horizontal="right" vertical="top" wrapText="1" readingOrder="1"/>
    </xf>
    <xf numFmtId="171" fontId="0" fillId="0" borderId="0" xfId="0" applyNumberFormat="1" applyFont="1"/>
    <xf numFmtId="0" fontId="0" fillId="10" borderId="0" xfId="0" applyFill="1" applyAlignment="1">
      <alignment horizontal="center"/>
    </xf>
    <xf numFmtId="164" fontId="0" fillId="10" borderId="0" xfId="1" applyNumberFormat="1" applyFont="1" applyFill="1" applyAlignment="1">
      <alignment horizontal="center"/>
    </xf>
    <xf numFmtId="164" fontId="45" fillId="10" borderId="0" xfId="1" applyNumberFormat="1" applyFont="1" applyFill="1" applyBorder="1" applyAlignment="1">
      <alignment horizontal="center"/>
    </xf>
    <xf numFmtId="164" fontId="11" fillId="10" borderId="0" xfId="1" applyNumberFormat="1" applyFont="1" applyFill="1" applyBorder="1" applyAlignment="1">
      <alignment horizontal="center"/>
    </xf>
    <xf numFmtId="10" fontId="0" fillId="10" borderId="0" xfId="7" applyNumberFormat="1" applyFont="1" applyFill="1" applyAlignment="1">
      <alignment horizontal="center"/>
    </xf>
    <xf numFmtId="0" fontId="39" fillId="0" borderId="10"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1" xfId="0" applyFont="1" applyBorder="1" applyAlignment="1">
      <alignment horizontal="center" vertical="center" wrapText="1"/>
    </xf>
    <xf numFmtId="1" fontId="28" fillId="0" borderId="0" xfId="0" applyNumberFormat="1" applyFont="1" applyFill="1"/>
    <xf numFmtId="0" fontId="30" fillId="0" borderId="10" xfId="0" applyFont="1" applyBorder="1" applyAlignment="1">
      <alignment horizontal="right"/>
    </xf>
    <xf numFmtId="3" fontId="11" fillId="0" borderId="12" xfId="0" applyNumberFormat="1" applyFont="1" applyFill="1" applyBorder="1" applyAlignment="1" applyProtection="1">
      <alignment horizontal="center"/>
    </xf>
    <xf numFmtId="3" fontId="11" fillId="0" borderId="5" xfId="0" applyNumberFormat="1" applyFont="1" applyFill="1" applyBorder="1" applyAlignment="1" applyProtection="1">
      <alignment horizontal="center"/>
    </xf>
    <xf numFmtId="3" fontId="11" fillId="0" borderId="13" xfId="0" applyNumberFormat="1" applyFont="1" applyFill="1" applyBorder="1" applyAlignment="1" applyProtection="1">
      <alignment horizontal="center"/>
    </xf>
    <xf numFmtId="38" fontId="66" fillId="16" borderId="1" xfId="0" applyNumberFormat="1" applyFont="1" applyFill="1" applyBorder="1"/>
    <xf numFmtId="0" fontId="17" fillId="3" borderId="34" xfId="0" applyFont="1" applyFill="1" applyBorder="1" applyAlignment="1">
      <alignment horizontal="center" wrapText="1"/>
    </xf>
    <xf numFmtId="167" fontId="57" fillId="8" borderId="35" xfId="0" applyNumberFormat="1" applyFont="1" applyFill="1" applyBorder="1" applyAlignment="1">
      <alignment horizontal="center" vertical="center"/>
    </xf>
    <xf numFmtId="167" fontId="57" fillId="7" borderId="35" xfId="0" applyNumberFormat="1" applyFont="1" applyFill="1" applyBorder="1" applyAlignment="1">
      <alignment horizontal="center" vertical="center"/>
    </xf>
    <xf numFmtId="167" fontId="74" fillId="7" borderId="34" xfId="0" applyNumberFormat="1" applyFont="1" applyFill="1" applyBorder="1" applyAlignment="1">
      <alignment horizontal="center" vertical="center"/>
    </xf>
    <xf numFmtId="167" fontId="74" fillId="7" borderId="35" xfId="0" applyNumberFormat="1" applyFont="1" applyFill="1" applyBorder="1" applyAlignment="1">
      <alignment horizontal="center" vertical="center"/>
    </xf>
    <xf numFmtId="165" fontId="0" fillId="0" borderId="0" xfId="0" applyNumberFormat="1" applyFont="1"/>
    <xf numFmtId="165" fontId="75" fillId="0" borderId="0" xfId="3" applyNumberFormat="1" applyFont="1" applyAlignment="1">
      <alignment horizontal="center"/>
    </xf>
    <xf numFmtId="0" fontId="76" fillId="0" borderId="0" xfId="0" applyFont="1" applyAlignment="1">
      <alignment horizontal="left"/>
    </xf>
    <xf numFmtId="0" fontId="21" fillId="5" borderId="52" xfId="0" applyFont="1" applyFill="1" applyBorder="1" applyAlignment="1">
      <alignment horizontal="center" vertical="center"/>
    </xf>
    <xf numFmtId="167" fontId="22" fillId="7" borderId="53" xfId="0" applyNumberFormat="1" applyFont="1" applyFill="1" applyBorder="1" applyAlignment="1">
      <alignment horizontal="center" vertical="center"/>
    </xf>
    <xf numFmtId="167" fontId="50" fillId="7" borderId="53" xfId="0" applyNumberFormat="1" applyFont="1" applyFill="1" applyBorder="1" applyAlignment="1">
      <alignment horizontal="center" vertical="center"/>
    </xf>
    <xf numFmtId="167" fontId="50" fillId="7" borderId="54" xfId="0" applyNumberFormat="1" applyFont="1" applyFill="1" applyBorder="1" applyAlignment="1">
      <alignment horizontal="center" vertical="center"/>
    </xf>
    <xf numFmtId="0" fontId="77" fillId="6" borderId="55" xfId="0" applyFont="1" applyFill="1" applyBorder="1" applyAlignment="1">
      <alignment horizontal="center" vertical="center"/>
    </xf>
    <xf numFmtId="167" fontId="58" fillId="8" borderId="56" xfId="0" applyNumberFormat="1" applyFont="1" applyFill="1" applyBorder="1" applyAlignment="1">
      <alignment horizontal="center" vertical="center"/>
    </xf>
    <xf numFmtId="167" fontId="78" fillId="8" borderId="56" xfId="0" applyNumberFormat="1" applyFont="1" applyFill="1" applyBorder="1" applyAlignment="1">
      <alignment horizontal="center" vertical="center"/>
    </xf>
    <xf numFmtId="167" fontId="78" fillId="8" borderId="57" xfId="0" applyNumberFormat="1" applyFont="1" applyFill="1" applyBorder="1" applyAlignment="1">
      <alignment horizontal="center" vertical="center"/>
    </xf>
    <xf numFmtId="0" fontId="77" fillId="5" borderId="58" xfId="0" applyFont="1" applyFill="1" applyBorder="1" applyAlignment="1">
      <alignment horizontal="center" vertical="center"/>
    </xf>
    <xf numFmtId="167" fontId="58" fillId="7" borderId="34" xfId="0" applyNumberFormat="1" applyFont="1" applyFill="1" applyBorder="1" applyAlignment="1">
      <alignment horizontal="center" vertical="center"/>
    </xf>
    <xf numFmtId="167" fontId="78" fillId="7" borderId="34" xfId="0" applyNumberFormat="1" applyFont="1" applyFill="1" applyBorder="1" applyAlignment="1">
      <alignment horizontal="center" vertical="center"/>
    </xf>
    <xf numFmtId="167" fontId="78" fillId="7" borderId="59" xfId="0" applyNumberFormat="1" applyFont="1" applyFill="1" applyBorder="1" applyAlignment="1">
      <alignment horizontal="center" vertical="center"/>
    </xf>
    <xf numFmtId="0" fontId="77" fillId="6" borderId="49" xfId="0" applyFont="1" applyFill="1" applyBorder="1" applyAlignment="1">
      <alignment horizontal="center" vertical="center"/>
    </xf>
    <xf numFmtId="167" fontId="58" fillId="8" borderId="60" xfId="0" applyNumberFormat="1" applyFont="1" applyFill="1" applyBorder="1" applyAlignment="1">
      <alignment horizontal="center" vertical="center"/>
    </xf>
    <xf numFmtId="167" fontId="78" fillId="8" borderId="60" xfId="0" applyNumberFormat="1" applyFont="1" applyFill="1" applyBorder="1" applyAlignment="1">
      <alignment horizontal="center" vertical="center"/>
    </xf>
    <xf numFmtId="167" fontId="78" fillId="8" borderId="61" xfId="0" applyNumberFormat="1" applyFont="1" applyFill="1" applyBorder="1" applyAlignment="1">
      <alignment horizontal="center" vertical="center"/>
    </xf>
    <xf numFmtId="0" fontId="0" fillId="0" borderId="3" xfId="0" applyFont="1" applyFill="1" applyBorder="1" applyAlignment="1">
      <alignment horizontal="center" wrapText="1"/>
    </xf>
    <xf numFmtId="0" fontId="0" fillId="0" borderId="16" xfId="0" applyFont="1" applyFill="1" applyBorder="1" applyAlignment="1">
      <alignment horizontal="center" wrapText="1"/>
    </xf>
    <xf numFmtId="0" fontId="0" fillId="0" borderId="5" xfId="0" applyFont="1" applyFill="1" applyBorder="1" applyAlignment="1">
      <alignment horizontal="center" wrapText="1"/>
    </xf>
    <xf numFmtId="169" fontId="11" fillId="0" borderId="11" xfId="7" applyNumberFormat="1" applyFont="1" applyBorder="1"/>
    <xf numFmtId="169" fontId="11" fillId="0" borderId="65" xfId="7" applyNumberFormat="1" applyFont="1" applyBorder="1"/>
    <xf numFmtId="0" fontId="0" fillId="0" borderId="5" xfId="0" applyBorder="1"/>
    <xf numFmtId="0" fontId="0" fillId="0" borderId="11" xfId="0" applyBorder="1"/>
    <xf numFmtId="0" fontId="0" fillId="0" borderId="65" xfId="0" applyBorder="1"/>
    <xf numFmtId="0" fontId="79" fillId="0" borderId="6" xfId="0" applyFont="1" applyBorder="1" applyAlignment="1">
      <alignment horizontal="center" wrapText="1"/>
    </xf>
    <xf numFmtId="0" fontId="79" fillId="0" borderId="12" xfId="0" applyFont="1" applyBorder="1" applyAlignment="1">
      <alignment horizontal="right" wrapText="1"/>
    </xf>
    <xf numFmtId="0" fontId="12" fillId="0" borderId="0" xfId="0" applyFont="1" applyAlignment="1">
      <alignment wrapText="1"/>
    </xf>
    <xf numFmtId="0" fontId="79" fillId="0" borderId="7" xfId="0" applyFont="1" applyBorder="1" applyAlignment="1">
      <alignment horizontal="center" wrapText="1"/>
    </xf>
    <xf numFmtId="0" fontId="79" fillId="0" borderId="8" xfId="0" applyFont="1" applyBorder="1" applyAlignment="1">
      <alignment horizontal="right" wrapText="1"/>
    </xf>
    <xf numFmtId="3" fontId="79" fillId="0" borderId="8" xfId="0" applyNumberFormat="1" applyFont="1" applyBorder="1" applyAlignment="1">
      <alignment horizontal="right" wrapText="1"/>
    </xf>
    <xf numFmtId="0" fontId="79" fillId="0" borderId="5" xfId="0" applyFont="1" applyBorder="1" applyAlignment="1">
      <alignment horizontal="center" wrapText="1"/>
    </xf>
    <xf numFmtId="3" fontId="79" fillId="0" borderId="13" xfId="0" applyNumberFormat="1" applyFont="1" applyBorder="1" applyAlignment="1">
      <alignment horizontal="right" wrapText="1"/>
    </xf>
    <xf numFmtId="0" fontId="16" fillId="0" borderId="0" xfId="0" applyFont="1" applyAlignment="1">
      <alignment horizontal="center" vertical="center"/>
    </xf>
    <xf numFmtId="165" fontId="44" fillId="0" borderId="2" xfId="3" applyNumberFormat="1" applyFont="1" applyBorder="1" applyAlignment="1">
      <alignment horizontal="center" vertical="center"/>
    </xf>
    <xf numFmtId="165" fontId="44" fillId="0" borderId="3" xfId="3" applyNumberFormat="1" applyFont="1" applyBorder="1" applyAlignment="1">
      <alignment horizontal="center" vertical="center"/>
    </xf>
    <xf numFmtId="0" fontId="0" fillId="0" borderId="0" xfId="0" applyFont="1" applyBorder="1" applyAlignment="1">
      <alignment horizontal="center"/>
    </xf>
    <xf numFmtId="169" fontId="44" fillId="0" borderId="12" xfId="7" applyNumberFormat="1" applyFont="1" applyBorder="1" applyAlignment="1">
      <alignment horizontal="center" vertical="center"/>
    </xf>
    <xf numFmtId="169" fontId="44" fillId="0" borderId="13" xfId="7" applyNumberFormat="1" applyFont="1" applyBorder="1" applyAlignment="1">
      <alignment horizontal="center" vertical="center"/>
    </xf>
    <xf numFmtId="169" fontId="44" fillId="9" borderId="2" xfId="0" applyNumberFormat="1" applyFont="1" applyFill="1" applyBorder="1" applyAlignment="1">
      <alignment horizontal="center" vertical="center"/>
    </xf>
    <xf numFmtId="169" fontId="44" fillId="9" borderId="3" xfId="0" applyNumberFormat="1" applyFont="1" applyFill="1" applyBorder="1" applyAlignment="1">
      <alignment horizontal="center" vertical="center"/>
    </xf>
    <xf numFmtId="0" fontId="0" fillId="0" borderId="10" xfId="0" applyFont="1" applyBorder="1" applyAlignment="1">
      <alignment horizontal="center"/>
    </xf>
    <xf numFmtId="165" fontId="44" fillId="9" borderId="39" xfId="3" applyNumberFormat="1" applyFont="1" applyFill="1" applyBorder="1" applyAlignment="1">
      <alignment horizontal="center" vertical="center"/>
    </xf>
    <xf numFmtId="165" fontId="44" fillId="9" borderId="41" xfId="3" applyNumberFormat="1" applyFont="1" applyFill="1"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12" fillId="0" borderId="21" xfId="0" applyFont="1" applyBorder="1" applyAlignment="1">
      <alignment horizontal="left" vertical="center" wrapText="1"/>
    </xf>
    <xf numFmtId="0" fontId="12" fillId="0" borderId="2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28" fillId="0" borderId="4" xfId="0" applyFont="1" applyBorder="1" applyAlignment="1">
      <alignment horizontal="left" vertical="top" wrapText="1"/>
    </xf>
    <xf numFmtId="0" fontId="28" fillId="0" borderId="21" xfId="0" applyFont="1" applyBorder="1" applyAlignment="1">
      <alignment horizontal="left" vertical="top" wrapText="1"/>
    </xf>
    <xf numFmtId="0" fontId="28" fillId="0" borderId="20" xfId="0" applyFont="1" applyBorder="1" applyAlignment="1">
      <alignment horizontal="left" vertical="top" wrapText="1"/>
    </xf>
    <xf numFmtId="0" fontId="39" fillId="0" borderId="10" xfId="0" applyFont="1" applyBorder="1" applyAlignment="1">
      <alignment horizontal="center" vertical="center" wrapText="1"/>
    </xf>
    <xf numFmtId="0" fontId="39" fillId="0" borderId="0" xfId="0" applyFont="1" applyBorder="1" applyAlignment="1">
      <alignment horizontal="center" vertical="center" wrapText="1"/>
    </xf>
    <xf numFmtId="3" fontId="38" fillId="0" borderId="10" xfId="0" applyNumberFormat="1" applyFont="1" applyBorder="1" applyAlignment="1">
      <alignment horizontal="center" vertical="center"/>
    </xf>
    <xf numFmtId="3" fontId="38" fillId="0" borderId="0" xfId="0" applyNumberFormat="1" applyFont="1" applyBorder="1" applyAlignment="1">
      <alignment horizontal="center" vertical="center"/>
    </xf>
    <xf numFmtId="0" fontId="41" fillId="0" borderId="0" xfId="0" applyFont="1" applyAlignment="1">
      <alignment horizontal="center"/>
    </xf>
    <xf numFmtId="0" fontId="38" fillId="0" borderId="6" xfId="0" applyFont="1" applyBorder="1" applyAlignment="1">
      <alignment horizontal="center" vertical="center"/>
    </xf>
    <xf numFmtId="0" fontId="38" fillId="0" borderId="10" xfId="0" applyFont="1" applyBorder="1" applyAlignment="1">
      <alignment horizontal="center" vertical="center"/>
    </xf>
    <xf numFmtId="0" fontId="38" fillId="0" borderId="7" xfId="0" applyFont="1" applyBorder="1" applyAlignment="1">
      <alignment horizontal="center" vertical="center"/>
    </xf>
    <xf numFmtId="0" fontId="38" fillId="0" borderId="0" xfId="0" applyFont="1" applyBorder="1" applyAlignment="1">
      <alignment horizontal="center" vertical="center"/>
    </xf>
    <xf numFmtId="0" fontId="42" fillId="0" borderId="0" xfId="4" applyFont="1" applyAlignment="1" applyProtection="1">
      <alignment horizontal="center"/>
    </xf>
    <xf numFmtId="0" fontId="38" fillId="0" borderId="4" xfId="0" applyFont="1" applyBorder="1" applyAlignment="1">
      <alignment horizontal="center" vertical="center"/>
    </xf>
    <xf numFmtId="0" fontId="38" fillId="0" borderId="21" xfId="0" applyFont="1" applyBorder="1" applyAlignment="1">
      <alignment horizontal="center" vertical="center"/>
    </xf>
    <xf numFmtId="0" fontId="39" fillId="0" borderId="21" xfId="0" applyFont="1" applyBorder="1" applyAlignment="1">
      <alignment horizontal="center" vertical="center" wrapText="1"/>
    </xf>
    <xf numFmtId="0" fontId="38" fillId="0" borderId="5" xfId="0" applyFont="1" applyBorder="1" applyAlignment="1">
      <alignment horizontal="center" vertical="center"/>
    </xf>
    <xf numFmtId="0" fontId="38" fillId="0" borderId="11" xfId="0" applyFont="1" applyBorder="1" applyAlignment="1">
      <alignment horizontal="center" vertical="center"/>
    </xf>
    <xf numFmtId="0" fontId="39" fillId="0" borderId="11" xfId="0" applyFont="1" applyBorder="1" applyAlignment="1">
      <alignment horizontal="center" vertical="center" wrapText="1"/>
    </xf>
    <xf numFmtId="3" fontId="40" fillId="0" borderId="21" xfId="0" applyNumberFormat="1" applyFont="1" applyBorder="1" applyAlignment="1">
      <alignment horizontal="center" vertical="center"/>
    </xf>
    <xf numFmtId="3" fontId="40" fillId="0" borderId="0" xfId="0" applyNumberFormat="1" applyFont="1" applyBorder="1" applyAlignment="1">
      <alignment horizontal="center" vertical="center"/>
    </xf>
    <xf numFmtId="3" fontId="40" fillId="0" borderId="11" xfId="0" applyNumberFormat="1" applyFont="1" applyBorder="1" applyAlignment="1">
      <alignment horizontal="center" vertical="center"/>
    </xf>
    <xf numFmtId="0" fontId="61" fillId="4" borderId="6" xfId="0" applyFont="1" applyFill="1" applyBorder="1" applyAlignment="1">
      <alignment horizontal="center" vertical="center" wrapText="1"/>
    </xf>
    <xf numFmtId="0" fontId="61" fillId="4" borderId="10" xfId="0" applyFont="1" applyFill="1" applyBorder="1" applyAlignment="1">
      <alignment horizontal="center" vertical="center" wrapText="1"/>
    </xf>
    <xf numFmtId="0" fontId="61" fillId="4" borderId="12" xfId="0" applyFont="1" applyFill="1" applyBorder="1" applyAlignment="1">
      <alignment horizontal="center" vertical="center" wrapText="1"/>
    </xf>
    <xf numFmtId="0" fontId="61" fillId="4" borderId="5" xfId="0" applyFont="1" applyFill="1" applyBorder="1" applyAlignment="1">
      <alignment horizontal="center" vertical="center" wrapText="1"/>
    </xf>
    <xf numFmtId="0" fontId="61" fillId="4" borderId="11" xfId="0" applyFont="1" applyFill="1" applyBorder="1" applyAlignment="1">
      <alignment horizontal="center" vertical="center" wrapText="1"/>
    </xf>
    <xf numFmtId="0" fontId="61" fillId="4" borderId="13" xfId="0" applyFont="1" applyFill="1" applyBorder="1" applyAlignment="1">
      <alignment horizontal="center" vertical="center" wrapText="1"/>
    </xf>
    <xf numFmtId="169" fontId="62" fillId="4" borderId="1" xfId="7" applyNumberFormat="1" applyFont="1" applyFill="1" applyBorder="1" applyAlignment="1">
      <alignment horizontal="center" vertical="center"/>
    </xf>
    <xf numFmtId="169" fontId="62" fillId="4" borderId="3" xfId="7" applyNumberFormat="1" applyFont="1" applyFill="1" applyBorder="1" applyAlignment="1">
      <alignment horizontal="center" vertical="center"/>
    </xf>
    <xf numFmtId="0" fontId="21" fillId="0" borderId="62" xfId="0" applyFont="1" applyBorder="1" applyAlignment="1">
      <alignment horizontal="center"/>
    </xf>
    <xf numFmtId="0" fontId="21" fillId="0" borderId="63" xfId="0" applyFont="1" applyBorder="1" applyAlignment="1">
      <alignment horizontal="center"/>
    </xf>
    <xf numFmtId="0" fontId="21" fillId="0" borderId="64" xfId="0" applyFont="1" applyBorder="1" applyAlignment="1">
      <alignment horizontal="center"/>
    </xf>
  </cellXfs>
  <cellStyles count="8">
    <cellStyle name="Comma" xfId="1" builtinId="3"/>
    <cellStyle name="Comma_Parcel Counts by Class" xfId="2"/>
    <cellStyle name="Currency" xfId="3" builtinId="4"/>
    <cellStyle name="Hyperlink" xfId="4" builtinId="8"/>
    <cellStyle name="Hyperlink 2" xfId="5"/>
    <cellStyle name="Normal" xfId="0" builtinId="0"/>
    <cellStyle name="Normal 2" xfId="6"/>
    <cellStyle name="Percent" xfId="7"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Average Single Family Home Tax Bill </a:t>
            </a:r>
            <a:r>
              <a:rPr lang="en-US" sz="1800" b="0"/>
              <a:t>-                                 Property Type 101 Parcels</a:t>
            </a:r>
          </a:p>
        </c:rich>
      </c:tx>
      <c:layout>
        <c:manualLayout>
          <c:xMode val="edge"/>
          <c:yMode val="edge"/>
          <c:x val="0.26000819802405917"/>
          <c:y val="3.0309977075650353E-3"/>
        </c:manualLayout>
      </c:layout>
      <c:overlay val="0"/>
    </c:title>
    <c:autoTitleDeleted val="0"/>
    <c:plotArea>
      <c:layout>
        <c:manualLayout>
          <c:layoutTarget val="inner"/>
          <c:xMode val="edge"/>
          <c:yMode val="edge"/>
          <c:x val="8.4717746539452202E-2"/>
          <c:y val="0.13455148011561846"/>
          <c:w val="0.88818112251080172"/>
          <c:h val="0.80199392006378944"/>
        </c:manualLayout>
      </c:layout>
      <c:lineChart>
        <c:grouping val="stacked"/>
        <c:varyColors val="0"/>
        <c:ser>
          <c:idx val="0"/>
          <c:order val="0"/>
          <c:tx>
            <c:strRef>
              <c:f>Graph!$C$5</c:f>
              <c:strCache>
                <c:ptCount val="1"/>
                <c:pt idx="0">
                  <c:v>Average Single Family Home Tax Bill - Property Type 101 Parcels</c:v>
                </c:pt>
              </c:strCache>
            </c:strRef>
          </c:tx>
          <c:cat>
            <c:numRef>
              <c:f>Graph!$B$6:$B$39</c:f>
              <c:numCache>
                <c:formatCode>General</c:formatCode>
                <c:ptCount val="3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numCache>
            </c:numRef>
          </c:cat>
          <c:val>
            <c:numRef>
              <c:f>Graph!$C$6:$C$39</c:f>
              <c:numCache>
                <c:formatCode>_("$"* #,##0_);_("$"* \(#,##0\);_("$"* "-"??_);_(@_)</c:formatCode>
                <c:ptCount val="34"/>
                <c:pt idx="0">
                  <c:v>947.49446016897366</c:v>
                </c:pt>
                <c:pt idx="1">
                  <c:v>979.5310456522775</c:v>
                </c:pt>
                <c:pt idx="2">
                  <c:v>1685</c:v>
                </c:pt>
                <c:pt idx="3">
                  <c:v>1905</c:v>
                </c:pt>
                <c:pt idx="4">
                  <c:v>1916</c:v>
                </c:pt>
                <c:pt idx="5">
                  <c:v>1867</c:v>
                </c:pt>
                <c:pt idx="6">
                  <c:v>1918</c:v>
                </c:pt>
                <c:pt idx="7">
                  <c:v>1955</c:v>
                </c:pt>
                <c:pt idx="8">
                  <c:v>1957</c:v>
                </c:pt>
                <c:pt idx="9">
                  <c:v>1981</c:v>
                </c:pt>
                <c:pt idx="10">
                  <c:v>2079</c:v>
                </c:pt>
                <c:pt idx="11">
                  <c:v>2117</c:v>
                </c:pt>
                <c:pt idx="12">
                  <c:v>2191</c:v>
                </c:pt>
                <c:pt idx="13">
                  <c:v>2233</c:v>
                </c:pt>
                <c:pt idx="14">
                  <c:v>2349</c:v>
                </c:pt>
                <c:pt idx="15">
                  <c:v>2611</c:v>
                </c:pt>
                <c:pt idx="16">
                  <c:v>2850</c:v>
                </c:pt>
                <c:pt idx="17">
                  <c:v>3066</c:v>
                </c:pt>
                <c:pt idx="18">
                  <c:v>3211</c:v>
                </c:pt>
                <c:pt idx="19">
                  <c:v>3328</c:v>
                </c:pt>
                <c:pt idx="20">
                  <c:v>3586</c:v>
                </c:pt>
                <c:pt idx="21">
                  <c:v>3734</c:v>
                </c:pt>
                <c:pt idx="22">
                  <c:v>3686</c:v>
                </c:pt>
                <c:pt idx="23">
                  <c:v>3729</c:v>
                </c:pt>
                <c:pt idx="24">
                  <c:v>3814</c:v>
                </c:pt>
                <c:pt idx="25">
                  <c:v>3941.8177538562518</c:v>
                </c:pt>
                <c:pt idx="26">
                  <c:v>4050.0277940503438</c:v>
                </c:pt>
                <c:pt idx="27">
                  <c:v>4156</c:v>
                </c:pt>
                <c:pt idx="28">
                  <c:v>4334.8284000000003</c:v>
                </c:pt>
                <c:pt idx="29">
                  <c:v>4407</c:v>
                </c:pt>
                <c:pt idx="30">
                  <c:v>4553.1578300000001</c:v>
                </c:pt>
                <c:pt idx="31">
                  <c:v>4986.7225500000004</c:v>
                </c:pt>
                <c:pt idx="32">
                  <c:v>5206</c:v>
                </c:pt>
                <c:pt idx="33">
                  <c:v>5461.8</c:v>
                </c:pt>
              </c:numCache>
            </c:numRef>
          </c:val>
          <c:smooth val="0"/>
        </c:ser>
        <c:dLbls>
          <c:showLegendKey val="0"/>
          <c:showVal val="0"/>
          <c:showCatName val="0"/>
          <c:showSerName val="0"/>
          <c:showPercent val="0"/>
          <c:showBubbleSize val="0"/>
        </c:dLbls>
        <c:marker val="1"/>
        <c:smooth val="0"/>
        <c:axId val="491944760"/>
        <c:axId val="491944368"/>
      </c:lineChart>
      <c:catAx>
        <c:axId val="491944760"/>
        <c:scaling>
          <c:orientation val="minMax"/>
        </c:scaling>
        <c:delete val="0"/>
        <c:axPos val="b"/>
        <c:numFmt formatCode="General" sourceLinked="1"/>
        <c:majorTickMark val="out"/>
        <c:minorTickMark val="none"/>
        <c:tickLblPos val="nextTo"/>
        <c:txPr>
          <a:bodyPr rot="0" vert="horz" anchor="t" anchorCtr="0"/>
          <a:lstStyle/>
          <a:p>
            <a:pPr>
              <a:defRPr/>
            </a:pPr>
            <a:endParaRPr lang="en-US"/>
          </a:p>
        </c:txPr>
        <c:crossAx val="491944368"/>
        <c:crosses val="autoZero"/>
        <c:auto val="1"/>
        <c:lblAlgn val="ctr"/>
        <c:lblOffset val="100"/>
        <c:noMultiLvlLbl val="0"/>
      </c:catAx>
      <c:valAx>
        <c:axId val="491944368"/>
        <c:scaling>
          <c:orientation val="minMax"/>
          <c:max val="6000"/>
          <c:min val="1000"/>
        </c:scaling>
        <c:delete val="0"/>
        <c:axPos val="l"/>
        <c:majorGridlines/>
        <c:numFmt formatCode="_(&quot;$&quot;* #,##0_);_(&quot;$&quot;* \(#,##0\);_(&quot;$&quot;* &quot;-&quot;??_);_(@_)" sourceLinked="1"/>
        <c:majorTickMark val="out"/>
        <c:minorTickMark val="none"/>
        <c:tickLblPos val="nextTo"/>
        <c:crossAx val="491944760"/>
        <c:crosses val="autoZero"/>
        <c:crossBetween val="between"/>
        <c:majorUnit val="1000"/>
      </c:valAx>
    </c:plotArea>
    <c:legend>
      <c:legendPos val="r"/>
      <c:layout>
        <c:manualLayout>
          <c:xMode val="edge"/>
          <c:yMode val="edge"/>
          <c:x val="0.12443155385859464"/>
          <c:y val="0.13414556962025317"/>
          <c:w val="0.33120128189095921"/>
          <c:h val="0.19857083002239428"/>
        </c:manualLayout>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Assessed Value </a:t>
            </a:r>
            <a:r>
              <a:rPr lang="en-US" sz="1800">
                <a:latin typeface="+mn-lt"/>
              </a:rPr>
              <a:t>Average Single Family Home </a:t>
            </a:r>
            <a:r>
              <a:rPr lang="en-US" sz="1800" b="0">
                <a:latin typeface="+mn-lt"/>
              </a:rPr>
              <a:t>-                   Property Type 101 Parcels</a:t>
            </a:r>
          </a:p>
        </c:rich>
      </c:tx>
      <c:layout>
        <c:manualLayout>
          <c:xMode val="edge"/>
          <c:yMode val="edge"/>
          <c:x val="0.19458908561707863"/>
          <c:y val="0"/>
        </c:manualLayout>
      </c:layout>
      <c:overlay val="0"/>
    </c:title>
    <c:autoTitleDeleted val="0"/>
    <c:plotArea>
      <c:layout>
        <c:manualLayout>
          <c:layoutTarget val="inner"/>
          <c:xMode val="edge"/>
          <c:yMode val="edge"/>
          <c:x val="0.10613141766864194"/>
          <c:y val="0.13747605412486097"/>
          <c:w val="0.86685367974331962"/>
          <c:h val="0.79609890076245271"/>
        </c:manualLayout>
      </c:layout>
      <c:lineChart>
        <c:grouping val="stacked"/>
        <c:varyColors val="0"/>
        <c:ser>
          <c:idx val="1"/>
          <c:order val="1"/>
          <c:tx>
            <c:strRef>
              <c:f>Graph!$E$5</c:f>
              <c:strCache>
                <c:ptCount val="1"/>
                <c:pt idx="0">
                  <c:v>100% Assessed Value of Average Single Family Home - - Property Type 101 Parcels</c:v>
                </c:pt>
              </c:strCache>
            </c:strRef>
          </c:tx>
          <c:cat>
            <c:numRef>
              <c:f>Graph!$B$6:$B$39</c:f>
              <c:numCache>
                <c:formatCode>General</c:formatCode>
                <c:ptCount val="3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numCache>
            </c:numRef>
          </c:cat>
          <c:val>
            <c:numRef>
              <c:f>Graph!$E$6:$E$39</c:f>
              <c:numCache>
                <c:formatCode>_("$"* #,##0_);_("$"* \(#,##0\);_("$"* "-"??_);_(@_)</c:formatCode>
                <c:ptCount val="34"/>
                <c:pt idx="0">
                  <c:v>101147.80997139685</c:v>
                </c:pt>
                <c:pt idx="1">
                  <c:v>111691.11124883439</c:v>
                </c:pt>
                <c:pt idx="2">
                  <c:v>136553</c:v>
                </c:pt>
                <c:pt idx="3">
                  <c:v>139452</c:v>
                </c:pt>
                <c:pt idx="4">
                  <c:v>140053</c:v>
                </c:pt>
                <c:pt idx="5">
                  <c:v>127807</c:v>
                </c:pt>
                <c:pt idx="6">
                  <c:v>128240</c:v>
                </c:pt>
                <c:pt idx="7">
                  <c:v>128846</c:v>
                </c:pt>
                <c:pt idx="8">
                  <c:v>112105</c:v>
                </c:pt>
                <c:pt idx="9">
                  <c:v>112571</c:v>
                </c:pt>
                <c:pt idx="10">
                  <c:v>113334</c:v>
                </c:pt>
                <c:pt idx="11">
                  <c:v>115913</c:v>
                </c:pt>
                <c:pt idx="12">
                  <c:v>116394</c:v>
                </c:pt>
                <c:pt idx="13">
                  <c:v>116989</c:v>
                </c:pt>
                <c:pt idx="14">
                  <c:v>139570</c:v>
                </c:pt>
                <c:pt idx="15">
                  <c:v>140201</c:v>
                </c:pt>
                <c:pt idx="16">
                  <c:v>152147</c:v>
                </c:pt>
                <c:pt idx="17">
                  <c:v>209435</c:v>
                </c:pt>
                <c:pt idx="18">
                  <c:v>229224</c:v>
                </c:pt>
                <c:pt idx="19">
                  <c:v>278029</c:v>
                </c:pt>
                <c:pt idx="20">
                  <c:v>316252</c:v>
                </c:pt>
                <c:pt idx="21">
                  <c:v>338813</c:v>
                </c:pt>
                <c:pt idx="22">
                  <c:v>325343</c:v>
                </c:pt>
                <c:pt idx="23">
                  <c:v>301922</c:v>
                </c:pt>
                <c:pt idx="24">
                  <c:v>282701</c:v>
                </c:pt>
                <c:pt idx="25">
                  <c:v>266699.44207417133</c:v>
                </c:pt>
                <c:pt idx="26">
                  <c:v>261798.82314481857</c:v>
                </c:pt>
                <c:pt idx="27">
                  <c:v>254333.953640222</c:v>
                </c:pt>
                <c:pt idx="28">
                  <c:v>254800</c:v>
                </c:pt>
                <c:pt idx="29">
                  <c:v>259066</c:v>
                </c:pt>
                <c:pt idx="30">
                  <c:v>267361</c:v>
                </c:pt>
                <c:pt idx="31">
                  <c:v>281895</c:v>
                </c:pt>
                <c:pt idx="32">
                  <c:v>295300</c:v>
                </c:pt>
                <c:pt idx="33">
                  <c:v>320340</c:v>
                </c:pt>
              </c:numCache>
            </c:numRef>
          </c:val>
          <c:smooth val="0"/>
        </c:ser>
        <c:dLbls>
          <c:showLegendKey val="0"/>
          <c:showVal val="0"/>
          <c:showCatName val="0"/>
          <c:showSerName val="0"/>
          <c:showPercent val="0"/>
          <c:showBubbleSize val="0"/>
        </c:dLbls>
        <c:marker val="1"/>
        <c:smooth val="0"/>
        <c:axId val="491948680"/>
        <c:axId val="491949072"/>
        <c:extLst>
          <c:ext xmlns:c15="http://schemas.microsoft.com/office/drawing/2012/chart" uri="{02D57815-91ED-43cb-92C2-25804820EDAC}">
            <c15:filteredLineSeries>
              <c15:ser>
                <c:idx val="0"/>
                <c:order val="0"/>
                <c:tx>
                  <c:strRef>
                    <c:extLst>
                      <c:ext uri="{02D57815-91ED-43cb-92C2-25804820EDAC}">
                        <c15:formulaRef>
                          <c15:sqref>Graph!$D$5</c15:sqref>
                        </c15:formulaRef>
                      </c:ext>
                    </c:extLst>
                    <c:strCache>
                      <c:ptCount val="1"/>
                      <c:pt idx="0">
                        <c:v>Fiscal Year</c:v>
                      </c:pt>
                    </c:strCache>
                  </c:strRef>
                </c:tx>
                <c:spPr>
                  <a:ln>
                    <a:solidFill>
                      <a:srgbClr val="C0504D">
                        <a:lumMod val="75000"/>
                      </a:srgbClr>
                    </a:solidFill>
                  </a:ln>
                </c:spPr>
                <c:cat>
                  <c:numRef>
                    <c:extLst>
                      <c:ext uri="{02D57815-91ED-43cb-92C2-25804820EDAC}">
                        <c15:formulaRef>
                          <c15:sqref>Graph!$B$6:$B$39</c15:sqref>
                        </c15:formulaRef>
                      </c:ext>
                    </c:extLst>
                    <c:numCache>
                      <c:formatCode>General</c:formatCode>
                      <c:ptCount val="3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numCache>
                  </c:numRef>
                </c:cat>
                <c:val>
                  <c:numRef>
                    <c:extLst>
                      <c:ext uri="{02D57815-91ED-43cb-92C2-25804820EDAC}">
                        <c15:formulaRef>
                          <c15:sqref>Graph!$D$6:$D$39</c15:sqref>
                        </c15:formulaRef>
                      </c:ext>
                    </c:extLst>
                    <c:numCache>
                      <c:formatCode>General</c:formatCode>
                      <c:ptCount val="3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numCache>
                  </c:numRef>
                </c:val>
                <c:smooth val="0"/>
              </c15:ser>
            </c15:filteredLineSeries>
          </c:ext>
        </c:extLst>
      </c:lineChart>
      <c:catAx>
        <c:axId val="491948680"/>
        <c:scaling>
          <c:orientation val="minMax"/>
        </c:scaling>
        <c:delete val="0"/>
        <c:axPos val="b"/>
        <c:numFmt formatCode="General" sourceLinked="1"/>
        <c:majorTickMark val="out"/>
        <c:minorTickMark val="none"/>
        <c:tickLblPos val="nextTo"/>
        <c:txPr>
          <a:bodyPr rot="0" anchor="t" anchorCtr="0"/>
          <a:lstStyle/>
          <a:p>
            <a:pPr>
              <a:defRPr/>
            </a:pPr>
            <a:endParaRPr lang="en-US"/>
          </a:p>
        </c:txPr>
        <c:crossAx val="491949072"/>
        <c:crosses val="autoZero"/>
        <c:auto val="1"/>
        <c:lblAlgn val="ctr"/>
        <c:lblOffset val="100"/>
        <c:noMultiLvlLbl val="0"/>
      </c:catAx>
      <c:valAx>
        <c:axId val="491949072"/>
        <c:scaling>
          <c:orientation val="minMax"/>
          <c:max val="400000"/>
          <c:min val="100000"/>
        </c:scaling>
        <c:delete val="0"/>
        <c:axPos val="l"/>
        <c:majorGridlines/>
        <c:numFmt formatCode="_(&quot;$&quot;* #,##0_);_(&quot;$&quot;* \(#,##0\);_(&quot;$&quot;* &quot;-&quot;??_);_(@_)" sourceLinked="1"/>
        <c:majorTickMark val="out"/>
        <c:minorTickMark val="none"/>
        <c:tickLblPos val="nextTo"/>
        <c:crossAx val="491948680"/>
        <c:crosses val="autoZero"/>
        <c:crossBetween val="between"/>
        <c:majorUnit val="75000"/>
      </c:valAx>
    </c:plotArea>
    <c:legend>
      <c:legendPos val="r"/>
      <c:layout>
        <c:manualLayout>
          <c:xMode val="edge"/>
          <c:yMode val="edge"/>
          <c:x val="0.14305245803959021"/>
          <c:y val="0.15231333652354234"/>
          <c:w val="0.33632013422875229"/>
          <c:h val="0.12684133149605015"/>
        </c:manualLayout>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Number of Single Family Homes </a:t>
            </a:r>
            <a:r>
              <a:rPr lang="en-US" b="0"/>
              <a:t>- Property Type 101 Parcels</a:t>
            </a:r>
          </a:p>
        </c:rich>
      </c:tx>
      <c:layout>
        <c:manualLayout>
          <c:xMode val="edge"/>
          <c:yMode val="edge"/>
          <c:x val="0.29973132365226363"/>
          <c:y val="3.443708609271523E-2"/>
        </c:manualLayout>
      </c:layout>
      <c:overlay val="0"/>
    </c:title>
    <c:autoTitleDeleted val="0"/>
    <c:plotArea>
      <c:layout>
        <c:manualLayout>
          <c:layoutTarget val="inner"/>
          <c:xMode val="edge"/>
          <c:yMode val="edge"/>
          <c:x val="6.2767314968909776E-2"/>
          <c:y val="0.12635900632309319"/>
          <c:w val="0.91014508123313975"/>
          <c:h val="0.79841082064486069"/>
        </c:manualLayout>
      </c:layout>
      <c:lineChart>
        <c:grouping val="standard"/>
        <c:varyColors val="0"/>
        <c:ser>
          <c:idx val="1"/>
          <c:order val="0"/>
          <c:tx>
            <c:strRef>
              <c:f>Graph!$G$5</c:f>
              <c:strCache>
                <c:ptCount val="1"/>
                <c:pt idx="0">
                  <c:v>Number of Single Family Home - Property Type 101 Parcels</c:v>
                </c:pt>
              </c:strCache>
            </c:strRef>
          </c:tx>
          <c:marker>
            <c:symbol val="none"/>
          </c:marker>
          <c:cat>
            <c:numRef>
              <c:f>Graph!$F$6:$F$39</c:f>
              <c:numCache>
                <c:formatCode>General</c:formatCode>
                <c:ptCount val="3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numCache>
            </c:numRef>
          </c:cat>
          <c:val>
            <c:numRef>
              <c:f>Graph!$G$6:$G$39</c:f>
              <c:numCache>
                <c:formatCode>General</c:formatCode>
                <c:ptCount val="34"/>
                <c:pt idx="0">
                  <c:v>2119</c:v>
                </c:pt>
                <c:pt idx="1">
                  <c:v>2231</c:v>
                </c:pt>
                <c:pt idx="2">
                  <c:v>2316</c:v>
                </c:pt>
                <c:pt idx="3">
                  <c:v>2357</c:v>
                </c:pt>
                <c:pt idx="4">
                  <c:v>2386</c:v>
                </c:pt>
                <c:pt idx="5">
                  <c:v>2452</c:v>
                </c:pt>
                <c:pt idx="6">
                  <c:v>2466</c:v>
                </c:pt>
                <c:pt idx="7">
                  <c:v>2539</c:v>
                </c:pt>
                <c:pt idx="8">
                  <c:v>2562</c:v>
                </c:pt>
                <c:pt idx="9">
                  <c:v>2590</c:v>
                </c:pt>
                <c:pt idx="10">
                  <c:v>2641</c:v>
                </c:pt>
                <c:pt idx="11">
                  <c:v>2675</c:v>
                </c:pt>
                <c:pt idx="12">
                  <c:v>2705</c:v>
                </c:pt>
                <c:pt idx="13">
                  <c:v>2728</c:v>
                </c:pt>
                <c:pt idx="14">
                  <c:v>2797</c:v>
                </c:pt>
                <c:pt idx="15">
                  <c:v>2839</c:v>
                </c:pt>
                <c:pt idx="16">
                  <c:v>2851</c:v>
                </c:pt>
                <c:pt idx="17">
                  <c:v>2867</c:v>
                </c:pt>
                <c:pt idx="18">
                  <c:v>2930</c:v>
                </c:pt>
                <c:pt idx="19">
                  <c:v>2935</c:v>
                </c:pt>
                <c:pt idx="20">
                  <c:v>2965</c:v>
                </c:pt>
                <c:pt idx="21">
                  <c:v>3002</c:v>
                </c:pt>
                <c:pt idx="22">
                  <c:v>3027</c:v>
                </c:pt>
                <c:pt idx="23">
                  <c:v>3037</c:v>
                </c:pt>
                <c:pt idx="24">
                  <c:v>3043</c:v>
                </c:pt>
                <c:pt idx="25">
                  <c:v>3047</c:v>
                </c:pt>
                <c:pt idx="26">
                  <c:v>3059</c:v>
                </c:pt>
                <c:pt idx="27">
                  <c:v>3063</c:v>
                </c:pt>
                <c:pt idx="28">
                  <c:v>3069</c:v>
                </c:pt>
                <c:pt idx="29" formatCode="0">
                  <c:v>3080</c:v>
                </c:pt>
                <c:pt idx="30" formatCode="0">
                  <c:v>3093</c:v>
                </c:pt>
                <c:pt idx="31" formatCode="0">
                  <c:v>3104</c:v>
                </c:pt>
                <c:pt idx="32" formatCode="0">
                  <c:v>3114</c:v>
                </c:pt>
                <c:pt idx="33" formatCode="0">
                  <c:v>3129</c:v>
                </c:pt>
              </c:numCache>
            </c:numRef>
          </c:val>
          <c:smooth val="0"/>
        </c:ser>
        <c:dLbls>
          <c:showLegendKey val="0"/>
          <c:showVal val="0"/>
          <c:showCatName val="0"/>
          <c:showSerName val="0"/>
          <c:showPercent val="0"/>
          <c:showBubbleSize val="0"/>
        </c:dLbls>
        <c:smooth val="0"/>
        <c:axId val="491947112"/>
        <c:axId val="491947504"/>
      </c:lineChart>
      <c:catAx>
        <c:axId val="491947112"/>
        <c:scaling>
          <c:orientation val="minMax"/>
        </c:scaling>
        <c:delete val="0"/>
        <c:axPos val="b"/>
        <c:numFmt formatCode="General" sourceLinked="1"/>
        <c:majorTickMark val="out"/>
        <c:minorTickMark val="none"/>
        <c:tickLblPos val="nextTo"/>
        <c:crossAx val="491947504"/>
        <c:crosses val="autoZero"/>
        <c:auto val="1"/>
        <c:lblAlgn val="ctr"/>
        <c:lblOffset val="100"/>
        <c:noMultiLvlLbl val="0"/>
      </c:catAx>
      <c:valAx>
        <c:axId val="491947504"/>
        <c:scaling>
          <c:orientation val="minMax"/>
          <c:min val="2000"/>
        </c:scaling>
        <c:delete val="0"/>
        <c:axPos val="l"/>
        <c:majorGridlines/>
        <c:numFmt formatCode="General" sourceLinked="1"/>
        <c:majorTickMark val="out"/>
        <c:minorTickMark val="none"/>
        <c:tickLblPos val="nextTo"/>
        <c:crossAx val="491947112"/>
        <c:crosses val="autoZero"/>
        <c:crossBetween val="between"/>
        <c:majorUnit val="300"/>
      </c:valAx>
    </c:plotArea>
    <c:legend>
      <c:legendPos val="r"/>
      <c:layout>
        <c:manualLayout>
          <c:xMode val="edge"/>
          <c:yMode val="edge"/>
          <c:x val="9.4442103458346832E-2"/>
          <c:y val="0.16390964051210341"/>
          <c:w val="0.27429354116692378"/>
          <c:h val="9.5487311558990345E-2"/>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19050</xdr:colOff>
      <xdr:row>118</xdr:row>
      <xdr:rowOff>19050</xdr:rowOff>
    </xdr:from>
    <xdr:to>
      <xdr:col>3</xdr:col>
      <xdr:colOff>609600</xdr:colOff>
      <xdr:row>123</xdr:row>
      <xdr:rowOff>190500</xdr:rowOff>
    </xdr:to>
    <xdr:sp macro="" textlink="">
      <xdr:nvSpPr>
        <xdr:cNvPr id="2" name="TextBox 1"/>
        <xdr:cNvSpPr txBox="1"/>
      </xdr:nvSpPr>
      <xdr:spPr>
        <a:xfrm>
          <a:off x="2947988" y="21243925"/>
          <a:ext cx="590550" cy="1108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1">
              <a:solidFill>
                <a:schemeClr val="accent3">
                  <a:lumMod val="75000"/>
                </a:schemeClr>
              </a:solidFill>
            </a:rPr>
            <a:t>Percent of  Total FY2019 101 Parcels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79375</xdr:colOff>
      <xdr:row>0</xdr:row>
      <xdr:rowOff>1</xdr:rowOff>
    </xdr:from>
    <xdr:to>
      <xdr:col>20</xdr:col>
      <xdr:colOff>555624</xdr:colOff>
      <xdr:row>22</xdr:row>
      <xdr:rowOff>63501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587376</xdr:colOff>
      <xdr:row>0</xdr:row>
      <xdr:rowOff>40216</xdr:rowOff>
    </xdr:from>
    <xdr:to>
      <xdr:col>32</xdr:col>
      <xdr:colOff>444500</xdr:colOff>
      <xdr:row>22</xdr:row>
      <xdr:rowOff>79375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47625</xdr:colOff>
      <xdr:row>22</xdr:row>
      <xdr:rowOff>95250</xdr:rowOff>
    </xdr:from>
    <xdr:to>
      <xdr:col>32</xdr:col>
      <xdr:colOff>476250</xdr:colOff>
      <xdr:row>47</xdr:row>
      <xdr:rowOff>142876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1.doe.mass.edu/statistics/ppx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328"/>
      <sheetName val="data_2yr"/>
      <sheetName val="Data"/>
      <sheetName val="onedist3yr"/>
      <sheetName val="onedist"/>
      <sheetName val="compare to state"/>
      <sheetName val="summary"/>
      <sheetName val="scattergrams"/>
      <sheetName val="pie chart"/>
    </sheetNames>
    <sheetDataSet>
      <sheetData sheetId="0"/>
      <sheetData sheetId="1">
        <row r="3">
          <cell r="A3">
            <v>1</v>
          </cell>
          <cell r="B3">
            <v>1</v>
          </cell>
          <cell r="C3" t="str">
            <v>001</v>
          </cell>
          <cell r="D3" t="str">
            <v xml:space="preserve">ABINGTON                     </v>
          </cell>
          <cell r="E3">
            <v>1</v>
          </cell>
          <cell r="F3" t="str">
            <v>In-District FTE Average Membership</v>
          </cell>
          <cell r="G3" t="str">
            <v xml:space="preserve"> </v>
          </cell>
          <cell r="I3">
            <v>2306.1799999999998</v>
          </cell>
          <cell r="J3">
            <v>2228.9</v>
          </cell>
        </row>
        <row r="4">
          <cell r="A4">
            <v>2</v>
          </cell>
          <cell r="B4">
            <v>2</v>
          </cell>
          <cell r="C4" t="str">
            <v>001</v>
          </cell>
          <cell r="D4" t="str">
            <v xml:space="preserve">ABINGTON                     </v>
          </cell>
          <cell r="E4">
            <v>2</v>
          </cell>
          <cell r="F4" t="str">
            <v>Out-of-District FTE Average Membership</v>
          </cell>
          <cell r="G4" t="str">
            <v xml:space="preserve"> </v>
          </cell>
          <cell r="I4">
            <v>79.400000000000006</v>
          </cell>
          <cell r="J4">
            <v>77.7</v>
          </cell>
        </row>
        <row r="5">
          <cell r="A5">
            <v>3</v>
          </cell>
          <cell r="B5">
            <v>3</v>
          </cell>
          <cell r="C5" t="str">
            <v>001</v>
          </cell>
          <cell r="D5" t="str">
            <v xml:space="preserve">ABINGTON                     </v>
          </cell>
          <cell r="E5">
            <v>3</v>
          </cell>
          <cell r="F5" t="str">
            <v>Total FTE Average Membership</v>
          </cell>
          <cell r="G5" t="str">
            <v xml:space="preserve"> </v>
          </cell>
          <cell r="I5">
            <v>2385.58</v>
          </cell>
          <cell r="J5">
            <v>2306.6</v>
          </cell>
        </row>
        <row r="6">
          <cell r="A6">
            <v>4</v>
          </cell>
          <cell r="B6">
            <v>4</v>
          </cell>
          <cell r="C6" t="str">
            <v>001</v>
          </cell>
          <cell r="D6" t="str">
            <v xml:space="preserve">ABINGTON                     </v>
          </cell>
          <cell r="E6">
            <v>4</v>
          </cell>
          <cell r="F6" t="str">
            <v>Administration</v>
          </cell>
          <cell r="G6" t="str">
            <v xml:space="preserve"> </v>
          </cell>
          <cell r="I6">
            <v>768937</v>
          </cell>
          <cell r="J6">
            <v>680469</v>
          </cell>
        </row>
        <row r="7">
          <cell r="A7">
            <v>5</v>
          </cell>
          <cell r="B7">
            <v>5</v>
          </cell>
          <cell r="C7" t="str">
            <v>001</v>
          </cell>
          <cell r="D7" t="str">
            <v xml:space="preserve">ABINGTON                     </v>
          </cell>
          <cell r="E7">
            <v>0</v>
          </cell>
          <cell r="G7">
            <v>8300</v>
          </cell>
          <cell r="I7">
            <v>364</v>
          </cell>
          <cell r="J7">
            <v>450</v>
          </cell>
        </row>
        <row r="8">
          <cell r="A8">
            <v>6</v>
          </cell>
          <cell r="B8">
            <v>6</v>
          </cell>
          <cell r="C8" t="str">
            <v>001</v>
          </cell>
          <cell r="D8" t="str">
            <v xml:space="preserve">ABINGTON                     </v>
          </cell>
          <cell r="E8">
            <v>0</v>
          </cell>
          <cell r="G8">
            <v>8305</v>
          </cell>
          <cell r="I8">
            <v>224253</v>
          </cell>
          <cell r="J8">
            <v>222312</v>
          </cell>
        </row>
        <row r="9">
          <cell r="A9">
            <v>7</v>
          </cell>
          <cell r="B9">
            <v>7</v>
          </cell>
          <cell r="C9" t="str">
            <v>001</v>
          </cell>
          <cell r="D9" t="str">
            <v xml:space="preserve">ABINGTON                     </v>
          </cell>
          <cell r="E9">
            <v>0</v>
          </cell>
          <cell r="G9">
            <v>8310</v>
          </cell>
          <cell r="I9">
            <v>0</v>
          </cell>
          <cell r="J9">
            <v>0</v>
          </cell>
        </row>
        <row r="10">
          <cell r="A10">
            <v>8</v>
          </cell>
          <cell r="B10">
            <v>8</v>
          </cell>
          <cell r="C10" t="str">
            <v>001</v>
          </cell>
          <cell r="D10" t="str">
            <v xml:space="preserve">ABINGTON                     </v>
          </cell>
          <cell r="E10">
            <v>0</v>
          </cell>
          <cell r="G10">
            <v>8315</v>
          </cell>
          <cell r="I10">
            <v>0</v>
          </cell>
          <cell r="J10">
            <v>0</v>
          </cell>
        </row>
        <row r="11">
          <cell r="A11">
            <v>9</v>
          </cell>
          <cell r="B11">
            <v>9</v>
          </cell>
          <cell r="C11" t="str">
            <v>001</v>
          </cell>
          <cell r="D11" t="str">
            <v xml:space="preserve">ABINGTON                     </v>
          </cell>
          <cell r="E11">
            <v>0</v>
          </cell>
          <cell r="G11">
            <v>8320</v>
          </cell>
          <cell r="I11">
            <v>321200</v>
          </cell>
          <cell r="J11">
            <v>298764</v>
          </cell>
        </row>
        <row r="12">
          <cell r="A12">
            <v>10</v>
          </cell>
          <cell r="B12">
            <v>10</v>
          </cell>
          <cell r="C12" t="str">
            <v>001</v>
          </cell>
          <cell r="D12" t="str">
            <v xml:space="preserve">ABINGTON                     </v>
          </cell>
          <cell r="E12">
            <v>0</v>
          </cell>
          <cell r="G12">
            <v>8325</v>
          </cell>
          <cell r="I12">
            <v>44239</v>
          </cell>
          <cell r="J12">
            <v>45138</v>
          </cell>
        </row>
        <row r="13">
          <cell r="A13">
            <v>11</v>
          </cell>
          <cell r="B13">
            <v>11</v>
          </cell>
          <cell r="C13" t="str">
            <v>001</v>
          </cell>
          <cell r="D13" t="str">
            <v xml:space="preserve">ABINGTON                     </v>
          </cell>
          <cell r="E13">
            <v>0</v>
          </cell>
          <cell r="G13">
            <v>8330</v>
          </cell>
          <cell r="I13">
            <v>5784</v>
          </cell>
          <cell r="J13">
            <v>5177</v>
          </cell>
        </row>
        <row r="14">
          <cell r="A14">
            <v>12</v>
          </cell>
          <cell r="B14">
            <v>12</v>
          </cell>
          <cell r="C14" t="str">
            <v>001</v>
          </cell>
          <cell r="D14" t="str">
            <v xml:space="preserve">ABINGTON                     </v>
          </cell>
          <cell r="E14">
            <v>0</v>
          </cell>
          <cell r="G14">
            <v>8335</v>
          </cell>
          <cell r="I14">
            <v>0</v>
          </cell>
          <cell r="J14">
            <v>0</v>
          </cell>
        </row>
        <row r="15">
          <cell r="A15">
            <v>13</v>
          </cell>
          <cell r="B15">
            <v>13</v>
          </cell>
          <cell r="C15" t="str">
            <v>001</v>
          </cell>
          <cell r="D15" t="str">
            <v xml:space="preserve">ABINGTON                     </v>
          </cell>
          <cell r="E15">
            <v>0</v>
          </cell>
          <cell r="G15">
            <v>8340</v>
          </cell>
          <cell r="I15">
            <v>173097</v>
          </cell>
          <cell r="J15">
            <v>108628</v>
          </cell>
        </row>
        <row r="16">
          <cell r="A16">
            <v>14</v>
          </cell>
          <cell r="B16">
            <v>14</v>
          </cell>
          <cell r="C16" t="str">
            <v>001</v>
          </cell>
          <cell r="D16" t="str">
            <v xml:space="preserve">ABINGTON                     </v>
          </cell>
          <cell r="E16">
            <v>5</v>
          </cell>
          <cell r="F16" t="str">
            <v xml:space="preserve">Instructional Leadership </v>
          </cell>
          <cell r="I16">
            <v>1161100</v>
          </cell>
          <cell r="J16">
            <v>1112768</v>
          </cell>
        </row>
        <row r="17">
          <cell r="A17">
            <v>15</v>
          </cell>
          <cell r="B17">
            <v>15</v>
          </cell>
          <cell r="C17" t="str">
            <v>001</v>
          </cell>
          <cell r="D17" t="str">
            <v xml:space="preserve">ABINGTON                     </v>
          </cell>
          <cell r="E17">
            <v>0</v>
          </cell>
          <cell r="G17">
            <v>8345</v>
          </cell>
          <cell r="I17">
            <v>113431</v>
          </cell>
          <cell r="J17">
            <v>103157</v>
          </cell>
        </row>
        <row r="18">
          <cell r="A18">
            <v>16</v>
          </cell>
          <cell r="B18">
            <v>16</v>
          </cell>
          <cell r="C18" t="str">
            <v>001</v>
          </cell>
          <cell r="D18" t="str">
            <v xml:space="preserve">ABINGTON                     </v>
          </cell>
          <cell r="E18">
            <v>0</v>
          </cell>
          <cell r="G18">
            <v>8350</v>
          </cell>
          <cell r="I18">
            <v>657</v>
          </cell>
          <cell r="J18">
            <v>0</v>
          </cell>
        </row>
        <row r="19">
          <cell r="A19">
            <v>17</v>
          </cell>
          <cell r="B19">
            <v>17</v>
          </cell>
          <cell r="C19" t="str">
            <v>001</v>
          </cell>
          <cell r="D19" t="str">
            <v xml:space="preserve">ABINGTON                     </v>
          </cell>
          <cell r="E19">
            <v>0</v>
          </cell>
          <cell r="G19">
            <v>8355</v>
          </cell>
          <cell r="I19">
            <v>1026660</v>
          </cell>
          <cell r="J19">
            <v>898777</v>
          </cell>
        </row>
        <row r="20">
          <cell r="A20">
            <v>18</v>
          </cell>
          <cell r="B20">
            <v>18</v>
          </cell>
          <cell r="C20" t="str">
            <v>001</v>
          </cell>
          <cell r="D20" t="str">
            <v xml:space="preserve">ABINGTON                     </v>
          </cell>
          <cell r="E20">
            <v>0</v>
          </cell>
          <cell r="G20">
            <v>8360</v>
          </cell>
          <cell r="I20">
            <v>0</v>
          </cell>
          <cell r="J20">
            <v>0</v>
          </cell>
        </row>
        <row r="21">
          <cell r="A21">
            <v>19</v>
          </cell>
          <cell r="B21">
            <v>19</v>
          </cell>
          <cell r="C21" t="str">
            <v>001</v>
          </cell>
          <cell r="D21" t="str">
            <v xml:space="preserve">ABINGTON                     </v>
          </cell>
          <cell r="E21">
            <v>0</v>
          </cell>
          <cell r="G21">
            <v>8365</v>
          </cell>
          <cell r="I21">
            <v>11010</v>
          </cell>
          <cell r="J21">
            <v>110834</v>
          </cell>
        </row>
        <row r="22">
          <cell r="A22">
            <v>20</v>
          </cell>
          <cell r="B22">
            <v>20</v>
          </cell>
          <cell r="C22" t="str">
            <v>001</v>
          </cell>
          <cell r="D22" t="str">
            <v xml:space="preserve">ABINGTON                     </v>
          </cell>
          <cell r="E22">
            <v>0</v>
          </cell>
          <cell r="G22">
            <v>8380</v>
          </cell>
          <cell r="I22">
            <v>9342</v>
          </cell>
          <cell r="J22">
            <v>0</v>
          </cell>
        </row>
        <row r="23">
          <cell r="A23">
            <v>21</v>
          </cell>
          <cell r="B23">
            <v>21</v>
          </cell>
          <cell r="C23" t="str">
            <v>001</v>
          </cell>
          <cell r="D23" t="str">
            <v xml:space="preserve">ABINGTON                     </v>
          </cell>
          <cell r="E23">
            <v>6</v>
          </cell>
          <cell r="F23" t="str">
            <v>Classroom and Specialist Teachers</v>
          </cell>
          <cell r="I23">
            <v>8915189</v>
          </cell>
          <cell r="J23">
            <v>8429418</v>
          </cell>
        </row>
        <row r="24">
          <cell r="A24">
            <v>22</v>
          </cell>
          <cell r="B24">
            <v>22</v>
          </cell>
          <cell r="C24" t="str">
            <v>001</v>
          </cell>
          <cell r="D24" t="str">
            <v xml:space="preserve">ABINGTON                     </v>
          </cell>
          <cell r="E24">
            <v>0</v>
          </cell>
          <cell r="G24">
            <v>8370</v>
          </cell>
          <cell r="I24">
            <v>8615565</v>
          </cell>
          <cell r="J24">
            <v>8220037</v>
          </cell>
        </row>
        <row r="25">
          <cell r="A25">
            <v>23</v>
          </cell>
          <cell r="B25">
            <v>23</v>
          </cell>
          <cell r="C25" t="str">
            <v>001</v>
          </cell>
          <cell r="D25" t="str">
            <v xml:space="preserve">ABINGTON                     </v>
          </cell>
          <cell r="E25">
            <v>0</v>
          </cell>
          <cell r="G25">
            <v>8375</v>
          </cell>
          <cell r="I25">
            <v>299624</v>
          </cell>
          <cell r="J25">
            <v>209381</v>
          </cell>
        </row>
        <row r="26">
          <cell r="A26">
            <v>24</v>
          </cell>
          <cell r="B26">
            <v>24</v>
          </cell>
          <cell r="C26" t="str">
            <v>001</v>
          </cell>
          <cell r="D26" t="str">
            <v xml:space="preserve">ABINGTON                     </v>
          </cell>
          <cell r="E26">
            <v>7</v>
          </cell>
          <cell r="F26" t="str">
            <v>Other Teaching Services</v>
          </cell>
          <cell r="I26">
            <v>1920011</v>
          </cell>
          <cell r="J26">
            <v>1352953</v>
          </cell>
        </row>
        <row r="27">
          <cell r="A27">
            <v>25</v>
          </cell>
          <cell r="B27">
            <v>25</v>
          </cell>
          <cell r="C27" t="str">
            <v>001</v>
          </cell>
          <cell r="D27" t="str">
            <v xml:space="preserve">ABINGTON                     </v>
          </cell>
          <cell r="E27">
            <v>0</v>
          </cell>
          <cell r="G27">
            <v>8385</v>
          </cell>
          <cell r="I27">
            <v>410806</v>
          </cell>
          <cell r="J27">
            <v>222210</v>
          </cell>
        </row>
        <row r="28">
          <cell r="A28">
            <v>26</v>
          </cell>
          <cell r="B28">
            <v>26</v>
          </cell>
          <cell r="C28" t="str">
            <v>001</v>
          </cell>
          <cell r="D28" t="str">
            <v xml:space="preserve">ABINGTON                     </v>
          </cell>
          <cell r="E28">
            <v>0</v>
          </cell>
          <cell r="G28">
            <v>8390</v>
          </cell>
          <cell r="I28">
            <v>195984</v>
          </cell>
          <cell r="J28">
            <v>142068</v>
          </cell>
        </row>
        <row r="29">
          <cell r="A29">
            <v>27</v>
          </cell>
          <cell r="B29">
            <v>27</v>
          </cell>
          <cell r="C29" t="str">
            <v>001</v>
          </cell>
          <cell r="D29" t="str">
            <v xml:space="preserve">ABINGTON                     </v>
          </cell>
          <cell r="E29">
            <v>0</v>
          </cell>
          <cell r="G29">
            <v>8395</v>
          </cell>
          <cell r="I29">
            <v>1136497</v>
          </cell>
          <cell r="J29">
            <v>825559</v>
          </cell>
        </row>
        <row r="30">
          <cell r="A30">
            <v>28</v>
          </cell>
          <cell r="B30">
            <v>28</v>
          </cell>
          <cell r="C30" t="str">
            <v>001</v>
          </cell>
          <cell r="D30" t="str">
            <v xml:space="preserve">ABINGTON                     </v>
          </cell>
          <cell r="E30">
            <v>0</v>
          </cell>
          <cell r="G30">
            <v>8400</v>
          </cell>
          <cell r="I30">
            <v>176724</v>
          </cell>
          <cell r="J30">
            <v>163116</v>
          </cell>
        </row>
        <row r="31">
          <cell r="A31">
            <v>29</v>
          </cell>
          <cell r="B31">
            <v>29</v>
          </cell>
          <cell r="C31" t="str">
            <v>001</v>
          </cell>
          <cell r="D31" t="str">
            <v xml:space="preserve">ABINGTON                     </v>
          </cell>
          <cell r="E31">
            <v>8</v>
          </cell>
          <cell r="F31" t="str">
            <v>Professional Development</v>
          </cell>
          <cell r="I31">
            <v>273260</v>
          </cell>
          <cell r="J31">
            <v>267298</v>
          </cell>
        </row>
        <row r="32">
          <cell r="A32">
            <v>30</v>
          </cell>
          <cell r="B32">
            <v>30</v>
          </cell>
          <cell r="C32" t="str">
            <v>001</v>
          </cell>
          <cell r="D32" t="str">
            <v xml:space="preserve">ABINGTON                     </v>
          </cell>
          <cell r="E32">
            <v>0</v>
          </cell>
          <cell r="G32">
            <v>8405</v>
          </cell>
          <cell r="I32">
            <v>164053</v>
          </cell>
          <cell r="J32">
            <v>184048</v>
          </cell>
        </row>
        <row r="33">
          <cell r="A33">
            <v>31</v>
          </cell>
          <cell r="B33">
            <v>31</v>
          </cell>
          <cell r="C33" t="str">
            <v>001</v>
          </cell>
          <cell r="D33" t="str">
            <v xml:space="preserve">ABINGTON                     </v>
          </cell>
          <cell r="E33">
            <v>0</v>
          </cell>
          <cell r="G33">
            <v>8410</v>
          </cell>
          <cell r="I33">
            <v>54194</v>
          </cell>
          <cell r="J33">
            <v>46147</v>
          </cell>
        </row>
        <row r="34">
          <cell r="A34">
            <v>32</v>
          </cell>
          <cell r="B34">
            <v>32</v>
          </cell>
          <cell r="C34" t="str">
            <v>001</v>
          </cell>
          <cell r="D34" t="str">
            <v xml:space="preserve">ABINGTON                     </v>
          </cell>
          <cell r="E34">
            <v>0</v>
          </cell>
          <cell r="G34">
            <v>8415</v>
          </cell>
          <cell r="I34">
            <v>0</v>
          </cell>
          <cell r="J34">
            <v>1753</v>
          </cell>
        </row>
        <row r="35">
          <cell r="A35">
            <v>33</v>
          </cell>
          <cell r="B35">
            <v>33</v>
          </cell>
          <cell r="C35" t="str">
            <v>001</v>
          </cell>
          <cell r="D35" t="str">
            <v xml:space="preserve">ABINGTON                     </v>
          </cell>
          <cell r="E35">
            <v>0</v>
          </cell>
          <cell r="G35">
            <v>8420</v>
          </cell>
          <cell r="I35">
            <v>55013</v>
          </cell>
          <cell r="J35">
            <v>35350</v>
          </cell>
        </row>
        <row r="36">
          <cell r="A36">
            <v>34</v>
          </cell>
          <cell r="B36">
            <v>34</v>
          </cell>
          <cell r="C36" t="str">
            <v>001</v>
          </cell>
          <cell r="D36" t="str">
            <v xml:space="preserve">ABINGTON                     </v>
          </cell>
          <cell r="E36">
            <v>9</v>
          </cell>
          <cell r="F36" t="str">
            <v>Instructional Materials, Equipment and Technology</v>
          </cell>
          <cell r="I36">
            <v>739958</v>
          </cell>
          <cell r="J36">
            <v>1016618</v>
          </cell>
        </row>
        <row r="37">
          <cell r="A37">
            <v>35</v>
          </cell>
          <cell r="B37">
            <v>35</v>
          </cell>
          <cell r="C37" t="str">
            <v>001</v>
          </cell>
          <cell r="D37" t="str">
            <v xml:space="preserve">ABINGTON                     </v>
          </cell>
          <cell r="E37">
            <v>0</v>
          </cell>
          <cell r="G37">
            <v>8425</v>
          </cell>
          <cell r="I37">
            <v>81811</v>
          </cell>
          <cell r="J37">
            <v>198923</v>
          </cell>
        </row>
        <row r="38">
          <cell r="A38">
            <v>36</v>
          </cell>
          <cell r="B38">
            <v>36</v>
          </cell>
          <cell r="C38" t="str">
            <v>001</v>
          </cell>
          <cell r="D38" t="str">
            <v xml:space="preserve">ABINGTON                     </v>
          </cell>
          <cell r="E38">
            <v>0</v>
          </cell>
          <cell r="G38">
            <v>8430</v>
          </cell>
          <cell r="I38">
            <v>66160</v>
          </cell>
          <cell r="J38">
            <v>53229</v>
          </cell>
        </row>
        <row r="39">
          <cell r="A39">
            <v>37</v>
          </cell>
          <cell r="B39">
            <v>37</v>
          </cell>
          <cell r="C39" t="str">
            <v>001</v>
          </cell>
          <cell r="D39" t="str">
            <v xml:space="preserve">ABINGTON                     </v>
          </cell>
          <cell r="E39">
            <v>0</v>
          </cell>
          <cell r="G39">
            <v>8435</v>
          </cell>
          <cell r="I39">
            <v>28029</v>
          </cell>
          <cell r="J39">
            <v>21199</v>
          </cell>
        </row>
        <row r="40">
          <cell r="A40">
            <v>38</v>
          </cell>
          <cell r="B40">
            <v>38</v>
          </cell>
          <cell r="C40" t="str">
            <v>001</v>
          </cell>
          <cell r="D40" t="str">
            <v xml:space="preserve">ABINGTON                     </v>
          </cell>
          <cell r="E40">
            <v>0</v>
          </cell>
          <cell r="G40">
            <v>8440</v>
          </cell>
          <cell r="I40">
            <v>105420</v>
          </cell>
          <cell r="J40">
            <v>173051</v>
          </cell>
        </row>
        <row r="41">
          <cell r="A41">
            <v>39</v>
          </cell>
          <cell r="B41">
            <v>39</v>
          </cell>
          <cell r="C41" t="str">
            <v>001</v>
          </cell>
          <cell r="D41" t="str">
            <v xml:space="preserve">ABINGTON                     </v>
          </cell>
          <cell r="E41">
            <v>0</v>
          </cell>
          <cell r="G41">
            <v>8445</v>
          </cell>
          <cell r="I41">
            <v>396429</v>
          </cell>
          <cell r="J41">
            <v>304839</v>
          </cell>
        </row>
        <row r="42">
          <cell r="A42">
            <v>40</v>
          </cell>
          <cell r="B42">
            <v>40</v>
          </cell>
          <cell r="C42" t="str">
            <v>001</v>
          </cell>
          <cell r="D42" t="str">
            <v xml:space="preserve">ABINGTON                     </v>
          </cell>
          <cell r="E42">
            <v>0</v>
          </cell>
          <cell r="G42">
            <v>8450</v>
          </cell>
          <cell r="I42">
            <v>30942</v>
          </cell>
          <cell r="J42">
            <v>189177</v>
          </cell>
        </row>
        <row r="43">
          <cell r="A43">
            <v>41</v>
          </cell>
          <cell r="B43">
            <v>41</v>
          </cell>
          <cell r="C43" t="str">
            <v>001</v>
          </cell>
          <cell r="D43" t="str">
            <v xml:space="preserve">ABINGTON                     </v>
          </cell>
          <cell r="E43">
            <v>0</v>
          </cell>
          <cell r="G43">
            <v>8455</v>
          </cell>
          <cell r="I43">
            <v>7289</v>
          </cell>
          <cell r="J43">
            <v>76200</v>
          </cell>
        </row>
        <row r="44">
          <cell r="A44">
            <v>42</v>
          </cell>
          <cell r="B44">
            <v>42</v>
          </cell>
          <cell r="C44" t="str">
            <v>001</v>
          </cell>
          <cell r="D44" t="str">
            <v xml:space="preserve">ABINGTON                     </v>
          </cell>
          <cell r="E44">
            <v>0</v>
          </cell>
          <cell r="G44">
            <v>8460</v>
          </cell>
          <cell r="I44">
            <v>23878</v>
          </cell>
          <cell r="J44">
            <v>0</v>
          </cell>
        </row>
        <row r="45">
          <cell r="A45">
            <v>43</v>
          </cell>
          <cell r="B45">
            <v>43</v>
          </cell>
          <cell r="C45" t="str">
            <v>001</v>
          </cell>
          <cell r="D45" t="str">
            <v xml:space="preserve">ABINGTON                     </v>
          </cell>
          <cell r="E45">
            <v>10</v>
          </cell>
          <cell r="F45" t="str">
            <v>Guidance, Counseling and Testing</v>
          </cell>
          <cell r="I45">
            <v>706651</v>
          </cell>
          <cell r="J45">
            <v>643979</v>
          </cell>
        </row>
        <row r="46">
          <cell r="A46">
            <v>44</v>
          </cell>
          <cell r="B46">
            <v>44</v>
          </cell>
          <cell r="C46" t="str">
            <v>001</v>
          </cell>
          <cell r="D46" t="str">
            <v xml:space="preserve">ABINGTON                     </v>
          </cell>
          <cell r="E46">
            <v>0</v>
          </cell>
          <cell r="G46">
            <v>8465</v>
          </cell>
          <cell r="I46">
            <v>379396</v>
          </cell>
          <cell r="J46">
            <v>377061</v>
          </cell>
        </row>
        <row r="47">
          <cell r="A47">
            <v>45</v>
          </cell>
          <cell r="B47">
            <v>45</v>
          </cell>
          <cell r="C47" t="str">
            <v>001</v>
          </cell>
          <cell r="D47" t="str">
            <v xml:space="preserve">ABINGTON                     </v>
          </cell>
          <cell r="E47">
            <v>0</v>
          </cell>
          <cell r="G47">
            <v>8470</v>
          </cell>
          <cell r="I47">
            <v>0</v>
          </cell>
          <cell r="J47">
            <v>0</v>
          </cell>
        </row>
        <row r="48">
          <cell r="A48">
            <v>46</v>
          </cell>
          <cell r="B48">
            <v>46</v>
          </cell>
          <cell r="C48" t="str">
            <v>001</v>
          </cell>
          <cell r="D48" t="str">
            <v xml:space="preserve">ABINGTON                     </v>
          </cell>
          <cell r="E48">
            <v>0</v>
          </cell>
          <cell r="G48">
            <v>8475</v>
          </cell>
          <cell r="I48">
            <v>327255</v>
          </cell>
          <cell r="J48">
            <v>266918</v>
          </cell>
        </row>
        <row r="49">
          <cell r="A49">
            <v>47</v>
          </cell>
          <cell r="B49">
            <v>47</v>
          </cell>
          <cell r="C49" t="str">
            <v>001</v>
          </cell>
          <cell r="D49" t="str">
            <v xml:space="preserve">ABINGTON                     </v>
          </cell>
          <cell r="E49">
            <v>11</v>
          </cell>
          <cell r="F49" t="str">
            <v>Pupil Services</v>
          </cell>
          <cell r="I49">
            <v>1909608</v>
          </cell>
          <cell r="J49">
            <v>1711486.9</v>
          </cell>
        </row>
        <row r="50">
          <cell r="A50">
            <v>48</v>
          </cell>
          <cell r="B50">
            <v>48</v>
          </cell>
          <cell r="C50" t="str">
            <v>001</v>
          </cell>
          <cell r="D50" t="str">
            <v xml:space="preserve">ABINGTON                     </v>
          </cell>
          <cell r="E50">
            <v>0</v>
          </cell>
          <cell r="G50">
            <v>8485</v>
          </cell>
          <cell r="I50">
            <v>5000</v>
          </cell>
          <cell r="J50">
            <v>5891</v>
          </cell>
        </row>
        <row r="51">
          <cell r="A51">
            <v>49</v>
          </cell>
          <cell r="B51">
            <v>49</v>
          </cell>
          <cell r="C51" t="str">
            <v>001</v>
          </cell>
          <cell r="D51" t="str">
            <v xml:space="preserve">ABINGTON                     </v>
          </cell>
          <cell r="E51">
            <v>0</v>
          </cell>
          <cell r="G51">
            <v>8490</v>
          </cell>
          <cell r="I51">
            <v>403121</v>
          </cell>
          <cell r="J51">
            <v>332100</v>
          </cell>
        </row>
        <row r="52">
          <cell r="A52">
            <v>50</v>
          </cell>
          <cell r="B52">
            <v>50</v>
          </cell>
          <cell r="C52" t="str">
            <v>001</v>
          </cell>
          <cell r="D52" t="str">
            <v xml:space="preserve">ABINGTON                     </v>
          </cell>
          <cell r="E52">
            <v>0</v>
          </cell>
          <cell r="G52">
            <v>8495</v>
          </cell>
          <cell r="I52">
            <v>547417</v>
          </cell>
          <cell r="J52">
            <v>506905.9</v>
          </cell>
        </row>
        <row r="53">
          <cell r="A53">
            <v>51</v>
          </cell>
          <cell r="B53">
            <v>51</v>
          </cell>
          <cell r="C53" t="str">
            <v>001</v>
          </cell>
          <cell r="D53" t="str">
            <v xml:space="preserve">ABINGTON                     </v>
          </cell>
          <cell r="E53">
            <v>0</v>
          </cell>
          <cell r="G53">
            <v>8500</v>
          </cell>
          <cell r="I53">
            <v>543542</v>
          </cell>
          <cell r="J53">
            <v>415098</v>
          </cell>
        </row>
        <row r="54">
          <cell r="A54">
            <v>52</v>
          </cell>
          <cell r="B54">
            <v>52</v>
          </cell>
          <cell r="C54" t="str">
            <v>001</v>
          </cell>
          <cell r="D54" t="str">
            <v xml:space="preserve">ABINGTON                     </v>
          </cell>
          <cell r="E54">
            <v>0</v>
          </cell>
          <cell r="G54">
            <v>8505</v>
          </cell>
          <cell r="I54">
            <v>304052</v>
          </cell>
          <cell r="J54">
            <v>298167</v>
          </cell>
        </row>
        <row r="55">
          <cell r="A55">
            <v>53</v>
          </cell>
          <cell r="B55">
            <v>53</v>
          </cell>
          <cell r="C55" t="str">
            <v>001</v>
          </cell>
          <cell r="D55" t="str">
            <v xml:space="preserve">ABINGTON                     </v>
          </cell>
          <cell r="E55">
            <v>0</v>
          </cell>
          <cell r="G55">
            <v>8510</v>
          </cell>
          <cell r="I55">
            <v>69236</v>
          </cell>
          <cell r="J55">
            <v>91495</v>
          </cell>
        </row>
        <row r="56">
          <cell r="A56">
            <v>54</v>
          </cell>
          <cell r="B56">
            <v>54</v>
          </cell>
          <cell r="C56" t="str">
            <v>001</v>
          </cell>
          <cell r="D56" t="str">
            <v xml:space="preserve">ABINGTON                     </v>
          </cell>
          <cell r="E56">
            <v>0</v>
          </cell>
          <cell r="G56">
            <v>8515</v>
          </cell>
          <cell r="I56">
            <v>37240</v>
          </cell>
          <cell r="J56">
            <v>61830</v>
          </cell>
        </row>
        <row r="57">
          <cell r="A57">
            <v>55</v>
          </cell>
          <cell r="B57">
            <v>55</v>
          </cell>
          <cell r="C57" t="str">
            <v>001</v>
          </cell>
          <cell r="D57" t="str">
            <v xml:space="preserve">ABINGTON                     </v>
          </cell>
          <cell r="E57">
            <v>12</v>
          </cell>
          <cell r="F57" t="str">
            <v>Operations and Maintenance</v>
          </cell>
          <cell r="I57">
            <v>1771447</v>
          </cell>
          <cell r="J57">
            <v>1520730</v>
          </cell>
        </row>
        <row r="58">
          <cell r="A58">
            <v>56</v>
          </cell>
          <cell r="B58">
            <v>56</v>
          </cell>
          <cell r="C58" t="str">
            <v>001</v>
          </cell>
          <cell r="D58" t="str">
            <v xml:space="preserve">ABINGTON                     </v>
          </cell>
          <cell r="E58">
            <v>0</v>
          </cell>
          <cell r="G58">
            <v>8520</v>
          </cell>
          <cell r="I58">
            <v>649494</v>
          </cell>
          <cell r="J58">
            <v>590560</v>
          </cell>
        </row>
        <row r="59">
          <cell r="A59">
            <v>57</v>
          </cell>
          <cell r="B59">
            <v>57</v>
          </cell>
          <cell r="C59" t="str">
            <v>001</v>
          </cell>
          <cell r="D59" t="str">
            <v xml:space="preserve">ABINGTON                     </v>
          </cell>
          <cell r="E59">
            <v>0</v>
          </cell>
          <cell r="G59">
            <v>8525</v>
          </cell>
          <cell r="I59">
            <v>325292</v>
          </cell>
          <cell r="J59">
            <v>205444</v>
          </cell>
        </row>
        <row r="60">
          <cell r="A60">
            <v>58</v>
          </cell>
          <cell r="B60">
            <v>58</v>
          </cell>
          <cell r="C60" t="str">
            <v>001</v>
          </cell>
          <cell r="D60" t="str">
            <v xml:space="preserve">ABINGTON                     </v>
          </cell>
          <cell r="E60">
            <v>0</v>
          </cell>
          <cell r="G60">
            <v>8530</v>
          </cell>
          <cell r="I60">
            <v>188873</v>
          </cell>
          <cell r="J60">
            <v>180072</v>
          </cell>
        </row>
        <row r="61">
          <cell r="A61">
            <v>59</v>
          </cell>
          <cell r="B61">
            <v>59</v>
          </cell>
          <cell r="C61" t="str">
            <v>001</v>
          </cell>
          <cell r="D61" t="str">
            <v xml:space="preserve">ABINGTON                     </v>
          </cell>
          <cell r="E61">
            <v>0</v>
          </cell>
          <cell r="G61">
            <v>8535</v>
          </cell>
          <cell r="I61">
            <v>56868</v>
          </cell>
          <cell r="J61">
            <v>26798</v>
          </cell>
        </row>
        <row r="62">
          <cell r="A62">
            <v>60</v>
          </cell>
          <cell r="B62">
            <v>60</v>
          </cell>
          <cell r="C62" t="str">
            <v>001</v>
          </cell>
          <cell r="D62" t="str">
            <v xml:space="preserve">ABINGTON                     </v>
          </cell>
          <cell r="E62">
            <v>0</v>
          </cell>
          <cell r="G62">
            <v>8540</v>
          </cell>
          <cell r="I62">
            <v>344924</v>
          </cell>
          <cell r="J62">
            <v>508814</v>
          </cell>
        </row>
        <row r="63">
          <cell r="A63">
            <v>61</v>
          </cell>
          <cell r="B63">
            <v>61</v>
          </cell>
          <cell r="C63" t="str">
            <v>001</v>
          </cell>
          <cell r="D63" t="str">
            <v xml:space="preserve">ABINGTON                     </v>
          </cell>
          <cell r="E63">
            <v>0</v>
          </cell>
          <cell r="G63">
            <v>8545</v>
          </cell>
          <cell r="I63">
            <v>10176</v>
          </cell>
          <cell r="J63">
            <v>2625</v>
          </cell>
        </row>
        <row r="64">
          <cell r="A64">
            <v>62</v>
          </cell>
          <cell r="B64">
            <v>62</v>
          </cell>
          <cell r="C64" t="str">
            <v>001</v>
          </cell>
          <cell r="D64" t="str">
            <v xml:space="preserve">ABINGTON                     </v>
          </cell>
          <cell r="E64">
            <v>0</v>
          </cell>
          <cell r="G64">
            <v>8550</v>
          </cell>
          <cell r="I64">
            <v>18745</v>
          </cell>
          <cell r="J64">
            <v>3618</v>
          </cell>
        </row>
        <row r="65">
          <cell r="A65">
            <v>63</v>
          </cell>
          <cell r="B65">
            <v>63</v>
          </cell>
          <cell r="C65" t="str">
            <v>001</v>
          </cell>
          <cell r="D65" t="str">
            <v xml:space="preserve">ABINGTON                     </v>
          </cell>
          <cell r="E65">
            <v>0</v>
          </cell>
          <cell r="G65">
            <v>8555</v>
          </cell>
          <cell r="I65">
            <v>165915</v>
          </cell>
          <cell r="J65">
            <v>0</v>
          </cell>
        </row>
        <row r="66">
          <cell r="A66">
            <v>64</v>
          </cell>
          <cell r="B66">
            <v>64</v>
          </cell>
          <cell r="C66" t="str">
            <v>001</v>
          </cell>
          <cell r="D66" t="str">
            <v xml:space="preserve">ABINGTON                     </v>
          </cell>
          <cell r="E66">
            <v>0</v>
          </cell>
          <cell r="G66">
            <v>8560</v>
          </cell>
          <cell r="I66">
            <v>11160</v>
          </cell>
          <cell r="J66">
            <v>2799</v>
          </cell>
        </row>
        <row r="67">
          <cell r="A67">
            <v>65</v>
          </cell>
          <cell r="B67">
            <v>65</v>
          </cell>
          <cell r="C67" t="str">
            <v>001</v>
          </cell>
          <cell r="D67" t="str">
            <v xml:space="preserve">ABINGTON                     </v>
          </cell>
          <cell r="E67">
            <v>0</v>
          </cell>
          <cell r="G67">
            <v>8565</v>
          </cell>
          <cell r="I67">
            <v>0</v>
          </cell>
          <cell r="J67">
            <v>0</v>
          </cell>
        </row>
        <row r="68">
          <cell r="A68">
            <v>66</v>
          </cell>
          <cell r="B68">
            <v>66</v>
          </cell>
          <cell r="C68" t="str">
            <v>001</v>
          </cell>
          <cell r="D68" t="str">
            <v xml:space="preserve">ABINGTON                     </v>
          </cell>
          <cell r="E68">
            <v>13</v>
          </cell>
          <cell r="F68" t="str">
            <v>Insurance, Retirement Programs and Other</v>
          </cell>
          <cell r="I68">
            <v>4066775</v>
          </cell>
          <cell r="J68">
            <v>3714589</v>
          </cell>
        </row>
        <row r="69">
          <cell r="A69">
            <v>67</v>
          </cell>
          <cell r="B69">
            <v>67</v>
          </cell>
          <cell r="C69" t="str">
            <v>001</v>
          </cell>
          <cell r="D69" t="str">
            <v xml:space="preserve">ABINGTON                     </v>
          </cell>
          <cell r="E69">
            <v>0</v>
          </cell>
          <cell r="G69">
            <v>8570</v>
          </cell>
          <cell r="I69">
            <v>498187</v>
          </cell>
          <cell r="J69">
            <v>440227</v>
          </cell>
        </row>
        <row r="70">
          <cell r="A70">
            <v>68</v>
          </cell>
          <cell r="B70">
            <v>68</v>
          </cell>
          <cell r="C70" t="str">
            <v>001</v>
          </cell>
          <cell r="D70" t="str">
            <v xml:space="preserve">ABINGTON                     </v>
          </cell>
          <cell r="E70">
            <v>0</v>
          </cell>
          <cell r="G70">
            <v>8575</v>
          </cell>
          <cell r="I70">
            <v>2445263</v>
          </cell>
          <cell r="J70">
            <v>1876634</v>
          </cell>
        </row>
        <row r="71">
          <cell r="A71">
            <v>69</v>
          </cell>
          <cell r="B71">
            <v>69</v>
          </cell>
          <cell r="C71" t="str">
            <v>001</v>
          </cell>
          <cell r="D71" t="str">
            <v xml:space="preserve">ABINGTON                     </v>
          </cell>
          <cell r="E71">
            <v>0</v>
          </cell>
          <cell r="G71">
            <v>8580</v>
          </cell>
          <cell r="I71">
            <v>732533</v>
          </cell>
          <cell r="J71">
            <v>791791</v>
          </cell>
        </row>
        <row r="72">
          <cell r="A72">
            <v>70</v>
          </cell>
          <cell r="B72">
            <v>70</v>
          </cell>
          <cell r="C72" t="str">
            <v>001</v>
          </cell>
          <cell r="D72" t="str">
            <v xml:space="preserve">ABINGTON                     </v>
          </cell>
          <cell r="E72">
            <v>0</v>
          </cell>
          <cell r="G72">
            <v>8585</v>
          </cell>
          <cell r="I72">
            <v>335853</v>
          </cell>
          <cell r="J72">
            <v>561538</v>
          </cell>
        </row>
        <row r="73">
          <cell r="A73">
            <v>71</v>
          </cell>
          <cell r="B73">
            <v>71</v>
          </cell>
          <cell r="C73" t="str">
            <v>001</v>
          </cell>
          <cell r="D73" t="str">
            <v xml:space="preserve">ABINGTON                     </v>
          </cell>
          <cell r="E73">
            <v>0</v>
          </cell>
          <cell r="G73">
            <v>8590</v>
          </cell>
          <cell r="I73">
            <v>0</v>
          </cell>
          <cell r="J73">
            <v>0</v>
          </cell>
        </row>
        <row r="74">
          <cell r="A74">
            <v>72</v>
          </cell>
          <cell r="B74">
            <v>72</v>
          </cell>
          <cell r="C74" t="str">
            <v>001</v>
          </cell>
          <cell r="D74" t="str">
            <v xml:space="preserve">ABINGTON                     </v>
          </cell>
          <cell r="E74">
            <v>0</v>
          </cell>
          <cell r="G74">
            <v>8595</v>
          </cell>
          <cell r="I74">
            <v>0</v>
          </cell>
          <cell r="J74">
            <v>0</v>
          </cell>
        </row>
        <row r="75">
          <cell r="A75">
            <v>73</v>
          </cell>
          <cell r="B75">
            <v>73</v>
          </cell>
          <cell r="C75" t="str">
            <v>001</v>
          </cell>
          <cell r="D75" t="str">
            <v xml:space="preserve">ABINGTON                     </v>
          </cell>
          <cell r="E75">
            <v>0</v>
          </cell>
          <cell r="G75">
            <v>8600</v>
          </cell>
          <cell r="I75">
            <v>0</v>
          </cell>
          <cell r="J75">
            <v>0</v>
          </cell>
        </row>
        <row r="76">
          <cell r="A76">
            <v>74</v>
          </cell>
          <cell r="B76">
            <v>74</v>
          </cell>
          <cell r="C76" t="str">
            <v>001</v>
          </cell>
          <cell r="D76" t="str">
            <v xml:space="preserve">ABINGTON                     </v>
          </cell>
          <cell r="E76">
            <v>0</v>
          </cell>
          <cell r="G76">
            <v>8610</v>
          </cell>
          <cell r="I76">
            <v>54939</v>
          </cell>
          <cell r="J76">
            <v>44399</v>
          </cell>
        </row>
        <row r="77">
          <cell r="A77">
            <v>75</v>
          </cell>
          <cell r="B77">
            <v>75</v>
          </cell>
          <cell r="C77" t="str">
            <v>001</v>
          </cell>
          <cell r="D77" t="str">
            <v xml:space="preserve">ABINGTON                     </v>
          </cell>
          <cell r="E77">
            <v>14</v>
          </cell>
          <cell r="F77" t="str">
            <v xml:space="preserve">Payments To Out-Of-District Schools </v>
          </cell>
          <cell r="I77">
            <v>3486786</v>
          </cell>
          <cell r="J77">
            <v>3186092.1</v>
          </cell>
        </row>
        <row r="78">
          <cell r="A78">
            <v>76</v>
          </cell>
          <cell r="B78">
            <v>76</v>
          </cell>
          <cell r="C78" t="str">
            <v>001</v>
          </cell>
          <cell r="D78" t="str">
            <v xml:space="preserve">ABINGTON                     </v>
          </cell>
          <cell r="E78">
            <v>15</v>
          </cell>
          <cell r="F78" t="str">
            <v>Tuition To Other Schools (9000)</v>
          </cell>
          <cell r="G78" t="str">
            <v xml:space="preserve"> </v>
          </cell>
          <cell r="I78">
            <v>3228228</v>
          </cell>
          <cell r="J78">
            <v>2828686</v>
          </cell>
        </row>
        <row r="79">
          <cell r="A79">
            <v>77</v>
          </cell>
          <cell r="B79">
            <v>77</v>
          </cell>
          <cell r="C79" t="str">
            <v>001</v>
          </cell>
          <cell r="D79" t="str">
            <v xml:space="preserve">ABINGTON                     </v>
          </cell>
          <cell r="E79">
            <v>16</v>
          </cell>
          <cell r="F79" t="str">
            <v>Out-of-District Transportation (3300)</v>
          </cell>
          <cell r="I79">
            <v>258558</v>
          </cell>
          <cell r="J79">
            <v>357406.1</v>
          </cell>
        </row>
        <row r="80">
          <cell r="A80">
            <v>78</v>
          </cell>
          <cell r="B80">
            <v>78</v>
          </cell>
          <cell r="C80" t="str">
            <v>001</v>
          </cell>
          <cell r="D80" t="str">
            <v xml:space="preserve">ABINGTON                     </v>
          </cell>
          <cell r="E80">
            <v>17</v>
          </cell>
          <cell r="F80" t="str">
            <v>TOTAL EXPENDITURES</v>
          </cell>
          <cell r="I80">
            <v>25719722</v>
          </cell>
          <cell r="J80">
            <v>23636401</v>
          </cell>
        </row>
        <row r="81">
          <cell r="A81">
            <v>79</v>
          </cell>
          <cell r="B81">
            <v>79</v>
          </cell>
          <cell r="C81" t="str">
            <v>001</v>
          </cell>
          <cell r="D81" t="str">
            <v xml:space="preserve">ABINGTON                     </v>
          </cell>
          <cell r="E81">
            <v>18</v>
          </cell>
          <cell r="F81" t="str">
            <v>percentage of overall spending from the general fund</v>
          </cell>
          <cell r="I81">
            <v>87.70212990638079</v>
          </cell>
        </row>
        <row r="82">
          <cell r="A82">
            <v>80</v>
          </cell>
          <cell r="B82">
            <v>1</v>
          </cell>
          <cell r="C82" t="str">
            <v>002</v>
          </cell>
          <cell r="D82" t="str">
            <v xml:space="preserve">ACTON                        </v>
          </cell>
          <cell r="E82">
            <v>1</v>
          </cell>
          <cell r="F82" t="str">
            <v>In-District FTE Average Membership</v>
          </cell>
          <cell r="G82" t="str">
            <v xml:space="preserve"> </v>
          </cell>
          <cell r="I82">
            <v>2566.66</v>
          </cell>
          <cell r="J82">
            <v>2618.5</v>
          </cell>
        </row>
        <row r="83">
          <cell r="A83">
            <v>81</v>
          </cell>
          <cell r="B83">
            <v>2</v>
          </cell>
          <cell r="C83" t="str">
            <v>002</v>
          </cell>
          <cell r="D83" t="str">
            <v xml:space="preserve">ACTON                        </v>
          </cell>
          <cell r="E83">
            <v>2</v>
          </cell>
          <cell r="F83" t="str">
            <v>Out-of-District FTE Average Membership</v>
          </cell>
          <cell r="G83" t="str">
            <v xml:space="preserve"> </v>
          </cell>
          <cell r="I83">
            <v>29.6</v>
          </cell>
          <cell r="J83">
            <v>32.1</v>
          </cell>
        </row>
        <row r="84">
          <cell r="A84">
            <v>82</v>
          </cell>
          <cell r="B84">
            <v>3</v>
          </cell>
          <cell r="C84" t="str">
            <v>002</v>
          </cell>
          <cell r="D84" t="str">
            <v xml:space="preserve">ACTON                        </v>
          </cell>
          <cell r="E84">
            <v>3</v>
          </cell>
          <cell r="F84" t="str">
            <v>Total FTE Average Membership</v>
          </cell>
          <cell r="G84" t="str">
            <v xml:space="preserve"> </v>
          </cell>
          <cell r="I84">
            <v>2596.2600000000002</v>
          </cell>
          <cell r="J84">
            <v>2650.6</v>
          </cell>
        </row>
        <row r="85">
          <cell r="A85">
            <v>83</v>
          </cell>
          <cell r="B85">
            <v>4</v>
          </cell>
          <cell r="C85" t="str">
            <v>002</v>
          </cell>
          <cell r="D85" t="str">
            <v xml:space="preserve">ACTON                        </v>
          </cell>
          <cell r="E85">
            <v>4</v>
          </cell>
          <cell r="F85" t="str">
            <v>Administration</v>
          </cell>
          <cell r="G85" t="str">
            <v xml:space="preserve"> </v>
          </cell>
          <cell r="I85">
            <v>1322194</v>
          </cell>
          <cell r="J85">
            <v>1369636</v>
          </cell>
        </row>
        <row r="86">
          <cell r="A86">
            <v>84</v>
          </cell>
          <cell r="B86">
            <v>5</v>
          </cell>
          <cell r="C86" t="str">
            <v>002</v>
          </cell>
          <cell r="D86" t="str">
            <v xml:space="preserve">ACTON                        </v>
          </cell>
          <cell r="E86">
            <v>0</v>
          </cell>
          <cell r="G86">
            <v>8300</v>
          </cell>
          <cell r="I86">
            <v>3123</v>
          </cell>
          <cell r="J86">
            <v>2651</v>
          </cell>
        </row>
        <row r="87">
          <cell r="A87">
            <v>85</v>
          </cell>
          <cell r="B87">
            <v>6</v>
          </cell>
          <cell r="C87" t="str">
            <v>002</v>
          </cell>
          <cell r="D87" t="str">
            <v xml:space="preserve">ACTON                        </v>
          </cell>
          <cell r="E87">
            <v>0</v>
          </cell>
          <cell r="G87">
            <v>8305</v>
          </cell>
          <cell r="I87">
            <v>160531</v>
          </cell>
          <cell r="J87">
            <v>183374</v>
          </cell>
        </row>
        <row r="88">
          <cell r="A88">
            <v>86</v>
          </cell>
          <cell r="B88">
            <v>7</v>
          </cell>
          <cell r="C88" t="str">
            <v>002</v>
          </cell>
          <cell r="D88" t="str">
            <v xml:space="preserve">ACTON                        </v>
          </cell>
          <cell r="E88">
            <v>0</v>
          </cell>
          <cell r="G88">
            <v>8310</v>
          </cell>
          <cell r="I88">
            <v>66529</v>
          </cell>
          <cell r="J88">
            <v>0</v>
          </cell>
        </row>
        <row r="89">
          <cell r="A89">
            <v>87</v>
          </cell>
          <cell r="B89">
            <v>8</v>
          </cell>
          <cell r="C89" t="str">
            <v>002</v>
          </cell>
          <cell r="D89" t="str">
            <v xml:space="preserve">ACTON                        </v>
          </cell>
          <cell r="E89">
            <v>0</v>
          </cell>
          <cell r="G89">
            <v>8315</v>
          </cell>
          <cell r="I89">
            <v>0</v>
          </cell>
          <cell r="J89">
            <v>67477</v>
          </cell>
        </row>
        <row r="90">
          <cell r="A90">
            <v>88</v>
          </cell>
          <cell r="B90">
            <v>9</v>
          </cell>
          <cell r="C90" t="str">
            <v>002</v>
          </cell>
          <cell r="D90" t="str">
            <v xml:space="preserve">ACTON                        </v>
          </cell>
          <cell r="E90">
            <v>0</v>
          </cell>
          <cell r="G90">
            <v>8320</v>
          </cell>
          <cell r="I90">
            <v>693366</v>
          </cell>
          <cell r="J90">
            <v>716281</v>
          </cell>
        </row>
        <row r="91">
          <cell r="A91">
            <v>89</v>
          </cell>
          <cell r="B91">
            <v>10</v>
          </cell>
          <cell r="C91" t="str">
            <v>002</v>
          </cell>
          <cell r="D91" t="str">
            <v xml:space="preserve">ACTON                        </v>
          </cell>
          <cell r="E91">
            <v>0</v>
          </cell>
          <cell r="G91">
            <v>8325</v>
          </cell>
          <cell r="I91">
            <v>139512</v>
          </cell>
          <cell r="J91">
            <v>125561</v>
          </cell>
        </row>
        <row r="92">
          <cell r="A92">
            <v>90</v>
          </cell>
          <cell r="B92">
            <v>11</v>
          </cell>
          <cell r="C92" t="str">
            <v>002</v>
          </cell>
          <cell r="D92" t="str">
            <v xml:space="preserve">ACTON                        </v>
          </cell>
          <cell r="E92">
            <v>0</v>
          </cell>
          <cell r="G92">
            <v>8330</v>
          </cell>
          <cell r="I92">
            <v>39744</v>
          </cell>
          <cell r="J92">
            <v>42500</v>
          </cell>
        </row>
        <row r="93">
          <cell r="A93">
            <v>91</v>
          </cell>
          <cell r="B93">
            <v>12</v>
          </cell>
          <cell r="C93" t="str">
            <v>002</v>
          </cell>
          <cell r="D93" t="str">
            <v xml:space="preserve">ACTON                        </v>
          </cell>
          <cell r="E93">
            <v>0</v>
          </cell>
          <cell r="G93">
            <v>8335</v>
          </cell>
          <cell r="I93">
            <v>0</v>
          </cell>
          <cell r="J93">
            <v>0</v>
          </cell>
        </row>
        <row r="94">
          <cell r="A94">
            <v>92</v>
          </cell>
          <cell r="B94">
            <v>13</v>
          </cell>
          <cell r="C94" t="str">
            <v>002</v>
          </cell>
          <cell r="D94" t="str">
            <v xml:space="preserve">ACTON                        </v>
          </cell>
          <cell r="E94">
            <v>0</v>
          </cell>
          <cell r="G94">
            <v>8340</v>
          </cell>
          <cell r="I94">
            <v>219389</v>
          </cell>
          <cell r="J94">
            <v>231792</v>
          </cell>
        </row>
        <row r="95">
          <cell r="A95">
            <v>93</v>
          </cell>
          <cell r="B95">
            <v>14</v>
          </cell>
          <cell r="C95" t="str">
            <v>002</v>
          </cell>
          <cell r="D95" t="str">
            <v xml:space="preserve">ACTON                        </v>
          </cell>
          <cell r="E95">
            <v>5</v>
          </cell>
          <cell r="F95" t="str">
            <v xml:space="preserve">Instructional Leadership </v>
          </cell>
          <cell r="I95">
            <v>1403305</v>
          </cell>
          <cell r="J95">
            <v>1472353</v>
          </cell>
        </row>
        <row r="96">
          <cell r="A96">
            <v>94</v>
          </cell>
          <cell r="B96">
            <v>15</v>
          </cell>
          <cell r="C96" t="str">
            <v>002</v>
          </cell>
          <cell r="D96" t="str">
            <v xml:space="preserve">ACTON                        </v>
          </cell>
          <cell r="E96">
            <v>0</v>
          </cell>
          <cell r="G96">
            <v>8345</v>
          </cell>
          <cell r="I96">
            <v>187693</v>
          </cell>
          <cell r="J96">
            <v>191091</v>
          </cell>
        </row>
        <row r="97">
          <cell r="A97">
            <v>95</v>
          </cell>
          <cell r="B97">
            <v>16</v>
          </cell>
          <cell r="C97" t="str">
            <v>002</v>
          </cell>
          <cell r="D97" t="str">
            <v xml:space="preserve">ACTON                        </v>
          </cell>
          <cell r="E97">
            <v>0</v>
          </cell>
          <cell r="G97">
            <v>8350</v>
          </cell>
          <cell r="I97">
            <v>48621</v>
          </cell>
          <cell r="J97">
            <v>34181</v>
          </cell>
        </row>
        <row r="98">
          <cell r="A98">
            <v>96</v>
          </cell>
          <cell r="B98">
            <v>17</v>
          </cell>
          <cell r="C98" t="str">
            <v>002</v>
          </cell>
          <cell r="D98" t="str">
            <v xml:space="preserve">ACTON                        </v>
          </cell>
          <cell r="E98">
            <v>0</v>
          </cell>
          <cell r="G98">
            <v>8355</v>
          </cell>
          <cell r="I98">
            <v>839964</v>
          </cell>
          <cell r="J98">
            <v>898783</v>
          </cell>
        </row>
        <row r="99">
          <cell r="A99">
            <v>97</v>
          </cell>
          <cell r="B99">
            <v>18</v>
          </cell>
          <cell r="C99" t="str">
            <v>002</v>
          </cell>
          <cell r="D99" t="str">
            <v xml:space="preserve">ACTON                        </v>
          </cell>
          <cell r="E99">
            <v>0</v>
          </cell>
          <cell r="G99">
            <v>8360</v>
          </cell>
          <cell r="I99">
            <v>237203</v>
          </cell>
          <cell r="J99">
            <v>241836</v>
          </cell>
        </row>
        <row r="100">
          <cell r="A100">
            <v>98</v>
          </cell>
          <cell r="B100">
            <v>19</v>
          </cell>
          <cell r="C100" t="str">
            <v>002</v>
          </cell>
          <cell r="D100" t="str">
            <v xml:space="preserve">ACTON                        </v>
          </cell>
          <cell r="E100">
            <v>0</v>
          </cell>
          <cell r="G100">
            <v>8365</v>
          </cell>
          <cell r="I100">
            <v>63121</v>
          </cell>
          <cell r="J100">
            <v>79358</v>
          </cell>
        </row>
        <row r="101">
          <cell r="A101">
            <v>99</v>
          </cell>
          <cell r="B101">
            <v>20</v>
          </cell>
          <cell r="C101" t="str">
            <v>002</v>
          </cell>
          <cell r="D101" t="str">
            <v xml:space="preserve">ACTON                        </v>
          </cell>
          <cell r="E101">
            <v>0</v>
          </cell>
          <cell r="G101">
            <v>8380</v>
          </cell>
          <cell r="I101">
            <v>26703</v>
          </cell>
          <cell r="J101">
            <v>27104</v>
          </cell>
        </row>
        <row r="102">
          <cell r="A102">
            <v>100</v>
          </cell>
          <cell r="B102">
            <v>21</v>
          </cell>
          <cell r="C102" t="str">
            <v>002</v>
          </cell>
          <cell r="D102" t="str">
            <v xml:space="preserve">ACTON                        </v>
          </cell>
          <cell r="E102">
            <v>6</v>
          </cell>
          <cell r="F102" t="str">
            <v>Classroom and Specialist Teachers</v>
          </cell>
          <cell r="I102">
            <v>10113325</v>
          </cell>
          <cell r="J102">
            <v>10523909</v>
          </cell>
        </row>
        <row r="103">
          <cell r="A103">
            <v>101</v>
          </cell>
          <cell r="B103">
            <v>22</v>
          </cell>
          <cell r="C103" t="str">
            <v>002</v>
          </cell>
          <cell r="D103" t="str">
            <v xml:space="preserve">ACTON                        </v>
          </cell>
          <cell r="E103">
            <v>0</v>
          </cell>
          <cell r="G103">
            <v>8370</v>
          </cell>
          <cell r="I103">
            <v>9416151</v>
          </cell>
          <cell r="J103">
            <v>9868736</v>
          </cell>
        </row>
        <row r="104">
          <cell r="A104">
            <v>102</v>
          </cell>
          <cell r="B104">
            <v>23</v>
          </cell>
          <cell r="C104" t="str">
            <v>002</v>
          </cell>
          <cell r="D104" t="str">
            <v xml:space="preserve">ACTON                        </v>
          </cell>
          <cell r="E104">
            <v>0</v>
          </cell>
          <cell r="G104">
            <v>8375</v>
          </cell>
          <cell r="I104">
            <v>697174</v>
          </cell>
          <cell r="J104">
            <v>655173</v>
          </cell>
        </row>
        <row r="105">
          <cell r="A105">
            <v>103</v>
          </cell>
          <cell r="B105">
            <v>24</v>
          </cell>
          <cell r="C105" t="str">
            <v>002</v>
          </cell>
          <cell r="D105" t="str">
            <v xml:space="preserve">ACTON                        </v>
          </cell>
          <cell r="E105">
            <v>7</v>
          </cell>
          <cell r="F105" t="str">
            <v>Other Teaching Services</v>
          </cell>
          <cell r="I105">
            <v>3250308</v>
          </cell>
          <cell r="J105">
            <v>3208812</v>
          </cell>
        </row>
        <row r="106">
          <cell r="A106">
            <v>104</v>
          </cell>
          <cell r="B106">
            <v>25</v>
          </cell>
          <cell r="C106" t="str">
            <v>002</v>
          </cell>
          <cell r="D106" t="str">
            <v xml:space="preserve">ACTON                        </v>
          </cell>
          <cell r="E106">
            <v>0</v>
          </cell>
          <cell r="G106">
            <v>8385</v>
          </cell>
          <cell r="I106">
            <v>521062</v>
          </cell>
          <cell r="J106">
            <v>457515</v>
          </cell>
        </row>
        <row r="107">
          <cell r="A107">
            <v>105</v>
          </cell>
          <cell r="B107">
            <v>26</v>
          </cell>
          <cell r="C107" t="str">
            <v>002</v>
          </cell>
          <cell r="D107" t="str">
            <v xml:space="preserve">ACTON                        </v>
          </cell>
          <cell r="E107">
            <v>0</v>
          </cell>
          <cell r="G107">
            <v>8390</v>
          </cell>
          <cell r="I107">
            <v>158065</v>
          </cell>
          <cell r="J107">
            <v>149408</v>
          </cell>
        </row>
        <row r="108">
          <cell r="A108">
            <v>106</v>
          </cell>
          <cell r="B108">
            <v>27</v>
          </cell>
          <cell r="C108" t="str">
            <v>002</v>
          </cell>
          <cell r="D108" t="str">
            <v xml:space="preserve">ACTON                        </v>
          </cell>
          <cell r="E108">
            <v>0</v>
          </cell>
          <cell r="G108">
            <v>8395</v>
          </cell>
          <cell r="I108">
            <v>2469254</v>
          </cell>
          <cell r="J108">
            <v>2435180</v>
          </cell>
        </row>
        <row r="109">
          <cell r="A109">
            <v>107</v>
          </cell>
          <cell r="B109">
            <v>28</v>
          </cell>
          <cell r="C109" t="str">
            <v>002</v>
          </cell>
          <cell r="D109" t="str">
            <v xml:space="preserve">ACTON                        </v>
          </cell>
          <cell r="E109">
            <v>0</v>
          </cell>
          <cell r="G109">
            <v>8400</v>
          </cell>
          <cell r="I109">
            <v>101927</v>
          </cell>
          <cell r="J109">
            <v>166709</v>
          </cell>
        </row>
        <row r="110">
          <cell r="A110">
            <v>108</v>
          </cell>
          <cell r="B110">
            <v>29</v>
          </cell>
          <cell r="C110" t="str">
            <v>002</v>
          </cell>
          <cell r="D110" t="str">
            <v xml:space="preserve">ACTON                        </v>
          </cell>
          <cell r="E110">
            <v>8</v>
          </cell>
          <cell r="F110" t="str">
            <v>Professional Development</v>
          </cell>
          <cell r="I110">
            <v>80685</v>
          </cell>
          <cell r="J110">
            <v>82769</v>
          </cell>
        </row>
        <row r="111">
          <cell r="A111">
            <v>109</v>
          </cell>
          <cell r="B111">
            <v>30</v>
          </cell>
          <cell r="C111" t="str">
            <v>002</v>
          </cell>
          <cell r="D111" t="str">
            <v xml:space="preserve">ACTON                        </v>
          </cell>
          <cell r="E111">
            <v>0</v>
          </cell>
          <cell r="G111">
            <v>8405</v>
          </cell>
          <cell r="I111">
            <v>12091</v>
          </cell>
          <cell r="J111">
            <v>10417</v>
          </cell>
        </row>
        <row r="112">
          <cell r="A112">
            <v>110</v>
          </cell>
          <cell r="B112">
            <v>31</v>
          </cell>
          <cell r="C112" t="str">
            <v>002</v>
          </cell>
          <cell r="D112" t="str">
            <v xml:space="preserve">ACTON                        </v>
          </cell>
          <cell r="E112">
            <v>0</v>
          </cell>
          <cell r="G112">
            <v>8410</v>
          </cell>
          <cell r="I112">
            <v>25184</v>
          </cell>
          <cell r="J112">
            <v>420</v>
          </cell>
        </row>
        <row r="113">
          <cell r="A113">
            <v>111</v>
          </cell>
          <cell r="B113">
            <v>32</v>
          </cell>
          <cell r="C113" t="str">
            <v>002</v>
          </cell>
          <cell r="D113" t="str">
            <v xml:space="preserve">ACTON                        </v>
          </cell>
          <cell r="E113">
            <v>0</v>
          </cell>
          <cell r="G113">
            <v>8415</v>
          </cell>
          <cell r="I113">
            <v>3773</v>
          </cell>
          <cell r="J113">
            <v>23451</v>
          </cell>
        </row>
        <row r="114">
          <cell r="A114">
            <v>112</v>
          </cell>
          <cell r="B114">
            <v>33</v>
          </cell>
          <cell r="C114" t="str">
            <v>002</v>
          </cell>
          <cell r="D114" t="str">
            <v xml:space="preserve">ACTON                        </v>
          </cell>
          <cell r="E114">
            <v>0</v>
          </cell>
          <cell r="G114">
            <v>8420</v>
          </cell>
          <cell r="I114">
            <v>39637</v>
          </cell>
          <cell r="J114">
            <v>48481</v>
          </cell>
        </row>
        <row r="115">
          <cell r="A115">
            <v>113</v>
          </cell>
          <cell r="B115">
            <v>34</v>
          </cell>
          <cell r="C115" t="str">
            <v>002</v>
          </cell>
          <cell r="D115" t="str">
            <v xml:space="preserve">ACTON                        </v>
          </cell>
          <cell r="E115">
            <v>9</v>
          </cell>
          <cell r="F115" t="str">
            <v>Instructional Materials, Equipment and Technology</v>
          </cell>
          <cell r="I115">
            <v>723494</v>
          </cell>
          <cell r="J115">
            <v>846997</v>
          </cell>
        </row>
        <row r="116">
          <cell r="A116">
            <v>114</v>
          </cell>
          <cell r="B116">
            <v>35</v>
          </cell>
          <cell r="C116" t="str">
            <v>002</v>
          </cell>
          <cell r="D116" t="str">
            <v xml:space="preserve">ACTON                        </v>
          </cell>
          <cell r="E116">
            <v>0</v>
          </cell>
          <cell r="G116">
            <v>8425</v>
          </cell>
          <cell r="I116">
            <v>154493</v>
          </cell>
          <cell r="J116">
            <v>149894</v>
          </cell>
        </row>
        <row r="117">
          <cell r="A117">
            <v>115</v>
          </cell>
          <cell r="B117">
            <v>36</v>
          </cell>
          <cell r="C117" t="str">
            <v>002</v>
          </cell>
          <cell r="D117" t="str">
            <v xml:space="preserve">ACTON                        </v>
          </cell>
          <cell r="E117">
            <v>0</v>
          </cell>
          <cell r="G117">
            <v>8430</v>
          </cell>
          <cell r="I117">
            <v>309274</v>
          </cell>
          <cell r="J117">
            <v>277901</v>
          </cell>
        </row>
        <row r="118">
          <cell r="A118">
            <v>116</v>
          </cell>
          <cell r="B118">
            <v>37</v>
          </cell>
          <cell r="C118" t="str">
            <v>002</v>
          </cell>
          <cell r="D118" t="str">
            <v xml:space="preserve">ACTON                        </v>
          </cell>
          <cell r="E118">
            <v>0</v>
          </cell>
          <cell r="G118">
            <v>8435</v>
          </cell>
          <cell r="I118">
            <v>14271</v>
          </cell>
          <cell r="J118">
            <v>3748</v>
          </cell>
        </row>
        <row r="119">
          <cell r="A119">
            <v>117</v>
          </cell>
          <cell r="B119">
            <v>38</v>
          </cell>
          <cell r="C119" t="str">
            <v>002</v>
          </cell>
          <cell r="D119" t="str">
            <v xml:space="preserve">ACTON                        </v>
          </cell>
          <cell r="E119">
            <v>0</v>
          </cell>
          <cell r="G119">
            <v>8440</v>
          </cell>
          <cell r="I119">
            <v>15583</v>
          </cell>
          <cell r="J119">
            <v>15709</v>
          </cell>
        </row>
        <row r="120">
          <cell r="A120">
            <v>118</v>
          </cell>
          <cell r="B120">
            <v>39</v>
          </cell>
          <cell r="C120" t="str">
            <v>002</v>
          </cell>
          <cell r="D120" t="str">
            <v xml:space="preserve">ACTON                        </v>
          </cell>
          <cell r="E120">
            <v>0</v>
          </cell>
          <cell r="G120">
            <v>8445</v>
          </cell>
          <cell r="I120">
            <v>100498</v>
          </cell>
          <cell r="J120">
            <v>106589</v>
          </cell>
        </row>
        <row r="121">
          <cell r="A121">
            <v>119</v>
          </cell>
          <cell r="B121">
            <v>40</v>
          </cell>
          <cell r="C121" t="str">
            <v>002</v>
          </cell>
          <cell r="D121" t="str">
            <v xml:space="preserve">ACTON                        </v>
          </cell>
          <cell r="E121">
            <v>0</v>
          </cell>
          <cell r="G121">
            <v>8450</v>
          </cell>
          <cell r="I121">
            <v>129375</v>
          </cell>
          <cell r="J121">
            <v>293156</v>
          </cell>
        </row>
        <row r="122">
          <cell r="A122">
            <v>120</v>
          </cell>
          <cell r="B122">
            <v>41</v>
          </cell>
          <cell r="C122" t="str">
            <v>002</v>
          </cell>
          <cell r="D122" t="str">
            <v xml:space="preserve">ACTON                        </v>
          </cell>
          <cell r="E122">
            <v>0</v>
          </cell>
          <cell r="G122">
            <v>8455</v>
          </cell>
          <cell r="I122">
            <v>0</v>
          </cell>
          <cell r="J122">
            <v>0</v>
          </cell>
        </row>
        <row r="123">
          <cell r="A123">
            <v>121</v>
          </cell>
          <cell r="B123">
            <v>42</v>
          </cell>
          <cell r="C123" t="str">
            <v>002</v>
          </cell>
          <cell r="D123" t="str">
            <v xml:space="preserve">ACTON                        </v>
          </cell>
          <cell r="E123">
            <v>0</v>
          </cell>
          <cell r="G123">
            <v>8460</v>
          </cell>
          <cell r="I123">
            <v>0</v>
          </cell>
          <cell r="J123">
            <v>0</v>
          </cell>
        </row>
        <row r="124">
          <cell r="A124">
            <v>122</v>
          </cell>
          <cell r="B124">
            <v>43</v>
          </cell>
          <cell r="C124" t="str">
            <v>002</v>
          </cell>
          <cell r="D124" t="str">
            <v xml:space="preserve">ACTON                        </v>
          </cell>
          <cell r="E124">
            <v>10</v>
          </cell>
          <cell r="F124" t="str">
            <v>Guidance, Counseling and Testing</v>
          </cell>
          <cell r="I124">
            <v>505654</v>
          </cell>
          <cell r="J124">
            <v>517659</v>
          </cell>
        </row>
        <row r="125">
          <cell r="A125">
            <v>123</v>
          </cell>
          <cell r="B125">
            <v>44</v>
          </cell>
          <cell r="C125" t="str">
            <v>002</v>
          </cell>
          <cell r="D125" t="str">
            <v xml:space="preserve">ACTON                        </v>
          </cell>
          <cell r="E125">
            <v>0</v>
          </cell>
          <cell r="G125">
            <v>8465</v>
          </cell>
          <cell r="I125">
            <v>349925</v>
          </cell>
          <cell r="J125">
            <v>352721</v>
          </cell>
        </row>
        <row r="126">
          <cell r="A126">
            <v>124</v>
          </cell>
          <cell r="B126">
            <v>45</v>
          </cell>
          <cell r="C126" t="str">
            <v>002</v>
          </cell>
          <cell r="D126" t="str">
            <v xml:space="preserve">ACTON                        </v>
          </cell>
          <cell r="E126">
            <v>0</v>
          </cell>
          <cell r="G126">
            <v>8470</v>
          </cell>
          <cell r="I126">
            <v>3818</v>
          </cell>
          <cell r="J126">
            <v>4739</v>
          </cell>
        </row>
        <row r="127">
          <cell r="A127">
            <v>125</v>
          </cell>
          <cell r="B127">
            <v>46</v>
          </cell>
          <cell r="C127" t="str">
            <v>002</v>
          </cell>
          <cell r="D127" t="str">
            <v xml:space="preserve">ACTON                        </v>
          </cell>
          <cell r="E127">
            <v>0</v>
          </cell>
          <cell r="G127">
            <v>8475</v>
          </cell>
          <cell r="I127">
            <v>151911</v>
          </cell>
          <cell r="J127">
            <v>160199</v>
          </cell>
        </row>
        <row r="128">
          <cell r="A128">
            <v>126</v>
          </cell>
          <cell r="B128">
            <v>47</v>
          </cell>
          <cell r="C128" t="str">
            <v>002</v>
          </cell>
          <cell r="D128" t="str">
            <v xml:space="preserve">ACTON                        </v>
          </cell>
          <cell r="E128">
            <v>11</v>
          </cell>
          <cell r="F128" t="str">
            <v>Pupil Services</v>
          </cell>
          <cell r="I128">
            <v>2699039</v>
          </cell>
          <cell r="J128">
            <v>2889051</v>
          </cell>
        </row>
        <row r="129">
          <cell r="A129">
            <v>127</v>
          </cell>
          <cell r="B129">
            <v>48</v>
          </cell>
          <cell r="C129" t="str">
            <v>002</v>
          </cell>
          <cell r="D129" t="str">
            <v xml:space="preserve">ACTON                        </v>
          </cell>
          <cell r="E129">
            <v>0</v>
          </cell>
          <cell r="G129">
            <v>8485</v>
          </cell>
          <cell r="I129">
            <v>30807</v>
          </cell>
          <cell r="J129">
            <v>31862</v>
          </cell>
        </row>
        <row r="130">
          <cell r="A130">
            <v>128</v>
          </cell>
          <cell r="B130">
            <v>49</v>
          </cell>
          <cell r="C130" t="str">
            <v>002</v>
          </cell>
          <cell r="D130" t="str">
            <v xml:space="preserve">ACTON                        </v>
          </cell>
          <cell r="E130">
            <v>0</v>
          </cell>
          <cell r="G130">
            <v>8490</v>
          </cell>
          <cell r="I130">
            <v>302322</v>
          </cell>
          <cell r="J130">
            <v>312364</v>
          </cell>
        </row>
        <row r="131">
          <cell r="A131">
            <v>129</v>
          </cell>
          <cell r="B131">
            <v>50</v>
          </cell>
          <cell r="C131" t="str">
            <v>002</v>
          </cell>
          <cell r="D131" t="str">
            <v xml:space="preserve">ACTON                        </v>
          </cell>
          <cell r="E131">
            <v>0</v>
          </cell>
          <cell r="G131">
            <v>8495</v>
          </cell>
          <cell r="I131">
            <v>1011139</v>
          </cell>
          <cell r="J131">
            <v>1111135</v>
          </cell>
        </row>
        <row r="132">
          <cell r="A132">
            <v>130</v>
          </cell>
          <cell r="B132">
            <v>51</v>
          </cell>
          <cell r="C132" t="str">
            <v>002</v>
          </cell>
          <cell r="D132" t="str">
            <v xml:space="preserve">ACTON                        </v>
          </cell>
          <cell r="E132">
            <v>0</v>
          </cell>
          <cell r="G132">
            <v>8500</v>
          </cell>
          <cell r="I132">
            <v>614368</v>
          </cell>
          <cell r="J132">
            <v>599864</v>
          </cell>
        </row>
        <row r="133">
          <cell r="A133">
            <v>131</v>
          </cell>
          <cell r="B133">
            <v>52</v>
          </cell>
          <cell r="C133" t="str">
            <v>002</v>
          </cell>
          <cell r="D133" t="str">
            <v xml:space="preserve">ACTON                        </v>
          </cell>
          <cell r="E133">
            <v>0</v>
          </cell>
          <cell r="G133">
            <v>8505</v>
          </cell>
          <cell r="I133">
            <v>259197</v>
          </cell>
          <cell r="J133">
            <v>279582</v>
          </cell>
        </row>
        <row r="134">
          <cell r="A134">
            <v>132</v>
          </cell>
          <cell r="B134">
            <v>53</v>
          </cell>
          <cell r="C134" t="str">
            <v>002</v>
          </cell>
          <cell r="D134" t="str">
            <v xml:space="preserve">ACTON                        </v>
          </cell>
          <cell r="E134">
            <v>0</v>
          </cell>
          <cell r="G134">
            <v>8510</v>
          </cell>
          <cell r="I134">
            <v>440179</v>
          </cell>
          <cell r="J134">
            <v>484046</v>
          </cell>
        </row>
        <row r="135">
          <cell r="A135">
            <v>133</v>
          </cell>
          <cell r="B135">
            <v>54</v>
          </cell>
          <cell r="C135" t="str">
            <v>002</v>
          </cell>
          <cell r="D135" t="str">
            <v xml:space="preserve">ACTON                        </v>
          </cell>
          <cell r="E135">
            <v>0</v>
          </cell>
          <cell r="G135">
            <v>8515</v>
          </cell>
          <cell r="I135">
            <v>41027</v>
          </cell>
          <cell r="J135">
            <v>70198</v>
          </cell>
        </row>
        <row r="136">
          <cell r="A136">
            <v>134</v>
          </cell>
          <cell r="B136">
            <v>55</v>
          </cell>
          <cell r="C136" t="str">
            <v>002</v>
          </cell>
          <cell r="D136" t="str">
            <v xml:space="preserve">ACTON                        </v>
          </cell>
          <cell r="E136">
            <v>12</v>
          </cell>
          <cell r="F136" t="str">
            <v>Operations and Maintenance</v>
          </cell>
          <cell r="I136">
            <v>2209960</v>
          </cell>
          <cell r="J136">
            <v>2047832</v>
          </cell>
        </row>
        <row r="137">
          <cell r="A137">
            <v>135</v>
          </cell>
          <cell r="B137">
            <v>56</v>
          </cell>
          <cell r="C137" t="str">
            <v>002</v>
          </cell>
          <cell r="D137" t="str">
            <v xml:space="preserve">ACTON                        </v>
          </cell>
          <cell r="E137">
            <v>0</v>
          </cell>
          <cell r="G137">
            <v>8520</v>
          </cell>
          <cell r="I137">
            <v>766869</v>
          </cell>
          <cell r="J137">
            <v>721401</v>
          </cell>
        </row>
        <row r="138">
          <cell r="A138">
            <v>136</v>
          </cell>
          <cell r="B138">
            <v>57</v>
          </cell>
          <cell r="C138" t="str">
            <v>002</v>
          </cell>
          <cell r="D138" t="str">
            <v xml:space="preserve">ACTON                        </v>
          </cell>
          <cell r="E138">
            <v>0</v>
          </cell>
          <cell r="G138">
            <v>8525</v>
          </cell>
          <cell r="I138">
            <v>261426</v>
          </cell>
          <cell r="J138">
            <v>234180</v>
          </cell>
        </row>
        <row r="139">
          <cell r="A139">
            <v>137</v>
          </cell>
          <cell r="B139">
            <v>58</v>
          </cell>
          <cell r="C139" t="str">
            <v>002</v>
          </cell>
          <cell r="D139" t="str">
            <v xml:space="preserve">ACTON                        </v>
          </cell>
          <cell r="E139">
            <v>0</v>
          </cell>
          <cell r="G139">
            <v>8530</v>
          </cell>
          <cell r="I139">
            <v>597958</v>
          </cell>
          <cell r="J139">
            <v>586533</v>
          </cell>
        </row>
        <row r="140">
          <cell r="A140">
            <v>138</v>
          </cell>
          <cell r="B140">
            <v>59</v>
          </cell>
          <cell r="C140" t="str">
            <v>002</v>
          </cell>
          <cell r="D140" t="str">
            <v xml:space="preserve">ACTON                        </v>
          </cell>
          <cell r="E140">
            <v>0</v>
          </cell>
          <cell r="G140">
            <v>8535</v>
          </cell>
          <cell r="I140">
            <v>128669</v>
          </cell>
          <cell r="J140">
            <v>111403</v>
          </cell>
        </row>
        <row r="141">
          <cell r="A141">
            <v>139</v>
          </cell>
          <cell r="B141">
            <v>60</v>
          </cell>
          <cell r="C141" t="str">
            <v>002</v>
          </cell>
          <cell r="D141" t="str">
            <v xml:space="preserve">ACTON                        </v>
          </cell>
          <cell r="E141">
            <v>0</v>
          </cell>
          <cell r="G141">
            <v>8540</v>
          </cell>
          <cell r="I141">
            <v>337472</v>
          </cell>
          <cell r="J141">
            <v>307268</v>
          </cell>
        </row>
        <row r="142">
          <cell r="A142">
            <v>140</v>
          </cell>
          <cell r="B142">
            <v>61</v>
          </cell>
          <cell r="C142" t="str">
            <v>002</v>
          </cell>
          <cell r="D142" t="str">
            <v xml:space="preserve">ACTON                        </v>
          </cell>
          <cell r="E142">
            <v>0</v>
          </cell>
          <cell r="G142">
            <v>8545</v>
          </cell>
          <cell r="I142">
            <v>0</v>
          </cell>
          <cell r="J142">
            <v>0</v>
          </cell>
        </row>
        <row r="143">
          <cell r="A143">
            <v>141</v>
          </cell>
          <cell r="B143">
            <v>62</v>
          </cell>
          <cell r="C143" t="str">
            <v>002</v>
          </cell>
          <cell r="D143" t="str">
            <v xml:space="preserve">ACTON                        </v>
          </cell>
          <cell r="E143">
            <v>0</v>
          </cell>
          <cell r="G143">
            <v>8550</v>
          </cell>
          <cell r="I143">
            <v>55934</v>
          </cell>
          <cell r="J143">
            <v>60859</v>
          </cell>
        </row>
        <row r="144">
          <cell r="A144">
            <v>142</v>
          </cell>
          <cell r="B144">
            <v>63</v>
          </cell>
          <cell r="C144" t="str">
            <v>002</v>
          </cell>
          <cell r="D144" t="str">
            <v xml:space="preserve">ACTON                        </v>
          </cell>
          <cell r="E144">
            <v>0</v>
          </cell>
          <cell r="G144">
            <v>8555</v>
          </cell>
          <cell r="I144">
            <v>0</v>
          </cell>
          <cell r="J144">
            <v>0</v>
          </cell>
        </row>
        <row r="145">
          <cell r="A145">
            <v>143</v>
          </cell>
          <cell r="B145">
            <v>64</v>
          </cell>
          <cell r="C145" t="str">
            <v>002</v>
          </cell>
          <cell r="D145" t="str">
            <v xml:space="preserve">ACTON                        </v>
          </cell>
          <cell r="E145">
            <v>0</v>
          </cell>
          <cell r="G145">
            <v>8560</v>
          </cell>
          <cell r="I145">
            <v>999</v>
          </cell>
          <cell r="J145">
            <v>26188</v>
          </cell>
        </row>
        <row r="146">
          <cell r="A146">
            <v>144</v>
          </cell>
          <cell r="B146">
            <v>65</v>
          </cell>
          <cell r="C146" t="str">
            <v>002</v>
          </cell>
          <cell r="D146" t="str">
            <v xml:space="preserve">ACTON                        </v>
          </cell>
          <cell r="E146">
            <v>0</v>
          </cell>
          <cell r="G146">
            <v>8565</v>
          </cell>
          <cell r="I146">
            <v>60633</v>
          </cell>
          <cell r="J146">
            <v>0</v>
          </cell>
        </row>
        <row r="147">
          <cell r="A147">
            <v>145</v>
          </cell>
          <cell r="B147">
            <v>66</v>
          </cell>
          <cell r="C147" t="str">
            <v>002</v>
          </cell>
          <cell r="D147" t="str">
            <v xml:space="preserve">ACTON                        </v>
          </cell>
          <cell r="E147">
            <v>13</v>
          </cell>
          <cell r="F147" t="str">
            <v>Insurance, Retirement Programs and Other</v>
          </cell>
          <cell r="I147">
            <v>4393965</v>
          </cell>
          <cell r="J147">
            <v>4719357</v>
          </cell>
        </row>
        <row r="148">
          <cell r="A148">
            <v>146</v>
          </cell>
          <cell r="B148">
            <v>67</v>
          </cell>
          <cell r="C148" t="str">
            <v>002</v>
          </cell>
          <cell r="D148" t="str">
            <v xml:space="preserve">ACTON                        </v>
          </cell>
          <cell r="E148">
            <v>0</v>
          </cell>
          <cell r="G148">
            <v>8570</v>
          </cell>
          <cell r="I148">
            <v>1036477</v>
          </cell>
          <cell r="J148">
            <v>1037522</v>
          </cell>
        </row>
        <row r="149">
          <cell r="A149">
            <v>147</v>
          </cell>
          <cell r="B149">
            <v>68</v>
          </cell>
          <cell r="C149" t="str">
            <v>002</v>
          </cell>
          <cell r="D149" t="str">
            <v xml:space="preserve">ACTON                        </v>
          </cell>
          <cell r="E149">
            <v>0</v>
          </cell>
          <cell r="G149">
            <v>8575</v>
          </cell>
          <cell r="I149">
            <v>2758953</v>
          </cell>
          <cell r="J149">
            <v>3072806</v>
          </cell>
        </row>
        <row r="150">
          <cell r="A150">
            <v>148</v>
          </cell>
          <cell r="B150">
            <v>69</v>
          </cell>
          <cell r="C150" t="str">
            <v>002</v>
          </cell>
          <cell r="D150" t="str">
            <v xml:space="preserve">ACTON                        </v>
          </cell>
          <cell r="E150">
            <v>0</v>
          </cell>
          <cell r="G150">
            <v>8580</v>
          </cell>
          <cell r="I150">
            <v>445439</v>
          </cell>
          <cell r="J150">
            <v>461075</v>
          </cell>
        </row>
        <row r="151">
          <cell r="A151">
            <v>149</v>
          </cell>
          <cell r="B151">
            <v>70</v>
          </cell>
          <cell r="C151" t="str">
            <v>002</v>
          </cell>
          <cell r="D151" t="str">
            <v xml:space="preserve">ACTON                        </v>
          </cell>
          <cell r="E151">
            <v>0</v>
          </cell>
          <cell r="G151">
            <v>8585</v>
          </cell>
          <cell r="I151">
            <v>152696</v>
          </cell>
          <cell r="J151">
            <v>147131</v>
          </cell>
        </row>
        <row r="152">
          <cell r="A152">
            <v>150</v>
          </cell>
          <cell r="B152">
            <v>71</v>
          </cell>
          <cell r="C152" t="str">
            <v>002</v>
          </cell>
          <cell r="D152" t="str">
            <v xml:space="preserve">ACTON                        </v>
          </cell>
          <cell r="E152">
            <v>0</v>
          </cell>
          <cell r="G152">
            <v>8590</v>
          </cell>
          <cell r="I152">
            <v>0</v>
          </cell>
          <cell r="J152">
            <v>0</v>
          </cell>
        </row>
        <row r="153">
          <cell r="A153">
            <v>151</v>
          </cell>
          <cell r="B153">
            <v>72</v>
          </cell>
          <cell r="C153" t="str">
            <v>002</v>
          </cell>
          <cell r="D153" t="str">
            <v xml:space="preserve">ACTON                        </v>
          </cell>
          <cell r="E153">
            <v>0</v>
          </cell>
          <cell r="G153">
            <v>8595</v>
          </cell>
          <cell r="I153">
            <v>0</v>
          </cell>
          <cell r="J153">
            <v>0</v>
          </cell>
        </row>
        <row r="154">
          <cell r="A154">
            <v>152</v>
          </cell>
          <cell r="B154">
            <v>73</v>
          </cell>
          <cell r="C154" t="str">
            <v>002</v>
          </cell>
          <cell r="D154" t="str">
            <v xml:space="preserve">ACTON                        </v>
          </cell>
          <cell r="E154">
            <v>0</v>
          </cell>
          <cell r="G154">
            <v>8600</v>
          </cell>
          <cell r="I154">
            <v>0</v>
          </cell>
          <cell r="J154">
            <v>0</v>
          </cell>
        </row>
        <row r="155">
          <cell r="A155">
            <v>153</v>
          </cell>
          <cell r="B155">
            <v>74</v>
          </cell>
          <cell r="C155" t="str">
            <v>002</v>
          </cell>
          <cell r="D155" t="str">
            <v xml:space="preserve">ACTON                        </v>
          </cell>
          <cell r="E155">
            <v>0</v>
          </cell>
          <cell r="G155">
            <v>8610</v>
          </cell>
          <cell r="I155">
            <v>400</v>
          </cell>
          <cell r="J155">
            <v>823</v>
          </cell>
        </row>
        <row r="156">
          <cell r="A156">
            <v>154</v>
          </cell>
          <cell r="B156">
            <v>75</v>
          </cell>
          <cell r="C156" t="str">
            <v>002</v>
          </cell>
          <cell r="D156" t="str">
            <v xml:space="preserve">ACTON                        </v>
          </cell>
          <cell r="E156">
            <v>14</v>
          </cell>
          <cell r="F156" t="str">
            <v xml:space="preserve">Payments To Out-Of-District Schools </v>
          </cell>
          <cell r="I156">
            <v>1885615</v>
          </cell>
          <cell r="J156">
            <v>2131270</v>
          </cell>
        </row>
        <row r="157">
          <cell r="A157">
            <v>155</v>
          </cell>
          <cell r="B157">
            <v>76</v>
          </cell>
          <cell r="C157" t="str">
            <v>002</v>
          </cell>
          <cell r="D157" t="str">
            <v xml:space="preserve">ACTON                        </v>
          </cell>
          <cell r="E157">
            <v>15</v>
          </cell>
          <cell r="F157" t="str">
            <v>Tuition To Other Schools (9000)</v>
          </cell>
          <cell r="G157" t="str">
            <v xml:space="preserve"> </v>
          </cell>
          <cell r="I157">
            <v>1695333</v>
          </cell>
          <cell r="J157">
            <v>1878557</v>
          </cell>
        </row>
        <row r="158">
          <cell r="A158">
            <v>156</v>
          </cell>
          <cell r="B158">
            <v>77</v>
          </cell>
          <cell r="C158" t="str">
            <v>002</v>
          </cell>
          <cell r="D158" t="str">
            <v xml:space="preserve">ACTON                        </v>
          </cell>
          <cell r="E158">
            <v>16</v>
          </cell>
          <cell r="F158" t="str">
            <v>Out-of-District Transportation (3300)</v>
          </cell>
          <cell r="I158">
            <v>190282</v>
          </cell>
          <cell r="J158">
            <v>252713</v>
          </cell>
        </row>
        <row r="159">
          <cell r="A159">
            <v>157</v>
          </cell>
          <cell r="B159">
            <v>78</v>
          </cell>
          <cell r="C159" t="str">
            <v>002</v>
          </cell>
          <cell r="D159" t="str">
            <v xml:space="preserve">ACTON                        </v>
          </cell>
          <cell r="E159">
            <v>17</v>
          </cell>
          <cell r="F159" t="str">
            <v>TOTAL EXPENDITURES</v>
          </cell>
          <cell r="I159">
            <v>28587544</v>
          </cell>
          <cell r="J159">
            <v>29809645</v>
          </cell>
        </row>
        <row r="160">
          <cell r="A160">
            <v>158</v>
          </cell>
          <cell r="B160">
            <v>79</v>
          </cell>
          <cell r="C160" t="str">
            <v>002</v>
          </cell>
          <cell r="D160" t="str">
            <v xml:space="preserve">ACTON                        </v>
          </cell>
          <cell r="E160">
            <v>18</v>
          </cell>
          <cell r="F160" t="str">
            <v>percentage of overall spending from the general fund</v>
          </cell>
          <cell r="I160">
            <v>88.459228956499373</v>
          </cell>
        </row>
        <row r="161">
          <cell r="A161">
            <v>159</v>
          </cell>
          <cell r="B161">
            <v>1</v>
          </cell>
          <cell r="C161" t="str">
            <v>003</v>
          </cell>
          <cell r="D161" t="str">
            <v xml:space="preserve">ACUSHNET                     </v>
          </cell>
          <cell r="E161">
            <v>1</v>
          </cell>
          <cell r="F161" t="str">
            <v>In-District FTE Average Membership</v>
          </cell>
          <cell r="G161" t="str">
            <v xml:space="preserve"> </v>
          </cell>
          <cell r="I161">
            <v>1032.1300000000001</v>
          </cell>
          <cell r="J161">
            <v>1010.4</v>
          </cell>
        </row>
        <row r="162">
          <cell r="A162">
            <v>160</v>
          </cell>
          <cell r="B162">
            <v>2</v>
          </cell>
          <cell r="C162" t="str">
            <v>003</v>
          </cell>
          <cell r="D162" t="str">
            <v xml:space="preserve">ACUSHNET                     </v>
          </cell>
          <cell r="E162">
            <v>2</v>
          </cell>
          <cell r="F162" t="str">
            <v>Out-of-District FTE Average Membership</v>
          </cell>
          <cell r="G162" t="str">
            <v xml:space="preserve"> </v>
          </cell>
          <cell r="I162">
            <v>331.4</v>
          </cell>
          <cell r="J162">
            <v>332.4</v>
          </cell>
        </row>
        <row r="163">
          <cell r="A163">
            <v>161</v>
          </cell>
          <cell r="B163">
            <v>3</v>
          </cell>
          <cell r="C163" t="str">
            <v>003</v>
          </cell>
          <cell r="D163" t="str">
            <v xml:space="preserve">ACUSHNET                     </v>
          </cell>
          <cell r="E163">
            <v>3</v>
          </cell>
          <cell r="F163" t="str">
            <v>Total FTE Average Membership</v>
          </cell>
          <cell r="G163" t="str">
            <v xml:space="preserve"> </v>
          </cell>
          <cell r="I163">
            <v>1363.53</v>
          </cell>
          <cell r="J163">
            <v>1342.8</v>
          </cell>
        </row>
        <row r="164">
          <cell r="A164">
            <v>162</v>
          </cell>
          <cell r="B164">
            <v>4</v>
          </cell>
          <cell r="C164" t="str">
            <v>003</v>
          </cell>
          <cell r="D164" t="str">
            <v xml:space="preserve">ACUSHNET                     </v>
          </cell>
          <cell r="E164">
            <v>4</v>
          </cell>
          <cell r="F164" t="str">
            <v>Administration</v>
          </cell>
          <cell r="G164" t="str">
            <v xml:space="preserve"> </v>
          </cell>
          <cell r="I164">
            <v>497683</v>
          </cell>
          <cell r="J164">
            <v>516007</v>
          </cell>
        </row>
        <row r="165">
          <cell r="A165">
            <v>163</v>
          </cell>
          <cell r="B165">
            <v>5</v>
          </cell>
          <cell r="C165" t="str">
            <v>003</v>
          </cell>
          <cell r="D165" t="str">
            <v xml:space="preserve">ACUSHNET                     </v>
          </cell>
          <cell r="E165">
            <v>0</v>
          </cell>
          <cell r="G165">
            <v>8300</v>
          </cell>
          <cell r="I165">
            <v>4637</v>
          </cell>
          <cell r="J165">
            <v>4558</v>
          </cell>
        </row>
        <row r="166">
          <cell r="A166">
            <v>164</v>
          </cell>
          <cell r="B166">
            <v>6</v>
          </cell>
          <cell r="C166" t="str">
            <v>003</v>
          </cell>
          <cell r="D166" t="str">
            <v xml:space="preserve">ACUSHNET                     </v>
          </cell>
          <cell r="E166">
            <v>0</v>
          </cell>
          <cell r="G166">
            <v>8305</v>
          </cell>
          <cell r="I166">
            <v>152474</v>
          </cell>
          <cell r="J166">
            <v>156007</v>
          </cell>
        </row>
        <row r="167">
          <cell r="A167">
            <v>165</v>
          </cell>
          <cell r="B167">
            <v>7</v>
          </cell>
          <cell r="C167" t="str">
            <v>003</v>
          </cell>
          <cell r="D167" t="str">
            <v xml:space="preserve">ACUSHNET                     </v>
          </cell>
          <cell r="E167">
            <v>0</v>
          </cell>
          <cell r="G167">
            <v>8310</v>
          </cell>
          <cell r="I167">
            <v>0</v>
          </cell>
          <cell r="J167">
            <v>0</v>
          </cell>
        </row>
        <row r="168">
          <cell r="A168">
            <v>166</v>
          </cell>
          <cell r="B168">
            <v>8</v>
          </cell>
          <cell r="C168" t="str">
            <v>003</v>
          </cell>
          <cell r="D168" t="str">
            <v xml:space="preserve">ACUSHNET                     </v>
          </cell>
          <cell r="E168">
            <v>0</v>
          </cell>
          <cell r="G168">
            <v>8315</v>
          </cell>
          <cell r="I168">
            <v>0</v>
          </cell>
          <cell r="J168">
            <v>0</v>
          </cell>
        </row>
        <row r="169">
          <cell r="A169">
            <v>167</v>
          </cell>
          <cell r="B169">
            <v>9</v>
          </cell>
          <cell r="C169" t="str">
            <v>003</v>
          </cell>
          <cell r="D169" t="str">
            <v xml:space="preserve">ACUSHNET                     </v>
          </cell>
          <cell r="E169">
            <v>0</v>
          </cell>
          <cell r="G169">
            <v>8320</v>
          </cell>
          <cell r="I169">
            <v>223016</v>
          </cell>
          <cell r="J169">
            <v>221753</v>
          </cell>
        </row>
        <row r="170">
          <cell r="A170">
            <v>168</v>
          </cell>
          <cell r="B170">
            <v>10</v>
          </cell>
          <cell r="C170" t="str">
            <v>003</v>
          </cell>
          <cell r="D170" t="str">
            <v xml:space="preserve">ACUSHNET                     </v>
          </cell>
          <cell r="E170">
            <v>0</v>
          </cell>
          <cell r="G170">
            <v>8325</v>
          </cell>
          <cell r="I170">
            <v>0</v>
          </cell>
          <cell r="J170">
            <v>0</v>
          </cell>
        </row>
        <row r="171">
          <cell r="A171">
            <v>169</v>
          </cell>
          <cell r="B171">
            <v>11</v>
          </cell>
          <cell r="C171" t="str">
            <v>003</v>
          </cell>
          <cell r="D171" t="str">
            <v xml:space="preserve">ACUSHNET                     </v>
          </cell>
          <cell r="E171">
            <v>0</v>
          </cell>
          <cell r="G171">
            <v>8330</v>
          </cell>
          <cell r="I171">
            <v>36553</v>
          </cell>
          <cell r="J171">
            <v>45380</v>
          </cell>
        </row>
        <row r="172">
          <cell r="A172">
            <v>170</v>
          </cell>
          <cell r="B172">
            <v>12</v>
          </cell>
          <cell r="C172" t="str">
            <v>003</v>
          </cell>
          <cell r="D172" t="str">
            <v xml:space="preserve">ACUSHNET                     </v>
          </cell>
          <cell r="E172">
            <v>0</v>
          </cell>
          <cell r="G172">
            <v>8335</v>
          </cell>
          <cell r="I172">
            <v>0</v>
          </cell>
          <cell r="J172">
            <v>0</v>
          </cell>
        </row>
        <row r="173">
          <cell r="A173">
            <v>171</v>
          </cell>
          <cell r="B173">
            <v>13</v>
          </cell>
          <cell r="C173" t="str">
            <v>003</v>
          </cell>
          <cell r="D173" t="str">
            <v xml:space="preserve">ACUSHNET                     </v>
          </cell>
          <cell r="E173">
            <v>0</v>
          </cell>
          <cell r="G173">
            <v>8340</v>
          </cell>
          <cell r="I173">
            <v>81003</v>
          </cell>
          <cell r="J173">
            <v>88309</v>
          </cell>
        </row>
        <row r="174">
          <cell r="A174">
            <v>172</v>
          </cell>
          <cell r="B174">
            <v>14</v>
          </cell>
          <cell r="C174" t="str">
            <v>003</v>
          </cell>
          <cell r="D174" t="str">
            <v xml:space="preserve">ACUSHNET                     </v>
          </cell>
          <cell r="E174">
            <v>5</v>
          </cell>
          <cell r="F174" t="str">
            <v xml:space="preserve">Instructional Leadership </v>
          </cell>
          <cell r="I174">
            <v>511078</v>
          </cell>
          <cell r="J174">
            <v>536506</v>
          </cell>
        </row>
        <row r="175">
          <cell r="A175">
            <v>173</v>
          </cell>
          <cell r="B175">
            <v>15</v>
          </cell>
          <cell r="C175" t="str">
            <v>003</v>
          </cell>
          <cell r="D175" t="str">
            <v xml:space="preserve">ACUSHNET                     </v>
          </cell>
          <cell r="E175">
            <v>0</v>
          </cell>
          <cell r="G175">
            <v>8345</v>
          </cell>
          <cell r="I175">
            <v>121961</v>
          </cell>
          <cell r="J175">
            <v>136972</v>
          </cell>
        </row>
        <row r="176">
          <cell r="A176">
            <v>174</v>
          </cell>
          <cell r="B176">
            <v>16</v>
          </cell>
          <cell r="C176" t="str">
            <v>003</v>
          </cell>
          <cell r="D176" t="str">
            <v xml:space="preserve">ACUSHNET                     </v>
          </cell>
          <cell r="E176">
            <v>0</v>
          </cell>
          <cell r="G176">
            <v>8350</v>
          </cell>
          <cell r="I176">
            <v>0</v>
          </cell>
          <cell r="J176">
            <v>0</v>
          </cell>
        </row>
        <row r="177">
          <cell r="A177">
            <v>175</v>
          </cell>
          <cell r="B177">
            <v>17</v>
          </cell>
          <cell r="C177" t="str">
            <v>003</v>
          </cell>
          <cell r="D177" t="str">
            <v xml:space="preserve">ACUSHNET                     </v>
          </cell>
          <cell r="E177">
            <v>0</v>
          </cell>
          <cell r="G177">
            <v>8355</v>
          </cell>
          <cell r="I177">
            <v>375533</v>
          </cell>
          <cell r="J177">
            <v>385241</v>
          </cell>
        </row>
        <row r="178">
          <cell r="A178">
            <v>176</v>
          </cell>
          <cell r="B178">
            <v>18</v>
          </cell>
          <cell r="C178" t="str">
            <v>003</v>
          </cell>
          <cell r="D178" t="str">
            <v xml:space="preserve">ACUSHNET                     </v>
          </cell>
          <cell r="E178">
            <v>0</v>
          </cell>
          <cell r="G178">
            <v>8360</v>
          </cell>
          <cell r="I178">
            <v>0</v>
          </cell>
          <cell r="J178">
            <v>0</v>
          </cell>
        </row>
        <row r="179">
          <cell r="A179">
            <v>177</v>
          </cell>
          <cell r="B179">
            <v>19</v>
          </cell>
          <cell r="C179" t="str">
            <v>003</v>
          </cell>
          <cell r="D179" t="str">
            <v xml:space="preserve">ACUSHNET                     </v>
          </cell>
          <cell r="E179">
            <v>0</v>
          </cell>
          <cell r="G179">
            <v>8365</v>
          </cell>
          <cell r="I179">
            <v>3012</v>
          </cell>
          <cell r="J179">
            <v>3988</v>
          </cell>
        </row>
        <row r="180">
          <cell r="A180">
            <v>178</v>
          </cell>
          <cell r="B180">
            <v>20</v>
          </cell>
          <cell r="C180" t="str">
            <v>003</v>
          </cell>
          <cell r="D180" t="str">
            <v xml:space="preserve">ACUSHNET                     </v>
          </cell>
          <cell r="E180">
            <v>0</v>
          </cell>
          <cell r="G180">
            <v>8380</v>
          </cell>
          <cell r="I180">
            <v>10572</v>
          </cell>
          <cell r="J180">
            <v>10305</v>
          </cell>
        </row>
        <row r="181">
          <cell r="A181">
            <v>179</v>
          </cell>
          <cell r="B181">
            <v>21</v>
          </cell>
          <cell r="C181" t="str">
            <v>003</v>
          </cell>
          <cell r="D181" t="str">
            <v xml:space="preserve">ACUSHNET                     </v>
          </cell>
          <cell r="E181">
            <v>6</v>
          </cell>
          <cell r="F181" t="str">
            <v>Classroom and Specialist Teachers</v>
          </cell>
          <cell r="I181">
            <v>3780109</v>
          </cell>
          <cell r="J181">
            <v>3864930</v>
          </cell>
        </row>
        <row r="182">
          <cell r="A182">
            <v>180</v>
          </cell>
          <cell r="B182">
            <v>22</v>
          </cell>
          <cell r="C182" t="str">
            <v>003</v>
          </cell>
          <cell r="D182" t="str">
            <v xml:space="preserve">ACUSHNET                     </v>
          </cell>
          <cell r="E182">
            <v>0</v>
          </cell>
          <cell r="G182">
            <v>8370</v>
          </cell>
          <cell r="I182">
            <v>3773007</v>
          </cell>
          <cell r="J182">
            <v>3858392</v>
          </cell>
        </row>
        <row r="183">
          <cell r="A183">
            <v>181</v>
          </cell>
          <cell r="B183">
            <v>23</v>
          </cell>
          <cell r="C183" t="str">
            <v>003</v>
          </cell>
          <cell r="D183" t="str">
            <v xml:space="preserve">ACUSHNET                     </v>
          </cell>
          <cell r="E183">
            <v>0</v>
          </cell>
          <cell r="G183">
            <v>8375</v>
          </cell>
          <cell r="I183">
            <v>7102</v>
          </cell>
          <cell r="J183">
            <v>6538</v>
          </cell>
        </row>
        <row r="184">
          <cell r="A184">
            <v>182</v>
          </cell>
          <cell r="B184">
            <v>24</v>
          </cell>
          <cell r="C184" t="str">
            <v>003</v>
          </cell>
          <cell r="D184" t="str">
            <v xml:space="preserve">ACUSHNET                     </v>
          </cell>
          <cell r="E184">
            <v>7</v>
          </cell>
          <cell r="F184" t="str">
            <v>Other Teaching Services</v>
          </cell>
          <cell r="I184">
            <v>948406</v>
          </cell>
          <cell r="J184">
            <v>958306</v>
          </cell>
        </row>
        <row r="185">
          <cell r="A185">
            <v>183</v>
          </cell>
          <cell r="B185">
            <v>25</v>
          </cell>
          <cell r="C185" t="str">
            <v>003</v>
          </cell>
          <cell r="D185" t="str">
            <v xml:space="preserve">ACUSHNET                     </v>
          </cell>
          <cell r="E185">
            <v>0</v>
          </cell>
          <cell r="G185">
            <v>8385</v>
          </cell>
          <cell r="I185">
            <v>294676</v>
          </cell>
          <cell r="J185">
            <v>299331</v>
          </cell>
        </row>
        <row r="186">
          <cell r="A186">
            <v>184</v>
          </cell>
          <cell r="B186">
            <v>26</v>
          </cell>
          <cell r="C186" t="str">
            <v>003</v>
          </cell>
          <cell r="D186" t="str">
            <v xml:space="preserve">ACUSHNET                     </v>
          </cell>
          <cell r="E186">
            <v>0</v>
          </cell>
          <cell r="G186">
            <v>8390</v>
          </cell>
          <cell r="I186">
            <v>88663</v>
          </cell>
          <cell r="J186">
            <v>144031</v>
          </cell>
        </row>
        <row r="187">
          <cell r="A187">
            <v>185</v>
          </cell>
          <cell r="B187">
            <v>27</v>
          </cell>
          <cell r="C187" t="str">
            <v>003</v>
          </cell>
          <cell r="D187" t="str">
            <v xml:space="preserve">ACUSHNET                     </v>
          </cell>
          <cell r="E187">
            <v>0</v>
          </cell>
          <cell r="G187">
            <v>8395</v>
          </cell>
          <cell r="I187">
            <v>514484</v>
          </cell>
          <cell r="J187">
            <v>464379</v>
          </cell>
        </row>
        <row r="188">
          <cell r="A188">
            <v>186</v>
          </cell>
          <cell r="B188">
            <v>28</v>
          </cell>
          <cell r="C188" t="str">
            <v>003</v>
          </cell>
          <cell r="D188" t="str">
            <v xml:space="preserve">ACUSHNET                     </v>
          </cell>
          <cell r="E188">
            <v>0</v>
          </cell>
          <cell r="G188">
            <v>8400</v>
          </cell>
          <cell r="I188">
            <v>50583</v>
          </cell>
          <cell r="J188">
            <v>50565</v>
          </cell>
        </row>
        <row r="189">
          <cell r="A189">
            <v>187</v>
          </cell>
          <cell r="B189">
            <v>29</v>
          </cell>
          <cell r="C189" t="str">
            <v>003</v>
          </cell>
          <cell r="D189" t="str">
            <v xml:space="preserve">ACUSHNET                     </v>
          </cell>
          <cell r="E189">
            <v>8</v>
          </cell>
          <cell r="F189" t="str">
            <v>Professional Development</v>
          </cell>
          <cell r="I189">
            <v>84930</v>
          </cell>
          <cell r="J189">
            <v>67776</v>
          </cell>
        </row>
        <row r="190">
          <cell r="A190">
            <v>188</v>
          </cell>
          <cell r="B190">
            <v>30</v>
          </cell>
          <cell r="C190" t="str">
            <v>003</v>
          </cell>
          <cell r="D190" t="str">
            <v xml:space="preserve">ACUSHNET                     </v>
          </cell>
          <cell r="E190">
            <v>0</v>
          </cell>
          <cell r="G190">
            <v>8405</v>
          </cell>
          <cell r="I190">
            <v>0</v>
          </cell>
          <cell r="J190">
            <v>0</v>
          </cell>
        </row>
        <row r="191">
          <cell r="A191">
            <v>189</v>
          </cell>
          <cell r="B191">
            <v>31</v>
          </cell>
          <cell r="C191" t="str">
            <v>003</v>
          </cell>
          <cell r="D191" t="str">
            <v xml:space="preserve">ACUSHNET                     </v>
          </cell>
          <cell r="E191">
            <v>0</v>
          </cell>
          <cell r="G191">
            <v>8410</v>
          </cell>
          <cell r="I191">
            <v>62890</v>
          </cell>
          <cell r="J191">
            <v>45011</v>
          </cell>
        </row>
        <row r="192">
          <cell r="A192">
            <v>190</v>
          </cell>
          <cell r="B192">
            <v>32</v>
          </cell>
          <cell r="C192" t="str">
            <v>003</v>
          </cell>
          <cell r="D192" t="str">
            <v xml:space="preserve">ACUSHNET                     </v>
          </cell>
          <cell r="E192">
            <v>0</v>
          </cell>
          <cell r="G192">
            <v>8415</v>
          </cell>
          <cell r="I192">
            <v>0</v>
          </cell>
          <cell r="J192">
            <v>0</v>
          </cell>
        </row>
        <row r="193">
          <cell r="A193">
            <v>191</v>
          </cell>
          <cell r="B193">
            <v>33</v>
          </cell>
          <cell r="C193" t="str">
            <v>003</v>
          </cell>
          <cell r="D193" t="str">
            <v xml:space="preserve">ACUSHNET                     </v>
          </cell>
          <cell r="E193">
            <v>0</v>
          </cell>
          <cell r="G193">
            <v>8420</v>
          </cell>
          <cell r="I193">
            <v>22040</v>
          </cell>
          <cell r="J193">
            <v>22765</v>
          </cell>
        </row>
        <row r="194">
          <cell r="A194">
            <v>192</v>
          </cell>
          <cell r="B194">
            <v>34</v>
          </cell>
          <cell r="C194" t="str">
            <v>003</v>
          </cell>
          <cell r="D194" t="str">
            <v xml:space="preserve">ACUSHNET                     </v>
          </cell>
          <cell r="E194">
            <v>9</v>
          </cell>
          <cell r="F194" t="str">
            <v>Instructional Materials, Equipment and Technology</v>
          </cell>
          <cell r="I194">
            <v>478009</v>
          </cell>
          <cell r="J194">
            <v>669557</v>
          </cell>
        </row>
        <row r="195">
          <cell r="A195">
            <v>193</v>
          </cell>
          <cell r="B195">
            <v>35</v>
          </cell>
          <cell r="C195" t="str">
            <v>003</v>
          </cell>
          <cell r="D195" t="str">
            <v xml:space="preserve">ACUSHNET                     </v>
          </cell>
          <cell r="E195">
            <v>0</v>
          </cell>
          <cell r="G195">
            <v>8425</v>
          </cell>
          <cell r="I195">
            <v>120649</v>
          </cell>
          <cell r="J195">
            <v>88684</v>
          </cell>
        </row>
        <row r="196">
          <cell r="A196">
            <v>194</v>
          </cell>
          <cell r="B196">
            <v>36</v>
          </cell>
          <cell r="C196" t="str">
            <v>003</v>
          </cell>
          <cell r="D196" t="str">
            <v xml:space="preserve">ACUSHNET                     </v>
          </cell>
          <cell r="E196">
            <v>0</v>
          </cell>
          <cell r="G196">
            <v>8430</v>
          </cell>
          <cell r="I196">
            <v>5102</v>
          </cell>
          <cell r="J196">
            <v>1888</v>
          </cell>
        </row>
        <row r="197">
          <cell r="A197">
            <v>195</v>
          </cell>
          <cell r="B197">
            <v>37</v>
          </cell>
          <cell r="C197" t="str">
            <v>003</v>
          </cell>
          <cell r="D197" t="str">
            <v xml:space="preserve">ACUSHNET                     </v>
          </cell>
          <cell r="E197">
            <v>0</v>
          </cell>
          <cell r="G197">
            <v>8435</v>
          </cell>
          <cell r="I197">
            <v>31916</v>
          </cell>
          <cell r="J197">
            <v>8051</v>
          </cell>
        </row>
        <row r="198">
          <cell r="A198">
            <v>196</v>
          </cell>
          <cell r="B198">
            <v>38</v>
          </cell>
          <cell r="C198" t="str">
            <v>003</v>
          </cell>
          <cell r="D198" t="str">
            <v xml:space="preserve">ACUSHNET                     </v>
          </cell>
          <cell r="E198">
            <v>0</v>
          </cell>
          <cell r="G198">
            <v>8440</v>
          </cell>
          <cell r="I198">
            <v>50979</v>
          </cell>
          <cell r="J198">
            <v>246302</v>
          </cell>
        </row>
        <row r="199">
          <cell r="A199">
            <v>197</v>
          </cell>
          <cell r="B199">
            <v>39</v>
          </cell>
          <cell r="C199" t="str">
            <v>003</v>
          </cell>
          <cell r="D199" t="str">
            <v xml:space="preserve">ACUSHNET                     </v>
          </cell>
          <cell r="E199">
            <v>0</v>
          </cell>
          <cell r="G199">
            <v>8445</v>
          </cell>
          <cell r="I199">
            <v>135642</v>
          </cell>
          <cell r="J199">
            <v>146399</v>
          </cell>
        </row>
        <row r="200">
          <cell r="A200">
            <v>198</v>
          </cell>
          <cell r="B200">
            <v>40</v>
          </cell>
          <cell r="C200" t="str">
            <v>003</v>
          </cell>
          <cell r="D200" t="str">
            <v xml:space="preserve">ACUSHNET                     </v>
          </cell>
          <cell r="E200">
            <v>0</v>
          </cell>
          <cell r="G200">
            <v>8450</v>
          </cell>
          <cell r="I200">
            <v>133721</v>
          </cell>
          <cell r="J200">
            <v>178233</v>
          </cell>
        </row>
        <row r="201">
          <cell r="A201">
            <v>199</v>
          </cell>
          <cell r="B201">
            <v>41</v>
          </cell>
          <cell r="C201" t="str">
            <v>003</v>
          </cell>
          <cell r="D201" t="str">
            <v xml:space="preserve">ACUSHNET                     </v>
          </cell>
          <cell r="E201">
            <v>0</v>
          </cell>
          <cell r="G201">
            <v>8455</v>
          </cell>
          <cell r="I201">
            <v>0</v>
          </cell>
          <cell r="J201">
            <v>0</v>
          </cell>
        </row>
        <row r="202">
          <cell r="A202">
            <v>200</v>
          </cell>
          <cell r="B202">
            <v>42</v>
          </cell>
          <cell r="C202" t="str">
            <v>003</v>
          </cell>
          <cell r="D202" t="str">
            <v xml:space="preserve">ACUSHNET                     </v>
          </cell>
          <cell r="E202">
            <v>0</v>
          </cell>
          <cell r="G202">
            <v>8460</v>
          </cell>
          <cell r="I202">
            <v>0</v>
          </cell>
          <cell r="J202">
            <v>0</v>
          </cell>
        </row>
        <row r="203">
          <cell r="A203">
            <v>201</v>
          </cell>
          <cell r="B203">
            <v>43</v>
          </cell>
          <cell r="C203" t="str">
            <v>003</v>
          </cell>
          <cell r="D203" t="str">
            <v xml:space="preserve">ACUSHNET                     </v>
          </cell>
          <cell r="E203">
            <v>10</v>
          </cell>
          <cell r="F203" t="str">
            <v>Guidance, Counseling and Testing</v>
          </cell>
          <cell r="I203">
            <v>213218</v>
          </cell>
          <cell r="J203">
            <v>222537</v>
          </cell>
        </row>
        <row r="204">
          <cell r="A204">
            <v>202</v>
          </cell>
          <cell r="B204">
            <v>44</v>
          </cell>
          <cell r="C204" t="str">
            <v>003</v>
          </cell>
          <cell r="D204" t="str">
            <v xml:space="preserve">ACUSHNET                     </v>
          </cell>
          <cell r="E204">
            <v>0</v>
          </cell>
          <cell r="G204">
            <v>8465</v>
          </cell>
          <cell r="I204">
            <v>151797</v>
          </cell>
          <cell r="J204">
            <v>157818</v>
          </cell>
        </row>
        <row r="205">
          <cell r="A205">
            <v>203</v>
          </cell>
          <cell r="B205">
            <v>45</v>
          </cell>
          <cell r="C205" t="str">
            <v>003</v>
          </cell>
          <cell r="D205" t="str">
            <v xml:space="preserve">ACUSHNET                     </v>
          </cell>
          <cell r="E205">
            <v>0</v>
          </cell>
          <cell r="G205">
            <v>8470</v>
          </cell>
          <cell r="I205">
            <v>0</v>
          </cell>
          <cell r="J205">
            <v>0</v>
          </cell>
        </row>
        <row r="206">
          <cell r="A206">
            <v>204</v>
          </cell>
          <cell r="B206">
            <v>46</v>
          </cell>
          <cell r="C206" t="str">
            <v>003</v>
          </cell>
          <cell r="D206" t="str">
            <v xml:space="preserve">ACUSHNET                     </v>
          </cell>
          <cell r="E206">
            <v>0</v>
          </cell>
          <cell r="G206">
            <v>8475</v>
          </cell>
          <cell r="I206">
            <v>61421</v>
          </cell>
          <cell r="J206">
            <v>64719</v>
          </cell>
        </row>
        <row r="207">
          <cell r="A207">
            <v>205</v>
          </cell>
          <cell r="B207">
            <v>47</v>
          </cell>
          <cell r="C207" t="str">
            <v>003</v>
          </cell>
          <cell r="D207" t="str">
            <v xml:space="preserve">ACUSHNET                     </v>
          </cell>
          <cell r="E207">
            <v>11</v>
          </cell>
          <cell r="F207" t="str">
            <v>Pupil Services</v>
          </cell>
          <cell r="I207">
            <v>1126175</v>
          </cell>
          <cell r="J207">
            <v>1186962</v>
          </cell>
        </row>
        <row r="208">
          <cell r="A208">
            <v>206</v>
          </cell>
          <cell r="B208">
            <v>48</v>
          </cell>
          <cell r="C208" t="str">
            <v>003</v>
          </cell>
          <cell r="D208" t="str">
            <v xml:space="preserve">ACUSHNET                     </v>
          </cell>
          <cell r="E208">
            <v>0</v>
          </cell>
          <cell r="G208">
            <v>8485</v>
          </cell>
          <cell r="I208">
            <v>2000</v>
          </cell>
          <cell r="J208">
            <v>3019</v>
          </cell>
        </row>
        <row r="209">
          <cell r="A209">
            <v>207</v>
          </cell>
          <cell r="B209">
            <v>49</v>
          </cell>
          <cell r="C209" t="str">
            <v>003</v>
          </cell>
          <cell r="D209" t="str">
            <v xml:space="preserve">ACUSHNET                     </v>
          </cell>
          <cell r="E209">
            <v>0</v>
          </cell>
          <cell r="G209">
            <v>8490</v>
          </cell>
          <cell r="I209">
            <v>81189</v>
          </cell>
          <cell r="J209">
            <v>97417</v>
          </cell>
        </row>
        <row r="210">
          <cell r="A210">
            <v>208</v>
          </cell>
          <cell r="B210">
            <v>50</v>
          </cell>
          <cell r="C210" t="str">
            <v>003</v>
          </cell>
          <cell r="D210" t="str">
            <v xml:space="preserve">ACUSHNET                     </v>
          </cell>
          <cell r="E210">
            <v>0</v>
          </cell>
          <cell r="G210">
            <v>8495</v>
          </cell>
          <cell r="I210">
            <v>654664</v>
          </cell>
          <cell r="J210">
            <v>740208</v>
          </cell>
        </row>
        <row r="211">
          <cell r="A211">
            <v>209</v>
          </cell>
          <cell r="B211">
            <v>51</v>
          </cell>
          <cell r="C211" t="str">
            <v>003</v>
          </cell>
          <cell r="D211" t="str">
            <v xml:space="preserve">ACUSHNET                     </v>
          </cell>
          <cell r="E211">
            <v>0</v>
          </cell>
          <cell r="G211">
            <v>8500</v>
          </cell>
          <cell r="I211">
            <v>346536</v>
          </cell>
          <cell r="J211">
            <v>303970</v>
          </cell>
        </row>
        <row r="212">
          <cell r="A212">
            <v>210</v>
          </cell>
          <cell r="B212">
            <v>52</v>
          </cell>
          <cell r="C212" t="str">
            <v>003</v>
          </cell>
          <cell r="D212" t="str">
            <v xml:space="preserve">ACUSHNET                     </v>
          </cell>
          <cell r="E212">
            <v>0</v>
          </cell>
          <cell r="G212">
            <v>8505</v>
          </cell>
          <cell r="I212">
            <v>0</v>
          </cell>
          <cell r="J212">
            <v>0</v>
          </cell>
        </row>
        <row r="213">
          <cell r="A213">
            <v>211</v>
          </cell>
          <cell r="B213">
            <v>53</v>
          </cell>
          <cell r="C213" t="str">
            <v>003</v>
          </cell>
          <cell r="D213" t="str">
            <v xml:space="preserve">ACUSHNET                     </v>
          </cell>
          <cell r="E213">
            <v>0</v>
          </cell>
          <cell r="G213">
            <v>8510</v>
          </cell>
          <cell r="I213">
            <v>41416</v>
          </cell>
          <cell r="J213">
            <v>42052</v>
          </cell>
        </row>
        <row r="214">
          <cell r="A214">
            <v>212</v>
          </cell>
          <cell r="B214">
            <v>54</v>
          </cell>
          <cell r="C214" t="str">
            <v>003</v>
          </cell>
          <cell r="D214" t="str">
            <v xml:space="preserve">ACUSHNET                     </v>
          </cell>
          <cell r="E214">
            <v>0</v>
          </cell>
          <cell r="G214">
            <v>8515</v>
          </cell>
          <cell r="I214">
            <v>370</v>
          </cell>
          <cell r="J214">
            <v>296</v>
          </cell>
        </row>
        <row r="215">
          <cell r="A215">
            <v>213</v>
          </cell>
          <cell r="B215">
            <v>55</v>
          </cell>
          <cell r="C215" t="str">
            <v>003</v>
          </cell>
          <cell r="D215" t="str">
            <v xml:space="preserve">ACUSHNET                     </v>
          </cell>
          <cell r="E215">
            <v>12</v>
          </cell>
          <cell r="F215" t="str">
            <v>Operations and Maintenance</v>
          </cell>
          <cell r="I215">
            <v>670267</v>
          </cell>
          <cell r="J215">
            <v>776770</v>
          </cell>
        </row>
        <row r="216">
          <cell r="A216">
            <v>214</v>
          </cell>
          <cell r="B216">
            <v>56</v>
          </cell>
          <cell r="C216" t="str">
            <v>003</v>
          </cell>
          <cell r="D216" t="str">
            <v xml:space="preserve">ACUSHNET                     </v>
          </cell>
          <cell r="E216">
            <v>0</v>
          </cell>
          <cell r="G216">
            <v>8520</v>
          </cell>
          <cell r="I216">
            <v>250774</v>
          </cell>
          <cell r="J216">
            <v>309777</v>
          </cell>
        </row>
        <row r="217">
          <cell r="A217">
            <v>215</v>
          </cell>
          <cell r="B217">
            <v>57</v>
          </cell>
          <cell r="C217" t="str">
            <v>003</v>
          </cell>
          <cell r="D217" t="str">
            <v xml:space="preserve">ACUSHNET                     </v>
          </cell>
          <cell r="E217">
            <v>0</v>
          </cell>
          <cell r="G217">
            <v>8525</v>
          </cell>
          <cell r="I217">
            <v>82691</v>
          </cell>
          <cell r="J217">
            <v>118120</v>
          </cell>
        </row>
        <row r="218">
          <cell r="A218">
            <v>216</v>
          </cell>
          <cell r="B218">
            <v>58</v>
          </cell>
          <cell r="C218" t="str">
            <v>003</v>
          </cell>
          <cell r="D218" t="str">
            <v xml:space="preserve">ACUSHNET                     </v>
          </cell>
          <cell r="E218">
            <v>0</v>
          </cell>
          <cell r="G218">
            <v>8530</v>
          </cell>
          <cell r="I218">
            <v>198704</v>
          </cell>
          <cell r="J218">
            <v>165595</v>
          </cell>
        </row>
        <row r="219">
          <cell r="A219">
            <v>217</v>
          </cell>
          <cell r="B219">
            <v>59</v>
          </cell>
          <cell r="C219" t="str">
            <v>003</v>
          </cell>
          <cell r="D219" t="str">
            <v xml:space="preserve">ACUSHNET                     </v>
          </cell>
          <cell r="E219">
            <v>0</v>
          </cell>
          <cell r="G219">
            <v>8535</v>
          </cell>
          <cell r="I219">
            <v>0</v>
          </cell>
          <cell r="J219">
            <v>0</v>
          </cell>
        </row>
        <row r="220">
          <cell r="A220">
            <v>218</v>
          </cell>
          <cell r="B220">
            <v>60</v>
          </cell>
          <cell r="C220" t="str">
            <v>003</v>
          </cell>
          <cell r="D220" t="str">
            <v xml:space="preserve">ACUSHNET                     </v>
          </cell>
          <cell r="E220">
            <v>0</v>
          </cell>
          <cell r="G220">
            <v>8540</v>
          </cell>
          <cell r="I220">
            <v>88437</v>
          </cell>
          <cell r="J220">
            <v>89188</v>
          </cell>
        </row>
        <row r="221">
          <cell r="A221">
            <v>219</v>
          </cell>
          <cell r="B221">
            <v>61</v>
          </cell>
          <cell r="C221" t="str">
            <v>003</v>
          </cell>
          <cell r="D221" t="str">
            <v xml:space="preserve">ACUSHNET                     </v>
          </cell>
          <cell r="E221">
            <v>0</v>
          </cell>
          <cell r="G221">
            <v>8545</v>
          </cell>
          <cell r="I221">
            <v>12780</v>
          </cell>
          <cell r="J221">
            <v>10147</v>
          </cell>
        </row>
        <row r="222">
          <cell r="A222">
            <v>220</v>
          </cell>
          <cell r="B222">
            <v>62</v>
          </cell>
          <cell r="C222" t="str">
            <v>003</v>
          </cell>
          <cell r="D222" t="str">
            <v xml:space="preserve">ACUSHNET                     </v>
          </cell>
          <cell r="E222">
            <v>0</v>
          </cell>
          <cell r="G222">
            <v>8550</v>
          </cell>
          <cell r="I222">
            <v>36881</v>
          </cell>
          <cell r="J222">
            <v>83943</v>
          </cell>
        </row>
        <row r="223">
          <cell r="A223">
            <v>221</v>
          </cell>
          <cell r="B223">
            <v>63</v>
          </cell>
          <cell r="C223" t="str">
            <v>003</v>
          </cell>
          <cell r="D223" t="str">
            <v xml:space="preserve">ACUSHNET                     </v>
          </cell>
          <cell r="E223">
            <v>0</v>
          </cell>
          <cell r="G223">
            <v>8555</v>
          </cell>
          <cell r="I223">
            <v>0</v>
          </cell>
          <cell r="J223">
            <v>0</v>
          </cell>
        </row>
        <row r="224">
          <cell r="A224">
            <v>222</v>
          </cell>
          <cell r="B224">
            <v>64</v>
          </cell>
          <cell r="C224" t="str">
            <v>003</v>
          </cell>
          <cell r="D224" t="str">
            <v xml:space="preserve">ACUSHNET                     </v>
          </cell>
          <cell r="E224">
            <v>0</v>
          </cell>
          <cell r="G224">
            <v>8560</v>
          </cell>
          <cell r="I224">
            <v>0</v>
          </cell>
          <cell r="J224">
            <v>0</v>
          </cell>
        </row>
        <row r="225">
          <cell r="A225">
            <v>223</v>
          </cell>
          <cell r="B225">
            <v>65</v>
          </cell>
          <cell r="C225" t="str">
            <v>003</v>
          </cell>
          <cell r="D225" t="str">
            <v xml:space="preserve">ACUSHNET                     </v>
          </cell>
          <cell r="E225">
            <v>0</v>
          </cell>
          <cell r="G225">
            <v>8565</v>
          </cell>
          <cell r="I225">
            <v>0</v>
          </cell>
          <cell r="J225">
            <v>0</v>
          </cell>
        </row>
        <row r="226">
          <cell r="A226">
            <v>224</v>
          </cell>
          <cell r="B226">
            <v>66</v>
          </cell>
          <cell r="C226" t="str">
            <v>003</v>
          </cell>
          <cell r="D226" t="str">
            <v xml:space="preserve">ACUSHNET                     </v>
          </cell>
          <cell r="E226">
            <v>13</v>
          </cell>
          <cell r="F226" t="str">
            <v>Insurance, Retirement Programs and Other</v>
          </cell>
          <cell r="I226">
            <v>1118924</v>
          </cell>
          <cell r="J226">
            <v>1205220</v>
          </cell>
        </row>
        <row r="227">
          <cell r="A227">
            <v>225</v>
          </cell>
          <cell r="B227">
            <v>67</v>
          </cell>
          <cell r="C227" t="str">
            <v>003</v>
          </cell>
          <cell r="D227" t="str">
            <v xml:space="preserve">ACUSHNET                     </v>
          </cell>
          <cell r="E227">
            <v>0</v>
          </cell>
          <cell r="G227">
            <v>8570</v>
          </cell>
          <cell r="I227">
            <v>245403</v>
          </cell>
          <cell r="J227">
            <v>251691</v>
          </cell>
        </row>
        <row r="228">
          <cell r="A228">
            <v>226</v>
          </cell>
          <cell r="B228">
            <v>68</v>
          </cell>
          <cell r="C228" t="str">
            <v>003</v>
          </cell>
          <cell r="D228" t="str">
            <v xml:space="preserve">ACUSHNET                     </v>
          </cell>
          <cell r="E228">
            <v>0</v>
          </cell>
          <cell r="G228">
            <v>8575</v>
          </cell>
          <cell r="I228">
            <v>572818</v>
          </cell>
          <cell r="J228">
            <v>631441</v>
          </cell>
        </row>
        <row r="229">
          <cell r="A229">
            <v>227</v>
          </cell>
          <cell r="B229">
            <v>69</v>
          </cell>
          <cell r="C229" t="str">
            <v>003</v>
          </cell>
          <cell r="D229" t="str">
            <v xml:space="preserve">ACUSHNET                     </v>
          </cell>
          <cell r="E229">
            <v>0</v>
          </cell>
          <cell r="G229">
            <v>8580</v>
          </cell>
          <cell r="I229">
            <v>260427</v>
          </cell>
          <cell r="J229">
            <v>274549</v>
          </cell>
        </row>
        <row r="230">
          <cell r="A230">
            <v>228</v>
          </cell>
          <cell r="B230">
            <v>70</v>
          </cell>
          <cell r="C230" t="str">
            <v>003</v>
          </cell>
          <cell r="D230" t="str">
            <v xml:space="preserve">ACUSHNET                     </v>
          </cell>
          <cell r="E230">
            <v>0</v>
          </cell>
          <cell r="G230">
            <v>8585</v>
          </cell>
          <cell r="I230">
            <v>40276</v>
          </cell>
          <cell r="J230">
            <v>47539</v>
          </cell>
        </row>
        <row r="231">
          <cell r="A231">
            <v>229</v>
          </cell>
          <cell r="B231">
            <v>71</v>
          </cell>
          <cell r="C231" t="str">
            <v>003</v>
          </cell>
          <cell r="D231" t="str">
            <v xml:space="preserve">ACUSHNET                     </v>
          </cell>
          <cell r="E231">
            <v>0</v>
          </cell>
          <cell r="G231">
            <v>8590</v>
          </cell>
          <cell r="I231">
            <v>0</v>
          </cell>
          <cell r="J231">
            <v>0</v>
          </cell>
        </row>
        <row r="232">
          <cell r="A232">
            <v>230</v>
          </cell>
          <cell r="B232">
            <v>72</v>
          </cell>
          <cell r="C232" t="str">
            <v>003</v>
          </cell>
          <cell r="D232" t="str">
            <v xml:space="preserve">ACUSHNET                     </v>
          </cell>
          <cell r="E232">
            <v>0</v>
          </cell>
          <cell r="G232">
            <v>8595</v>
          </cell>
          <cell r="I232">
            <v>0</v>
          </cell>
          <cell r="J232">
            <v>0</v>
          </cell>
        </row>
        <row r="233">
          <cell r="A233">
            <v>231</v>
          </cell>
          <cell r="B233">
            <v>73</v>
          </cell>
          <cell r="C233" t="str">
            <v>003</v>
          </cell>
          <cell r="D233" t="str">
            <v xml:space="preserve">ACUSHNET                     </v>
          </cell>
          <cell r="E233">
            <v>0</v>
          </cell>
          <cell r="G233">
            <v>8600</v>
          </cell>
          <cell r="I233">
            <v>0</v>
          </cell>
          <cell r="J233">
            <v>0</v>
          </cell>
        </row>
        <row r="234">
          <cell r="A234">
            <v>232</v>
          </cell>
          <cell r="B234">
            <v>74</v>
          </cell>
          <cell r="C234" t="str">
            <v>003</v>
          </cell>
          <cell r="D234" t="str">
            <v xml:space="preserve">ACUSHNET                     </v>
          </cell>
          <cell r="E234">
            <v>0</v>
          </cell>
          <cell r="G234">
            <v>8610</v>
          </cell>
          <cell r="I234">
            <v>0</v>
          </cell>
          <cell r="J234">
            <v>0</v>
          </cell>
        </row>
        <row r="235">
          <cell r="A235">
            <v>233</v>
          </cell>
          <cell r="B235">
            <v>75</v>
          </cell>
          <cell r="C235" t="str">
            <v>003</v>
          </cell>
          <cell r="D235" t="str">
            <v xml:space="preserve">ACUSHNET                     </v>
          </cell>
          <cell r="E235">
            <v>14</v>
          </cell>
          <cell r="F235" t="str">
            <v xml:space="preserve">Payments To Out-Of-District Schools </v>
          </cell>
          <cell r="I235">
            <v>4880942</v>
          </cell>
          <cell r="J235">
            <v>4545714</v>
          </cell>
        </row>
        <row r="236">
          <cell r="A236">
            <v>234</v>
          </cell>
          <cell r="B236">
            <v>76</v>
          </cell>
          <cell r="C236" t="str">
            <v>003</v>
          </cell>
          <cell r="D236" t="str">
            <v xml:space="preserve">ACUSHNET                     </v>
          </cell>
          <cell r="E236">
            <v>15</v>
          </cell>
          <cell r="F236" t="str">
            <v>Tuition To Other Schools (9000)</v>
          </cell>
          <cell r="G236" t="str">
            <v xml:space="preserve"> </v>
          </cell>
          <cell r="I236">
            <v>4496964</v>
          </cell>
          <cell r="J236">
            <v>4201224</v>
          </cell>
        </row>
        <row r="237">
          <cell r="A237">
            <v>235</v>
          </cell>
          <cell r="B237">
            <v>77</v>
          </cell>
          <cell r="C237" t="str">
            <v>003</v>
          </cell>
          <cell r="D237" t="str">
            <v xml:space="preserve">ACUSHNET                     </v>
          </cell>
          <cell r="E237">
            <v>16</v>
          </cell>
          <cell r="F237" t="str">
            <v>Out-of-District Transportation (3300)</v>
          </cell>
          <cell r="I237">
            <v>383978</v>
          </cell>
          <cell r="J237">
            <v>344490</v>
          </cell>
        </row>
        <row r="238">
          <cell r="A238">
            <v>236</v>
          </cell>
          <cell r="B238">
            <v>78</v>
          </cell>
          <cell r="C238" t="str">
            <v>003</v>
          </cell>
          <cell r="D238" t="str">
            <v xml:space="preserve">ACUSHNET                     </v>
          </cell>
          <cell r="E238">
            <v>17</v>
          </cell>
          <cell r="F238" t="str">
            <v>TOTAL EXPENDITURES</v>
          </cell>
          <cell r="I238">
            <v>14309741</v>
          </cell>
          <cell r="J238">
            <v>14550285</v>
          </cell>
        </row>
        <row r="239">
          <cell r="A239">
            <v>237</v>
          </cell>
          <cell r="B239">
            <v>79</v>
          </cell>
          <cell r="C239" t="str">
            <v>003</v>
          </cell>
          <cell r="D239" t="str">
            <v xml:space="preserve">ACUSHNET                     </v>
          </cell>
          <cell r="E239">
            <v>18</v>
          </cell>
          <cell r="F239" t="str">
            <v>percentage of overall spending from the general fund</v>
          </cell>
          <cell r="I239">
            <v>88.043193793654268</v>
          </cell>
        </row>
        <row r="240">
          <cell r="A240">
            <v>238</v>
          </cell>
          <cell r="B240">
            <v>1</v>
          </cell>
          <cell r="C240" t="str">
            <v>005</v>
          </cell>
          <cell r="D240" t="str">
            <v xml:space="preserve">AGAWAM                       </v>
          </cell>
          <cell r="E240">
            <v>1</v>
          </cell>
          <cell r="F240" t="str">
            <v>In-District FTE Average Membership</v>
          </cell>
          <cell r="G240" t="str">
            <v xml:space="preserve"> </v>
          </cell>
          <cell r="I240">
            <v>4064.19</v>
          </cell>
          <cell r="J240">
            <v>4017.2</v>
          </cell>
        </row>
        <row r="241">
          <cell r="A241">
            <v>239</v>
          </cell>
          <cell r="B241">
            <v>2</v>
          </cell>
          <cell r="C241" t="str">
            <v>005</v>
          </cell>
          <cell r="D241" t="str">
            <v xml:space="preserve">AGAWAM                       </v>
          </cell>
          <cell r="E241">
            <v>2</v>
          </cell>
          <cell r="F241" t="str">
            <v>Out-of-District FTE Average Membership</v>
          </cell>
          <cell r="G241" t="str">
            <v xml:space="preserve"> </v>
          </cell>
          <cell r="I241">
            <v>153</v>
          </cell>
          <cell r="J241">
            <v>161</v>
          </cell>
        </row>
        <row r="242">
          <cell r="A242">
            <v>240</v>
          </cell>
          <cell r="B242">
            <v>3</v>
          </cell>
          <cell r="C242" t="str">
            <v>005</v>
          </cell>
          <cell r="D242" t="str">
            <v xml:space="preserve">AGAWAM                       </v>
          </cell>
          <cell r="E242">
            <v>3</v>
          </cell>
          <cell r="F242" t="str">
            <v>Total FTE Average Membership</v>
          </cell>
          <cell r="G242" t="str">
            <v xml:space="preserve"> </v>
          </cell>
          <cell r="I242">
            <v>4217.1899999999996</v>
          </cell>
          <cell r="J242">
            <v>4178.2</v>
          </cell>
        </row>
        <row r="243">
          <cell r="A243">
            <v>241</v>
          </cell>
          <cell r="B243">
            <v>4</v>
          </cell>
          <cell r="C243" t="str">
            <v>005</v>
          </cell>
          <cell r="D243" t="str">
            <v xml:space="preserve">AGAWAM                       </v>
          </cell>
          <cell r="E243">
            <v>4</v>
          </cell>
          <cell r="F243" t="str">
            <v>Administration</v>
          </cell>
          <cell r="G243" t="str">
            <v xml:space="preserve"> </v>
          </cell>
          <cell r="I243">
            <v>1723350</v>
          </cell>
          <cell r="J243">
            <v>1748191</v>
          </cell>
        </row>
        <row r="244">
          <cell r="A244">
            <v>242</v>
          </cell>
          <cell r="B244">
            <v>5</v>
          </cell>
          <cell r="C244" t="str">
            <v>005</v>
          </cell>
          <cell r="D244" t="str">
            <v xml:space="preserve">AGAWAM                       </v>
          </cell>
          <cell r="E244">
            <v>0</v>
          </cell>
          <cell r="G244">
            <v>8300</v>
          </cell>
          <cell r="I244">
            <v>62017</v>
          </cell>
          <cell r="J244">
            <v>65142</v>
          </cell>
        </row>
        <row r="245">
          <cell r="A245">
            <v>243</v>
          </cell>
          <cell r="B245">
            <v>6</v>
          </cell>
          <cell r="C245" t="str">
            <v>005</v>
          </cell>
          <cell r="D245" t="str">
            <v xml:space="preserve">AGAWAM                       </v>
          </cell>
          <cell r="E245">
            <v>0</v>
          </cell>
          <cell r="G245">
            <v>8305</v>
          </cell>
          <cell r="I245">
            <v>205393</v>
          </cell>
          <cell r="J245">
            <v>214513</v>
          </cell>
        </row>
        <row r="246">
          <cell r="A246">
            <v>244</v>
          </cell>
          <cell r="B246">
            <v>7</v>
          </cell>
          <cell r="C246" t="str">
            <v>005</v>
          </cell>
          <cell r="D246" t="str">
            <v xml:space="preserve">AGAWAM                       </v>
          </cell>
          <cell r="E246">
            <v>0</v>
          </cell>
          <cell r="G246">
            <v>8310</v>
          </cell>
          <cell r="I246">
            <v>81248</v>
          </cell>
          <cell r="J246">
            <v>80016</v>
          </cell>
        </row>
        <row r="247">
          <cell r="A247">
            <v>245</v>
          </cell>
          <cell r="B247">
            <v>8</v>
          </cell>
          <cell r="C247" t="str">
            <v>005</v>
          </cell>
          <cell r="D247" t="str">
            <v xml:space="preserve">AGAWAM                       </v>
          </cell>
          <cell r="E247">
            <v>0</v>
          </cell>
          <cell r="G247">
            <v>8315</v>
          </cell>
          <cell r="I247">
            <v>169147</v>
          </cell>
          <cell r="J247">
            <v>173966</v>
          </cell>
        </row>
        <row r="248">
          <cell r="A248">
            <v>246</v>
          </cell>
          <cell r="B248">
            <v>9</v>
          </cell>
          <cell r="C248" t="str">
            <v>005</v>
          </cell>
          <cell r="D248" t="str">
            <v xml:space="preserve">AGAWAM                       </v>
          </cell>
          <cell r="E248">
            <v>0</v>
          </cell>
          <cell r="G248">
            <v>8320</v>
          </cell>
          <cell r="I248">
            <v>630182</v>
          </cell>
          <cell r="J248">
            <v>645268</v>
          </cell>
        </row>
        <row r="249">
          <cell r="A249">
            <v>247</v>
          </cell>
          <cell r="B249">
            <v>10</v>
          </cell>
          <cell r="C249" t="str">
            <v>005</v>
          </cell>
          <cell r="D249" t="str">
            <v xml:space="preserve">AGAWAM                       </v>
          </cell>
          <cell r="E249">
            <v>0</v>
          </cell>
          <cell r="G249">
            <v>8325</v>
          </cell>
          <cell r="I249">
            <v>175072</v>
          </cell>
          <cell r="J249">
            <v>173621</v>
          </cell>
        </row>
        <row r="250">
          <cell r="A250">
            <v>248</v>
          </cell>
          <cell r="B250">
            <v>11</v>
          </cell>
          <cell r="C250" t="str">
            <v>005</v>
          </cell>
          <cell r="D250" t="str">
            <v xml:space="preserve">AGAWAM                       </v>
          </cell>
          <cell r="E250">
            <v>0</v>
          </cell>
          <cell r="G250">
            <v>8330</v>
          </cell>
          <cell r="I250">
            <v>44111</v>
          </cell>
          <cell r="J250">
            <v>44759</v>
          </cell>
        </row>
        <row r="251">
          <cell r="A251">
            <v>249</v>
          </cell>
          <cell r="B251">
            <v>12</v>
          </cell>
          <cell r="C251" t="str">
            <v>005</v>
          </cell>
          <cell r="D251" t="str">
            <v xml:space="preserve">AGAWAM                       </v>
          </cell>
          <cell r="E251">
            <v>0</v>
          </cell>
          <cell r="G251">
            <v>8335</v>
          </cell>
          <cell r="I251">
            <v>0</v>
          </cell>
          <cell r="J251">
            <v>1220</v>
          </cell>
        </row>
        <row r="252">
          <cell r="A252">
            <v>250</v>
          </cell>
          <cell r="B252">
            <v>13</v>
          </cell>
          <cell r="C252" t="str">
            <v>005</v>
          </cell>
          <cell r="D252" t="str">
            <v xml:space="preserve">AGAWAM                       </v>
          </cell>
          <cell r="E252">
            <v>0</v>
          </cell>
          <cell r="G252">
            <v>8340</v>
          </cell>
          <cell r="I252">
            <v>356180</v>
          </cell>
          <cell r="J252">
            <v>349686</v>
          </cell>
        </row>
        <row r="253">
          <cell r="A253">
            <v>251</v>
          </cell>
          <cell r="B253">
            <v>14</v>
          </cell>
          <cell r="C253" t="str">
            <v>005</v>
          </cell>
          <cell r="D253" t="str">
            <v xml:space="preserve">AGAWAM                       </v>
          </cell>
          <cell r="E253">
            <v>5</v>
          </cell>
          <cell r="F253" t="str">
            <v xml:space="preserve">Instructional Leadership </v>
          </cell>
          <cell r="I253">
            <v>2510753</v>
          </cell>
          <cell r="J253">
            <v>2988812</v>
          </cell>
        </row>
        <row r="254">
          <cell r="A254">
            <v>252</v>
          </cell>
          <cell r="B254">
            <v>15</v>
          </cell>
          <cell r="C254" t="str">
            <v>005</v>
          </cell>
          <cell r="D254" t="str">
            <v xml:space="preserve">AGAWAM                       </v>
          </cell>
          <cell r="E254">
            <v>0</v>
          </cell>
          <cell r="G254">
            <v>8345</v>
          </cell>
          <cell r="I254">
            <v>638792</v>
          </cell>
          <cell r="J254">
            <v>778069</v>
          </cell>
        </row>
        <row r="255">
          <cell r="A255">
            <v>253</v>
          </cell>
          <cell r="B255">
            <v>16</v>
          </cell>
          <cell r="C255" t="str">
            <v>005</v>
          </cell>
          <cell r="D255" t="str">
            <v xml:space="preserve">AGAWAM                       </v>
          </cell>
          <cell r="E255">
            <v>0</v>
          </cell>
          <cell r="G255">
            <v>8350</v>
          </cell>
          <cell r="I255">
            <v>80844</v>
          </cell>
          <cell r="J255">
            <v>1876</v>
          </cell>
        </row>
        <row r="256">
          <cell r="A256">
            <v>254</v>
          </cell>
          <cell r="B256">
            <v>17</v>
          </cell>
          <cell r="C256" t="str">
            <v>005</v>
          </cell>
          <cell r="D256" t="str">
            <v xml:space="preserve">AGAWAM                       </v>
          </cell>
          <cell r="E256">
            <v>0</v>
          </cell>
          <cell r="G256">
            <v>8355</v>
          </cell>
          <cell r="I256">
            <v>1605441</v>
          </cell>
          <cell r="J256">
            <v>1606572</v>
          </cell>
        </row>
        <row r="257">
          <cell r="A257">
            <v>255</v>
          </cell>
          <cell r="B257">
            <v>18</v>
          </cell>
          <cell r="C257" t="str">
            <v>005</v>
          </cell>
          <cell r="D257" t="str">
            <v xml:space="preserve">AGAWAM                       </v>
          </cell>
          <cell r="E257">
            <v>0</v>
          </cell>
          <cell r="G257">
            <v>8360</v>
          </cell>
          <cell r="I257">
            <v>20683</v>
          </cell>
          <cell r="J257">
            <v>22282</v>
          </cell>
        </row>
        <row r="258">
          <cell r="A258">
            <v>256</v>
          </cell>
          <cell r="B258">
            <v>19</v>
          </cell>
          <cell r="C258" t="str">
            <v>005</v>
          </cell>
          <cell r="D258" t="str">
            <v xml:space="preserve">AGAWAM                       </v>
          </cell>
          <cell r="E258">
            <v>0</v>
          </cell>
          <cell r="G258">
            <v>8365</v>
          </cell>
          <cell r="I258">
            <v>13267</v>
          </cell>
          <cell r="J258">
            <v>1537</v>
          </cell>
        </row>
        <row r="259">
          <cell r="A259">
            <v>257</v>
          </cell>
          <cell r="B259">
            <v>20</v>
          </cell>
          <cell r="C259" t="str">
            <v>005</v>
          </cell>
          <cell r="D259" t="str">
            <v xml:space="preserve">AGAWAM                       </v>
          </cell>
          <cell r="E259">
            <v>0</v>
          </cell>
          <cell r="G259">
            <v>8380</v>
          </cell>
          <cell r="I259">
            <v>151726</v>
          </cell>
          <cell r="J259">
            <v>578476</v>
          </cell>
        </row>
        <row r="260">
          <cell r="A260">
            <v>258</v>
          </cell>
          <cell r="B260">
            <v>21</v>
          </cell>
          <cell r="C260" t="str">
            <v>005</v>
          </cell>
          <cell r="D260" t="str">
            <v xml:space="preserve">AGAWAM                       </v>
          </cell>
          <cell r="E260">
            <v>6</v>
          </cell>
          <cell r="F260" t="str">
            <v>Classroom and Specialist Teachers</v>
          </cell>
          <cell r="I260">
            <v>18429154</v>
          </cell>
          <cell r="J260">
            <v>18963845</v>
          </cell>
        </row>
        <row r="261">
          <cell r="A261">
            <v>259</v>
          </cell>
          <cell r="B261">
            <v>22</v>
          </cell>
          <cell r="C261" t="str">
            <v>005</v>
          </cell>
          <cell r="D261" t="str">
            <v xml:space="preserve">AGAWAM                       </v>
          </cell>
          <cell r="E261">
            <v>0</v>
          </cell>
          <cell r="G261">
            <v>8370</v>
          </cell>
          <cell r="I261">
            <v>17078763</v>
          </cell>
          <cell r="J261">
            <v>17401492</v>
          </cell>
        </row>
        <row r="262">
          <cell r="A262">
            <v>260</v>
          </cell>
          <cell r="B262">
            <v>23</v>
          </cell>
          <cell r="C262" t="str">
            <v>005</v>
          </cell>
          <cell r="D262" t="str">
            <v xml:space="preserve">AGAWAM                       </v>
          </cell>
          <cell r="E262">
            <v>0</v>
          </cell>
          <cell r="G262">
            <v>8375</v>
          </cell>
          <cell r="I262">
            <v>1350391</v>
          </cell>
          <cell r="J262">
            <v>1562353</v>
          </cell>
        </row>
        <row r="263">
          <cell r="A263">
            <v>261</v>
          </cell>
          <cell r="B263">
            <v>24</v>
          </cell>
          <cell r="C263" t="str">
            <v>005</v>
          </cell>
          <cell r="D263" t="str">
            <v xml:space="preserve">AGAWAM                       </v>
          </cell>
          <cell r="E263">
            <v>7</v>
          </cell>
          <cell r="F263" t="str">
            <v>Other Teaching Services</v>
          </cell>
          <cell r="I263">
            <v>4303410</v>
          </cell>
          <cell r="J263">
            <v>4542490</v>
          </cell>
        </row>
        <row r="264">
          <cell r="A264">
            <v>262</v>
          </cell>
          <cell r="B264">
            <v>25</v>
          </cell>
          <cell r="C264" t="str">
            <v>005</v>
          </cell>
          <cell r="D264" t="str">
            <v xml:space="preserve">AGAWAM                       </v>
          </cell>
          <cell r="E264">
            <v>0</v>
          </cell>
          <cell r="G264">
            <v>8385</v>
          </cell>
          <cell r="I264">
            <v>1576251</v>
          </cell>
          <cell r="J264">
            <v>1501605</v>
          </cell>
        </row>
        <row r="265">
          <cell r="A265">
            <v>263</v>
          </cell>
          <cell r="B265">
            <v>26</v>
          </cell>
          <cell r="C265" t="str">
            <v>005</v>
          </cell>
          <cell r="D265" t="str">
            <v xml:space="preserve">AGAWAM                       </v>
          </cell>
          <cell r="E265">
            <v>0</v>
          </cell>
          <cell r="G265">
            <v>8390</v>
          </cell>
          <cell r="I265">
            <v>262551</v>
          </cell>
          <cell r="J265">
            <v>276072</v>
          </cell>
        </row>
        <row r="266">
          <cell r="A266">
            <v>264</v>
          </cell>
          <cell r="B266">
            <v>27</v>
          </cell>
          <cell r="C266" t="str">
            <v>005</v>
          </cell>
          <cell r="D266" t="str">
            <v xml:space="preserve">AGAWAM                       </v>
          </cell>
          <cell r="E266">
            <v>0</v>
          </cell>
          <cell r="G266">
            <v>8395</v>
          </cell>
          <cell r="I266">
            <v>2037791</v>
          </cell>
          <cell r="J266">
            <v>2349945</v>
          </cell>
        </row>
        <row r="267">
          <cell r="A267">
            <v>265</v>
          </cell>
          <cell r="B267">
            <v>28</v>
          </cell>
          <cell r="C267" t="str">
            <v>005</v>
          </cell>
          <cell r="D267" t="str">
            <v xml:space="preserve">AGAWAM                       </v>
          </cell>
          <cell r="E267">
            <v>0</v>
          </cell>
          <cell r="G267">
            <v>8400</v>
          </cell>
          <cell r="I267">
            <v>426817</v>
          </cell>
          <cell r="J267">
            <v>414868</v>
          </cell>
        </row>
        <row r="268">
          <cell r="A268">
            <v>266</v>
          </cell>
          <cell r="B268">
            <v>29</v>
          </cell>
          <cell r="C268" t="str">
            <v>005</v>
          </cell>
          <cell r="D268" t="str">
            <v xml:space="preserve">AGAWAM                       </v>
          </cell>
          <cell r="E268">
            <v>8</v>
          </cell>
          <cell r="F268" t="str">
            <v>Professional Development</v>
          </cell>
          <cell r="I268">
            <v>730853</v>
          </cell>
          <cell r="J268">
            <v>755822</v>
          </cell>
        </row>
        <row r="269">
          <cell r="A269">
            <v>267</v>
          </cell>
          <cell r="B269">
            <v>30</v>
          </cell>
          <cell r="C269" t="str">
            <v>005</v>
          </cell>
          <cell r="D269" t="str">
            <v xml:space="preserve">AGAWAM                       </v>
          </cell>
          <cell r="E269">
            <v>0</v>
          </cell>
          <cell r="G269">
            <v>8405</v>
          </cell>
          <cell r="I269">
            <v>429</v>
          </cell>
          <cell r="J269">
            <v>725</v>
          </cell>
        </row>
        <row r="270">
          <cell r="A270">
            <v>268</v>
          </cell>
          <cell r="B270">
            <v>31</v>
          </cell>
          <cell r="C270" t="str">
            <v>005</v>
          </cell>
          <cell r="D270" t="str">
            <v xml:space="preserve">AGAWAM                       </v>
          </cell>
          <cell r="E270">
            <v>0</v>
          </cell>
          <cell r="G270">
            <v>8410</v>
          </cell>
          <cell r="I270">
            <v>385601</v>
          </cell>
          <cell r="J270">
            <v>365216</v>
          </cell>
        </row>
        <row r="271">
          <cell r="A271">
            <v>269</v>
          </cell>
          <cell r="B271">
            <v>32</v>
          </cell>
          <cell r="C271" t="str">
            <v>005</v>
          </cell>
          <cell r="D271" t="str">
            <v xml:space="preserve">AGAWAM                       </v>
          </cell>
          <cell r="E271">
            <v>0</v>
          </cell>
          <cell r="G271">
            <v>8415</v>
          </cell>
          <cell r="I271">
            <v>38998</v>
          </cell>
          <cell r="J271">
            <v>78971</v>
          </cell>
        </row>
        <row r="272">
          <cell r="A272">
            <v>270</v>
          </cell>
          <cell r="B272">
            <v>33</v>
          </cell>
          <cell r="C272" t="str">
            <v>005</v>
          </cell>
          <cell r="D272" t="str">
            <v xml:space="preserve">AGAWAM                       </v>
          </cell>
          <cell r="E272">
            <v>0</v>
          </cell>
          <cell r="G272">
            <v>8420</v>
          </cell>
          <cell r="I272">
            <v>305825</v>
          </cell>
          <cell r="J272">
            <v>310910</v>
          </cell>
        </row>
        <row r="273">
          <cell r="A273">
            <v>271</v>
          </cell>
          <cell r="B273">
            <v>34</v>
          </cell>
          <cell r="C273" t="str">
            <v>005</v>
          </cell>
          <cell r="D273" t="str">
            <v xml:space="preserve">AGAWAM                       </v>
          </cell>
          <cell r="E273">
            <v>9</v>
          </cell>
          <cell r="F273" t="str">
            <v>Instructional Materials, Equipment and Technology</v>
          </cell>
          <cell r="I273">
            <v>996497</v>
          </cell>
          <cell r="J273">
            <v>1162476</v>
          </cell>
        </row>
        <row r="274">
          <cell r="A274">
            <v>272</v>
          </cell>
          <cell r="B274">
            <v>35</v>
          </cell>
          <cell r="C274" t="str">
            <v>005</v>
          </cell>
          <cell r="D274" t="str">
            <v xml:space="preserve">AGAWAM                       </v>
          </cell>
          <cell r="E274">
            <v>0</v>
          </cell>
          <cell r="G274">
            <v>8425</v>
          </cell>
          <cell r="I274">
            <v>338855</v>
          </cell>
          <cell r="J274">
            <v>369694</v>
          </cell>
        </row>
        <row r="275">
          <cell r="A275">
            <v>273</v>
          </cell>
          <cell r="B275">
            <v>36</v>
          </cell>
          <cell r="C275" t="str">
            <v>005</v>
          </cell>
          <cell r="D275" t="str">
            <v xml:space="preserve">AGAWAM                       </v>
          </cell>
          <cell r="E275">
            <v>0</v>
          </cell>
          <cell r="G275">
            <v>8430</v>
          </cell>
          <cell r="I275">
            <v>80500</v>
          </cell>
          <cell r="J275">
            <v>100266</v>
          </cell>
        </row>
        <row r="276">
          <cell r="A276">
            <v>274</v>
          </cell>
          <cell r="B276">
            <v>37</v>
          </cell>
          <cell r="C276" t="str">
            <v>005</v>
          </cell>
          <cell r="D276" t="str">
            <v xml:space="preserve">AGAWAM                       </v>
          </cell>
          <cell r="E276">
            <v>0</v>
          </cell>
          <cell r="G276">
            <v>8435</v>
          </cell>
          <cell r="I276">
            <v>77227</v>
          </cell>
          <cell r="J276">
            <v>94644</v>
          </cell>
        </row>
        <row r="277">
          <cell r="A277">
            <v>275</v>
          </cell>
          <cell r="B277">
            <v>38</v>
          </cell>
          <cell r="C277" t="str">
            <v>005</v>
          </cell>
          <cell r="D277" t="str">
            <v xml:space="preserve">AGAWAM                       </v>
          </cell>
          <cell r="E277">
            <v>0</v>
          </cell>
          <cell r="G277">
            <v>8440</v>
          </cell>
          <cell r="I277">
            <v>322844</v>
          </cell>
          <cell r="J277">
            <v>259598</v>
          </cell>
        </row>
        <row r="278">
          <cell r="A278">
            <v>276</v>
          </cell>
          <cell r="B278">
            <v>39</v>
          </cell>
          <cell r="C278" t="str">
            <v>005</v>
          </cell>
          <cell r="D278" t="str">
            <v xml:space="preserve">AGAWAM                       </v>
          </cell>
          <cell r="E278">
            <v>0</v>
          </cell>
          <cell r="G278">
            <v>8445</v>
          </cell>
          <cell r="I278">
            <v>7523</v>
          </cell>
          <cell r="J278">
            <v>45828</v>
          </cell>
        </row>
        <row r="279">
          <cell r="A279">
            <v>277</v>
          </cell>
          <cell r="B279">
            <v>40</v>
          </cell>
          <cell r="C279" t="str">
            <v>005</v>
          </cell>
          <cell r="D279" t="str">
            <v xml:space="preserve">AGAWAM                       </v>
          </cell>
          <cell r="E279">
            <v>0</v>
          </cell>
          <cell r="G279">
            <v>8450</v>
          </cell>
          <cell r="I279">
            <v>67226</v>
          </cell>
          <cell r="J279">
            <v>174576</v>
          </cell>
        </row>
        <row r="280">
          <cell r="A280">
            <v>278</v>
          </cell>
          <cell r="B280">
            <v>41</v>
          </cell>
          <cell r="C280" t="str">
            <v>005</v>
          </cell>
          <cell r="D280" t="str">
            <v xml:space="preserve">AGAWAM                       </v>
          </cell>
          <cell r="E280">
            <v>0</v>
          </cell>
          <cell r="G280">
            <v>8455</v>
          </cell>
          <cell r="I280">
            <v>61210</v>
          </cell>
          <cell r="J280">
            <v>84480</v>
          </cell>
        </row>
        <row r="281">
          <cell r="A281">
            <v>279</v>
          </cell>
          <cell r="B281">
            <v>42</v>
          </cell>
          <cell r="C281" t="str">
            <v>005</v>
          </cell>
          <cell r="D281" t="str">
            <v xml:space="preserve">AGAWAM                       </v>
          </cell>
          <cell r="E281">
            <v>0</v>
          </cell>
          <cell r="G281">
            <v>8460</v>
          </cell>
          <cell r="I281">
            <v>41112</v>
          </cell>
          <cell r="J281">
            <v>33390</v>
          </cell>
        </row>
        <row r="282">
          <cell r="A282">
            <v>280</v>
          </cell>
          <cell r="B282">
            <v>43</v>
          </cell>
          <cell r="C282" t="str">
            <v>005</v>
          </cell>
          <cell r="D282" t="str">
            <v xml:space="preserve">AGAWAM                       </v>
          </cell>
          <cell r="E282">
            <v>10</v>
          </cell>
          <cell r="F282" t="str">
            <v>Guidance, Counseling and Testing</v>
          </cell>
          <cell r="I282">
            <v>1942489</v>
          </cell>
          <cell r="J282">
            <v>1972814</v>
          </cell>
        </row>
        <row r="283">
          <cell r="A283">
            <v>281</v>
          </cell>
          <cell r="B283">
            <v>44</v>
          </cell>
          <cell r="C283" t="str">
            <v>005</v>
          </cell>
          <cell r="D283" t="str">
            <v xml:space="preserve">AGAWAM                       </v>
          </cell>
          <cell r="E283">
            <v>0</v>
          </cell>
          <cell r="G283">
            <v>8465</v>
          </cell>
          <cell r="I283">
            <v>1218581</v>
          </cell>
          <cell r="J283">
            <v>1296521</v>
          </cell>
        </row>
        <row r="284">
          <cell r="A284">
            <v>282</v>
          </cell>
          <cell r="B284">
            <v>45</v>
          </cell>
          <cell r="C284" t="str">
            <v>005</v>
          </cell>
          <cell r="D284" t="str">
            <v xml:space="preserve">AGAWAM                       </v>
          </cell>
          <cell r="E284">
            <v>0</v>
          </cell>
          <cell r="G284">
            <v>8470</v>
          </cell>
          <cell r="I284">
            <v>58118</v>
          </cell>
          <cell r="J284">
            <v>44631</v>
          </cell>
        </row>
        <row r="285">
          <cell r="A285">
            <v>283</v>
          </cell>
          <cell r="B285">
            <v>46</v>
          </cell>
          <cell r="C285" t="str">
            <v>005</v>
          </cell>
          <cell r="D285" t="str">
            <v xml:space="preserve">AGAWAM                       </v>
          </cell>
          <cell r="E285">
            <v>0</v>
          </cell>
          <cell r="G285">
            <v>8475</v>
          </cell>
          <cell r="I285">
            <v>665790</v>
          </cell>
          <cell r="J285">
            <v>631662</v>
          </cell>
        </row>
        <row r="286">
          <cell r="A286">
            <v>284</v>
          </cell>
          <cell r="B286">
            <v>47</v>
          </cell>
          <cell r="C286" t="str">
            <v>005</v>
          </cell>
          <cell r="D286" t="str">
            <v xml:space="preserve">AGAWAM                       </v>
          </cell>
          <cell r="E286">
            <v>11</v>
          </cell>
          <cell r="F286" t="str">
            <v>Pupil Services</v>
          </cell>
          <cell r="I286">
            <v>4096453</v>
          </cell>
          <cell r="J286">
            <v>4620170</v>
          </cell>
        </row>
        <row r="287">
          <cell r="A287">
            <v>285</v>
          </cell>
          <cell r="B287">
            <v>48</v>
          </cell>
          <cell r="C287" t="str">
            <v>005</v>
          </cell>
          <cell r="D287" t="str">
            <v xml:space="preserve">AGAWAM                       </v>
          </cell>
          <cell r="E287">
            <v>0</v>
          </cell>
          <cell r="G287">
            <v>8485</v>
          </cell>
          <cell r="I287">
            <v>21551</v>
          </cell>
          <cell r="J287">
            <v>0</v>
          </cell>
        </row>
        <row r="288">
          <cell r="A288">
            <v>286</v>
          </cell>
          <cell r="B288">
            <v>49</v>
          </cell>
          <cell r="C288" t="str">
            <v>005</v>
          </cell>
          <cell r="D288" t="str">
            <v xml:space="preserve">AGAWAM                       </v>
          </cell>
          <cell r="E288">
            <v>0</v>
          </cell>
          <cell r="G288">
            <v>8490</v>
          </cell>
          <cell r="I288">
            <v>612401</v>
          </cell>
          <cell r="J288">
            <v>640953</v>
          </cell>
        </row>
        <row r="289">
          <cell r="A289">
            <v>287</v>
          </cell>
          <cell r="B289">
            <v>50</v>
          </cell>
          <cell r="C289" t="str">
            <v>005</v>
          </cell>
          <cell r="D289" t="str">
            <v xml:space="preserve">AGAWAM                       </v>
          </cell>
          <cell r="E289">
            <v>0</v>
          </cell>
          <cell r="G289">
            <v>8495</v>
          </cell>
          <cell r="I289">
            <v>1117591</v>
          </cell>
          <cell r="J289">
            <v>1663938</v>
          </cell>
        </row>
        <row r="290">
          <cell r="A290">
            <v>288</v>
          </cell>
          <cell r="B290">
            <v>51</v>
          </cell>
          <cell r="C290" t="str">
            <v>005</v>
          </cell>
          <cell r="D290" t="str">
            <v xml:space="preserve">AGAWAM                       </v>
          </cell>
          <cell r="E290">
            <v>0</v>
          </cell>
          <cell r="G290">
            <v>8500</v>
          </cell>
          <cell r="I290">
            <v>1349708</v>
          </cell>
          <cell r="J290">
            <v>1335358</v>
          </cell>
        </row>
        <row r="291">
          <cell r="A291">
            <v>289</v>
          </cell>
          <cell r="B291">
            <v>52</v>
          </cell>
          <cell r="C291" t="str">
            <v>005</v>
          </cell>
          <cell r="D291" t="str">
            <v xml:space="preserve">AGAWAM                       </v>
          </cell>
          <cell r="E291">
            <v>0</v>
          </cell>
          <cell r="G291">
            <v>8505</v>
          </cell>
          <cell r="I291">
            <v>390288</v>
          </cell>
          <cell r="J291">
            <v>392628</v>
          </cell>
        </row>
        <row r="292">
          <cell r="A292">
            <v>290</v>
          </cell>
          <cell r="B292">
            <v>53</v>
          </cell>
          <cell r="C292" t="str">
            <v>005</v>
          </cell>
          <cell r="D292" t="str">
            <v xml:space="preserve">AGAWAM                       </v>
          </cell>
          <cell r="E292">
            <v>0</v>
          </cell>
          <cell r="G292">
            <v>8510</v>
          </cell>
          <cell r="I292">
            <v>500378</v>
          </cell>
          <cell r="J292">
            <v>496864</v>
          </cell>
        </row>
        <row r="293">
          <cell r="A293">
            <v>291</v>
          </cell>
          <cell r="B293">
            <v>54</v>
          </cell>
          <cell r="C293" t="str">
            <v>005</v>
          </cell>
          <cell r="D293" t="str">
            <v xml:space="preserve">AGAWAM                       </v>
          </cell>
          <cell r="E293">
            <v>0</v>
          </cell>
          <cell r="G293">
            <v>8515</v>
          </cell>
          <cell r="I293">
            <v>104536</v>
          </cell>
          <cell r="J293">
            <v>90429</v>
          </cell>
        </row>
        <row r="294">
          <cell r="A294">
            <v>292</v>
          </cell>
          <cell r="B294">
            <v>55</v>
          </cell>
          <cell r="C294" t="str">
            <v>005</v>
          </cell>
          <cell r="D294" t="str">
            <v xml:space="preserve">AGAWAM                       </v>
          </cell>
          <cell r="E294">
            <v>12</v>
          </cell>
          <cell r="F294" t="str">
            <v>Operations and Maintenance</v>
          </cell>
          <cell r="I294">
            <v>4337390</v>
          </cell>
          <cell r="J294">
            <v>4287211</v>
          </cell>
        </row>
        <row r="295">
          <cell r="A295">
            <v>293</v>
          </cell>
          <cell r="B295">
            <v>56</v>
          </cell>
          <cell r="C295" t="str">
            <v>005</v>
          </cell>
          <cell r="D295" t="str">
            <v xml:space="preserve">AGAWAM                       </v>
          </cell>
          <cell r="E295">
            <v>0</v>
          </cell>
          <cell r="G295">
            <v>8520</v>
          </cell>
          <cell r="I295">
            <v>1768499</v>
          </cell>
          <cell r="J295">
            <v>1801586</v>
          </cell>
        </row>
        <row r="296">
          <cell r="A296">
            <v>294</v>
          </cell>
          <cell r="B296">
            <v>57</v>
          </cell>
          <cell r="C296" t="str">
            <v>005</v>
          </cell>
          <cell r="D296" t="str">
            <v xml:space="preserve">AGAWAM                       </v>
          </cell>
          <cell r="E296">
            <v>0</v>
          </cell>
          <cell r="G296">
            <v>8525</v>
          </cell>
          <cell r="I296">
            <v>1123506</v>
          </cell>
          <cell r="J296">
            <v>1067550</v>
          </cell>
        </row>
        <row r="297">
          <cell r="A297">
            <v>295</v>
          </cell>
          <cell r="B297">
            <v>58</v>
          </cell>
          <cell r="C297" t="str">
            <v>005</v>
          </cell>
          <cell r="D297" t="str">
            <v xml:space="preserve">AGAWAM                       </v>
          </cell>
          <cell r="E297">
            <v>0</v>
          </cell>
          <cell r="G297">
            <v>8530</v>
          </cell>
          <cell r="I297">
            <v>262400</v>
          </cell>
          <cell r="J297">
            <v>223892</v>
          </cell>
        </row>
        <row r="298">
          <cell r="A298">
            <v>296</v>
          </cell>
          <cell r="B298">
            <v>59</v>
          </cell>
          <cell r="C298" t="str">
            <v>005</v>
          </cell>
          <cell r="D298" t="str">
            <v xml:space="preserve">AGAWAM                       </v>
          </cell>
          <cell r="E298">
            <v>0</v>
          </cell>
          <cell r="G298">
            <v>8535</v>
          </cell>
          <cell r="I298">
            <v>549800</v>
          </cell>
          <cell r="J298">
            <v>522418</v>
          </cell>
        </row>
        <row r="299">
          <cell r="A299">
            <v>297</v>
          </cell>
          <cell r="B299">
            <v>60</v>
          </cell>
          <cell r="C299" t="str">
            <v>005</v>
          </cell>
          <cell r="D299" t="str">
            <v xml:space="preserve">AGAWAM                       </v>
          </cell>
          <cell r="E299">
            <v>0</v>
          </cell>
          <cell r="G299">
            <v>8540</v>
          </cell>
          <cell r="I299">
            <v>369201</v>
          </cell>
          <cell r="J299">
            <v>345303</v>
          </cell>
        </row>
        <row r="300">
          <cell r="A300">
            <v>298</v>
          </cell>
          <cell r="B300">
            <v>61</v>
          </cell>
          <cell r="C300" t="str">
            <v>005</v>
          </cell>
          <cell r="D300" t="str">
            <v xml:space="preserve">AGAWAM                       </v>
          </cell>
          <cell r="E300">
            <v>0</v>
          </cell>
          <cell r="G300">
            <v>8545</v>
          </cell>
          <cell r="I300">
            <v>71713</v>
          </cell>
          <cell r="J300">
            <v>69957</v>
          </cell>
        </row>
        <row r="301">
          <cell r="A301">
            <v>299</v>
          </cell>
          <cell r="B301">
            <v>62</v>
          </cell>
          <cell r="C301" t="str">
            <v>005</v>
          </cell>
          <cell r="D301" t="str">
            <v xml:space="preserve">AGAWAM                       </v>
          </cell>
          <cell r="E301">
            <v>0</v>
          </cell>
          <cell r="G301">
            <v>8550</v>
          </cell>
          <cell r="I301">
            <v>130864</v>
          </cell>
          <cell r="J301">
            <v>162719</v>
          </cell>
        </row>
        <row r="302">
          <cell r="A302">
            <v>300</v>
          </cell>
          <cell r="B302">
            <v>63</v>
          </cell>
          <cell r="C302" t="str">
            <v>005</v>
          </cell>
          <cell r="D302" t="str">
            <v xml:space="preserve">AGAWAM                       </v>
          </cell>
          <cell r="E302">
            <v>0</v>
          </cell>
          <cell r="G302">
            <v>8555</v>
          </cell>
          <cell r="I302">
            <v>0</v>
          </cell>
          <cell r="J302">
            <v>0</v>
          </cell>
        </row>
        <row r="303">
          <cell r="A303">
            <v>301</v>
          </cell>
          <cell r="B303">
            <v>64</v>
          </cell>
          <cell r="C303" t="str">
            <v>005</v>
          </cell>
          <cell r="D303" t="str">
            <v xml:space="preserve">AGAWAM                       </v>
          </cell>
          <cell r="E303">
            <v>0</v>
          </cell>
          <cell r="G303">
            <v>8560</v>
          </cell>
          <cell r="I303">
            <v>18137</v>
          </cell>
          <cell r="J303">
            <v>38211</v>
          </cell>
        </row>
        <row r="304">
          <cell r="A304">
            <v>302</v>
          </cell>
          <cell r="B304">
            <v>65</v>
          </cell>
          <cell r="C304" t="str">
            <v>005</v>
          </cell>
          <cell r="D304" t="str">
            <v xml:space="preserve">AGAWAM                       </v>
          </cell>
          <cell r="E304">
            <v>0</v>
          </cell>
          <cell r="G304">
            <v>8565</v>
          </cell>
          <cell r="I304">
            <v>43270</v>
          </cell>
          <cell r="J304">
            <v>55575</v>
          </cell>
        </row>
        <row r="305">
          <cell r="A305">
            <v>303</v>
          </cell>
          <cell r="B305">
            <v>66</v>
          </cell>
          <cell r="C305" t="str">
            <v>005</v>
          </cell>
          <cell r="D305" t="str">
            <v xml:space="preserve">AGAWAM                       </v>
          </cell>
          <cell r="E305">
            <v>13</v>
          </cell>
          <cell r="F305" t="str">
            <v>Insurance, Retirement Programs and Other</v>
          </cell>
          <cell r="I305">
            <v>8436379</v>
          </cell>
          <cell r="J305">
            <v>8253567</v>
          </cell>
        </row>
        <row r="306">
          <cell r="A306">
            <v>304</v>
          </cell>
          <cell r="B306">
            <v>67</v>
          </cell>
          <cell r="C306" t="str">
            <v>005</v>
          </cell>
          <cell r="D306" t="str">
            <v xml:space="preserve">AGAWAM                       </v>
          </cell>
          <cell r="E306">
            <v>0</v>
          </cell>
          <cell r="G306">
            <v>8570</v>
          </cell>
          <cell r="I306">
            <v>1936377</v>
          </cell>
          <cell r="J306">
            <v>2126219</v>
          </cell>
        </row>
        <row r="307">
          <cell r="A307">
            <v>305</v>
          </cell>
          <cell r="B307">
            <v>68</v>
          </cell>
          <cell r="C307" t="str">
            <v>005</v>
          </cell>
          <cell r="D307" t="str">
            <v xml:space="preserve">AGAWAM                       </v>
          </cell>
          <cell r="E307">
            <v>0</v>
          </cell>
          <cell r="G307">
            <v>8575</v>
          </cell>
          <cell r="I307">
            <v>5238468</v>
          </cell>
          <cell r="J307">
            <v>4367977</v>
          </cell>
        </row>
        <row r="308">
          <cell r="A308">
            <v>306</v>
          </cell>
          <cell r="B308">
            <v>69</v>
          </cell>
          <cell r="C308" t="str">
            <v>005</v>
          </cell>
          <cell r="D308" t="str">
            <v xml:space="preserve">AGAWAM                       </v>
          </cell>
          <cell r="E308">
            <v>0</v>
          </cell>
          <cell r="G308">
            <v>8580</v>
          </cell>
          <cell r="I308">
            <v>958402</v>
          </cell>
          <cell r="J308">
            <v>1411557</v>
          </cell>
        </row>
        <row r="309">
          <cell r="A309">
            <v>307</v>
          </cell>
          <cell r="B309">
            <v>70</v>
          </cell>
          <cell r="C309" t="str">
            <v>005</v>
          </cell>
          <cell r="D309" t="str">
            <v xml:space="preserve">AGAWAM                       </v>
          </cell>
          <cell r="E309">
            <v>0</v>
          </cell>
          <cell r="G309">
            <v>8585</v>
          </cell>
          <cell r="I309">
            <v>172896</v>
          </cell>
          <cell r="J309">
            <v>207278</v>
          </cell>
        </row>
        <row r="310">
          <cell r="A310">
            <v>308</v>
          </cell>
          <cell r="B310">
            <v>71</v>
          </cell>
          <cell r="C310" t="str">
            <v>005</v>
          </cell>
          <cell r="D310" t="str">
            <v xml:space="preserve">AGAWAM                       </v>
          </cell>
          <cell r="E310">
            <v>0</v>
          </cell>
          <cell r="G310">
            <v>8590</v>
          </cell>
          <cell r="I310">
            <v>25162</v>
          </cell>
          <cell r="J310">
            <v>39040</v>
          </cell>
        </row>
        <row r="311">
          <cell r="A311">
            <v>309</v>
          </cell>
          <cell r="B311">
            <v>72</v>
          </cell>
          <cell r="C311" t="str">
            <v>005</v>
          </cell>
          <cell r="D311" t="str">
            <v xml:space="preserve">AGAWAM                       </v>
          </cell>
          <cell r="E311">
            <v>0</v>
          </cell>
          <cell r="G311">
            <v>8595</v>
          </cell>
          <cell r="I311">
            <v>47650</v>
          </cell>
          <cell r="J311">
            <v>47650</v>
          </cell>
        </row>
        <row r="312">
          <cell r="A312">
            <v>310</v>
          </cell>
          <cell r="B312">
            <v>73</v>
          </cell>
          <cell r="C312" t="str">
            <v>005</v>
          </cell>
          <cell r="D312" t="str">
            <v xml:space="preserve">AGAWAM                       </v>
          </cell>
          <cell r="E312">
            <v>0</v>
          </cell>
          <cell r="G312">
            <v>8600</v>
          </cell>
          <cell r="I312">
            <v>0</v>
          </cell>
          <cell r="J312">
            <v>0</v>
          </cell>
        </row>
        <row r="313">
          <cell r="A313">
            <v>311</v>
          </cell>
          <cell r="B313">
            <v>74</v>
          </cell>
          <cell r="C313" t="str">
            <v>005</v>
          </cell>
          <cell r="D313" t="str">
            <v xml:space="preserve">AGAWAM                       </v>
          </cell>
          <cell r="E313">
            <v>0</v>
          </cell>
          <cell r="G313">
            <v>8610</v>
          </cell>
          <cell r="I313">
            <v>57424</v>
          </cell>
          <cell r="J313">
            <v>53846</v>
          </cell>
        </row>
        <row r="314">
          <cell r="A314">
            <v>312</v>
          </cell>
          <cell r="B314">
            <v>75</v>
          </cell>
          <cell r="C314" t="str">
            <v>005</v>
          </cell>
          <cell r="D314" t="str">
            <v xml:space="preserve">AGAWAM                       </v>
          </cell>
          <cell r="E314">
            <v>14</v>
          </cell>
          <cell r="F314" t="str">
            <v xml:space="preserve">Payments To Out-Of-District Schools </v>
          </cell>
          <cell r="I314">
            <v>4692268</v>
          </cell>
          <cell r="J314">
            <v>4641566</v>
          </cell>
        </row>
        <row r="315">
          <cell r="A315">
            <v>313</v>
          </cell>
          <cell r="B315">
            <v>76</v>
          </cell>
          <cell r="C315" t="str">
            <v>005</v>
          </cell>
          <cell r="D315" t="str">
            <v xml:space="preserve">AGAWAM                       </v>
          </cell>
          <cell r="E315">
            <v>15</v>
          </cell>
          <cell r="F315" t="str">
            <v>Tuition To Other Schools (9000)</v>
          </cell>
          <cell r="G315" t="str">
            <v xml:space="preserve"> </v>
          </cell>
          <cell r="I315">
            <v>4284702</v>
          </cell>
          <cell r="J315">
            <v>4233615</v>
          </cell>
        </row>
        <row r="316">
          <cell r="A316">
            <v>314</v>
          </cell>
          <cell r="B316">
            <v>77</v>
          </cell>
          <cell r="C316" t="str">
            <v>005</v>
          </cell>
          <cell r="D316" t="str">
            <v xml:space="preserve">AGAWAM                       </v>
          </cell>
          <cell r="E316">
            <v>16</v>
          </cell>
          <cell r="F316" t="str">
            <v>Out-of-District Transportation (3300)</v>
          </cell>
          <cell r="I316">
            <v>407566</v>
          </cell>
          <cell r="J316">
            <v>407951</v>
          </cell>
        </row>
        <row r="317">
          <cell r="A317">
            <v>315</v>
          </cell>
          <cell r="B317">
            <v>78</v>
          </cell>
          <cell r="C317" t="str">
            <v>005</v>
          </cell>
          <cell r="D317" t="str">
            <v xml:space="preserve">AGAWAM                       </v>
          </cell>
          <cell r="E317">
            <v>17</v>
          </cell>
          <cell r="F317" t="str">
            <v>TOTAL EXPENDITURES</v>
          </cell>
          <cell r="I317">
            <v>52198996</v>
          </cell>
          <cell r="J317">
            <v>53936964</v>
          </cell>
        </row>
        <row r="318">
          <cell r="A318">
            <v>316</v>
          </cell>
          <cell r="B318">
            <v>79</v>
          </cell>
          <cell r="C318" t="str">
            <v>005</v>
          </cell>
          <cell r="D318" t="str">
            <v xml:space="preserve">AGAWAM                       </v>
          </cell>
          <cell r="E318">
            <v>18</v>
          </cell>
          <cell r="F318" t="str">
            <v>percentage of overall spending from the general fund</v>
          </cell>
          <cell r="I318">
            <v>87.239382918399428</v>
          </cell>
        </row>
        <row r="319">
          <cell r="A319">
            <v>317</v>
          </cell>
          <cell r="B319">
            <v>1</v>
          </cell>
          <cell r="C319" t="str">
            <v>007</v>
          </cell>
          <cell r="D319" t="str">
            <v xml:space="preserve">AMESBURY                     </v>
          </cell>
          <cell r="E319">
            <v>1</v>
          </cell>
          <cell r="F319" t="str">
            <v>In-District FTE Average Membership</v>
          </cell>
          <cell r="G319" t="str">
            <v xml:space="preserve"> </v>
          </cell>
          <cell r="I319">
            <v>2318.39</v>
          </cell>
          <cell r="J319">
            <v>2398.4</v>
          </cell>
        </row>
        <row r="320">
          <cell r="A320">
            <v>318</v>
          </cell>
          <cell r="B320">
            <v>2</v>
          </cell>
          <cell r="C320" t="str">
            <v>007</v>
          </cell>
          <cell r="D320" t="str">
            <v xml:space="preserve">AMESBURY                     </v>
          </cell>
          <cell r="E320">
            <v>2</v>
          </cell>
          <cell r="F320" t="str">
            <v>Out-of-District FTE Average Membership</v>
          </cell>
          <cell r="G320" t="str">
            <v xml:space="preserve"> </v>
          </cell>
          <cell r="I320">
            <v>217</v>
          </cell>
          <cell r="J320">
            <v>172.6</v>
          </cell>
        </row>
        <row r="321">
          <cell r="A321">
            <v>319</v>
          </cell>
          <cell r="B321">
            <v>3</v>
          </cell>
          <cell r="C321" t="str">
            <v>007</v>
          </cell>
          <cell r="D321" t="str">
            <v xml:space="preserve">AMESBURY                     </v>
          </cell>
          <cell r="E321">
            <v>3</v>
          </cell>
          <cell r="F321" t="str">
            <v>Total FTE Average Membership</v>
          </cell>
          <cell r="G321" t="str">
            <v xml:space="preserve"> </v>
          </cell>
          <cell r="I321">
            <v>2535.39</v>
          </cell>
          <cell r="J321">
            <v>2571</v>
          </cell>
        </row>
        <row r="322">
          <cell r="A322">
            <v>320</v>
          </cell>
          <cell r="B322">
            <v>4</v>
          </cell>
          <cell r="C322" t="str">
            <v>007</v>
          </cell>
          <cell r="D322" t="str">
            <v xml:space="preserve">AMESBURY                     </v>
          </cell>
          <cell r="E322">
            <v>4</v>
          </cell>
          <cell r="F322" t="str">
            <v>Administration</v>
          </cell>
          <cell r="G322" t="str">
            <v xml:space="preserve"> </v>
          </cell>
          <cell r="I322">
            <v>806268</v>
          </cell>
          <cell r="J322">
            <v>717589</v>
          </cell>
        </row>
        <row r="323">
          <cell r="A323">
            <v>321</v>
          </cell>
          <cell r="B323">
            <v>5</v>
          </cell>
          <cell r="C323" t="str">
            <v>007</v>
          </cell>
          <cell r="D323" t="str">
            <v xml:space="preserve">AMESBURY                     </v>
          </cell>
          <cell r="E323">
            <v>0</v>
          </cell>
          <cell r="G323">
            <v>8300</v>
          </cell>
          <cell r="I323">
            <v>13824</v>
          </cell>
          <cell r="J323">
            <v>15291</v>
          </cell>
        </row>
        <row r="324">
          <cell r="A324">
            <v>322</v>
          </cell>
          <cell r="B324">
            <v>6</v>
          </cell>
          <cell r="C324" t="str">
            <v>007</v>
          </cell>
          <cell r="D324" t="str">
            <v xml:space="preserve">AMESBURY                     </v>
          </cell>
          <cell r="E324">
            <v>0</v>
          </cell>
          <cell r="G324">
            <v>8305</v>
          </cell>
          <cell r="I324">
            <v>250924</v>
          </cell>
          <cell r="J324">
            <v>220816</v>
          </cell>
        </row>
        <row r="325">
          <cell r="A325">
            <v>323</v>
          </cell>
          <cell r="B325">
            <v>7</v>
          </cell>
          <cell r="C325" t="str">
            <v>007</v>
          </cell>
          <cell r="D325" t="str">
            <v xml:space="preserve">AMESBURY                     </v>
          </cell>
          <cell r="E325">
            <v>0</v>
          </cell>
          <cell r="G325">
            <v>8310</v>
          </cell>
          <cell r="I325">
            <v>0</v>
          </cell>
          <cell r="J325">
            <v>0</v>
          </cell>
        </row>
        <row r="326">
          <cell r="A326">
            <v>324</v>
          </cell>
          <cell r="B326">
            <v>8</v>
          </cell>
          <cell r="C326" t="str">
            <v>007</v>
          </cell>
          <cell r="D326" t="str">
            <v xml:space="preserve">AMESBURY                     </v>
          </cell>
          <cell r="E326">
            <v>0</v>
          </cell>
          <cell r="G326">
            <v>8315</v>
          </cell>
          <cell r="I326">
            <v>0</v>
          </cell>
          <cell r="J326">
            <v>0</v>
          </cell>
        </row>
        <row r="327">
          <cell r="A327">
            <v>325</v>
          </cell>
          <cell r="B327">
            <v>9</v>
          </cell>
          <cell r="C327" t="str">
            <v>007</v>
          </cell>
          <cell r="D327" t="str">
            <v xml:space="preserve">AMESBURY                     </v>
          </cell>
          <cell r="E327">
            <v>0</v>
          </cell>
          <cell r="G327">
            <v>8320</v>
          </cell>
          <cell r="I327">
            <v>402281</v>
          </cell>
          <cell r="J327">
            <v>376875</v>
          </cell>
        </row>
        <row r="328">
          <cell r="A328">
            <v>326</v>
          </cell>
          <cell r="B328">
            <v>10</v>
          </cell>
          <cell r="C328" t="str">
            <v>007</v>
          </cell>
          <cell r="D328" t="str">
            <v xml:space="preserve">AMESBURY                     </v>
          </cell>
          <cell r="E328">
            <v>0</v>
          </cell>
          <cell r="G328">
            <v>8325</v>
          </cell>
          <cell r="I328">
            <v>101215</v>
          </cell>
          <cell r="J328">
            <v>84169</v>
          </cell>
        </row>
        <row r="329">
          <cell r="A329">
            <v>327</v>
          </cell>
          <cell r="B329">
            <v>11</v>
          </cell>
          <cell r="C329" t="str">
            <v>007</v>
          </cell>
          <cell r="D329" t="str">
            <v xml:space="preserve">AMESBURY                     </v>
          </cell>
          <cell r="E329">
            <v>0</v>
          </cell>
          <cell r="G329">
            <v>8330</v>
          </cell>
          <cell r="I329">
            <v>38024</v>
          </cell>
          <cell r="J329">
            <v>20438</v>
          </cell>
        </row>
        <row r="330">
          <cell r="A330">
            <v>328</v>
          </cell>
          <cell r="B330">
            <v>12</v>
          </cell>
          <cell r="C330" t="str">
            <v>007</v>
          </cell>
          <cell r="D330" t="str">
            <v xml:space="preserve">AMESBURY                     </v>
          </cell>
          <cell r="E330">
            <v>0</v>
          </cell>
          <cell r="G330">
            <v>8335</v>
          </cell>
          <cell r="I330">
            <v>0</v>
          </cell>
          <cell r="J330">
            <v>0</v>
          </cell>
        </row>
        <row r="331">
          <cell r="A331">
            <v>329</v>
          </cell>
          <cell r="B331">
            <v>13</v>
          </cell>
          <cell r="C331" t="str">
            <v>007</v>
          </cell>
          <cell r="D331" t="str">
            <v xml:space="preserve">AMESBURY                     </v>
          </cell>
          <cell r="E331">
            <v>0</v>
          </cell>
          <cell r="G331">
            <v>8340</v>
          </cell>
          <cell r="I331">
            <v>0</v>
          </cell>
          <cell r="J331">
            <v>0</v>
          </cell>
        </row>
        <row r="332">
          <cell r="A332">
            <v>330</v>
          </cell>
          <cell r="B332">
            <v>14</v>
          </cell>
          <cell r="C332" t="str">
            <v>007</v>
          </cell>
          <cell r="D332" t="str">
            <v xml:space="preserve">AMESBURY                     </v>
          </cell>
          <cell r="E332">
            <v>5</v>
          </cell>
          <cell r="F332" t="str">
            <v xml:space="preserve">Instructional Leadership </v>
          </cell>
          <cell r="I332">
            <v>1800402</v>
          </cell>
          <cell r="J332">
            <v>1750401</v>
          </cell>
        </row>
        <row r="333">
          <cell r="A333">
            <v>331</v>
          </cell>
          <cell r="B333">
            <v>15</v>
          </cell>
          <cell r="C333" t="str">
            <v>007</v>
          </cell>
          <cell r="D333" t="str">
            <v xml:space="preserve">AMESBURY                     </v>
          </cell>
          <cell r="E333">
            <v>0</v>
          </cell>
          <cell r="G333">
            <v>8345</v>
          </cell>
          <cell r="I333">
            <v>654551</v>
          </cell>
          <cell r="J333">
            <v>448930</v>
          </cell>
        </row>
        <row r="334">
          <cell r="A334">
            <v>332</v>
          </cell>
          <cell r="B334">
            <v>16</v>
          </cell>
          <cell r="C334" t="str">
            <v>007</v>
          </cell>
          <cell r="D334" t="str">
            <v xml:space="preserve">AMESBURY                     </v>
          </cell>
          <cell r="E334">
            <v>0</v>
          </cell>
          <cell r="G334">
            <v>8350</v>
          </cell>
          <cell r="I334">
            <v>1250</v>
          </cell>
          <cell r="J334">
            <v>750</v>
          </cell>
        </row>
        <row r="335">
          <cell r="A335">
            <v>333</v>
          </cell>
          <cell r="B335">
            <v>17</v>
          </cell>
          <cell r="C335" t="str">
            <v>007</v>
          </cell>
          <cell r="D335" t="str">
            <v xml:space="preserve">AMESBURY                     </v>
          </cell>
          <cell r="E335">
            <v>0</v>
          </cell>
          <cell r="G335">
            <v>8355</v>
          </cell>
          <cell r="I335">
            <v>1144601</v>
          </cell>
          <cell r="J335">
            <v>1300721</v>
          </cell>
        </row>
        <row r="336">
          <cell r="A336">
            <v>334</v>
          </cell>
          <cell r="B336">
            <v>18</v>
          </cell>
          <cell r="C336" t="str">
            <v>007</v>
          </cell>
          <cell r="D336" t="str">
            <v xml:space="preserve">AMESBURY                     </v>
          </cell>
          <cell r="E336">
            <v>0</v>
          </cell>
          <cell r="G336">
            <v>8360</v>
          </cell>
          <cell r="I336">
            <v>0</v>
          </cell>
          <cell r="J336">
            <v>0</v>
          </cell>
        </row>
        <row r="337">
          <cell r="A337">
            <v>335</v>
          </cell>
          <cell r="B337">
            <v>19</v>
          </cell>
          <cell r="C337" t="str">
            <v>007</v>
          </cell>
          <cell r="D337" t="str">
            <v xml:space="preserve">AMESBURY                     </v>
          </cell>
          <cell r="E337">
            <v>0</v>
          </cell>
          <cell r="G337">
            <v>8365</v>
          </cell>
          <cell r="I337">
            <v>0</v>
          </cell>
          <cell r="J337">
            <v>0</v>
          </cell>
        </row>
        <row r="338">
          <cell r="A338">
            <v>336</v>
          </cell>
          <cell r="B338">
            <v>20</v>
          </cell>
          <cell r="C338" t="str">
            <v>007</v>
          </cell>
          <cell r="D338" t="str">
            <v xml:space="preserve">AMESBURY                     </v>
          </cell>
          <cell r="E338">
            <v>0</v>
          </cell>
          <cell r="G338">
            <v>8380</v>
          </cell>
          <cell r="I338">
            <v>0</v>
          </cell>
          <cell r="J338">
            <v>0</v>
          </cell>
        </row>
        <row r="339">
          <cell r="A339">
            <v>337</v>
          </cell>
          <cell r="B339">
            <v>21</v>
          </cell>
          <cell r="C339" t="str">
            <v>007</v>
          </cell>
          <cell r="D339" t="str">
            <v xml:space="preserve">AMESBURY                     </v>
          </cell>
          <cell r="E339">
            <v>6</v>
          </cell>
          <cell r="F339" t="str">
            <v>Classroom and Specialist Teachers</v>
          </cell>
          <cell r="I339">
            <v>11192153</v>
          </cell>
          <cell r="J339">
            <v>10933177</v>
          </cell>
        </row>
        <row r="340">
          <cell r="A340">
            <v>338</v>
          </cell>
          <cell r="B340">
            <v>22</v>
          </cell>
          <cell r="C340" t="str">
            <v>007</v>
          </cell>
          <cell r="D340" t="str">
            <v xml:space="preserve">AMESBURY                     </v>
          </cell>
          <cell r="E340">
            <v>0</v>
          </cell>
          <cell r="G340">
            <v>8370</v>
          </cell>
          <cell r="I340">
            <v>11186265</v>
          </cell>
          <cell r="J340">
            <v>10927977</v>
          </cell>
        </row>
        <row r="341">
          <cell r="A341">
            <v>339</v>
          </cell>
          <cell r="B341">
            <v>23</v>
          </cell>
          <cell r="C341" t="str">
            <v>007</v>
          </cell>
          <cell r="D341" t="str">
            <v xml:space="preserve">AMESBURY                     </v>
          </cell>
          <cell r="E341">
            <v>0</v>
          </cell>
          <cell r="G341">
            <v>8375</v>
          </cell>
          <cell r="I341">
            <v>5888</v>
          </cell>
          <cell r="J341">
            <v>5200</v>
          </cell>
        </row>
        <row r="342">
          <cell r="A342">
            <v>340</v>
          </cell>
          <cell r="B342">
            <v>24</v>
          </cell>
          <cell r="C342" t="str">
            <v>007</v>
          </cell>
          <cell r="D342" t="str">
            <v xml:space="preserve">AMESBURY                     </v>
          </cell>
          <cell r="E342">
            <v>7</v>
          </cell>
          <cell r="F342" t="str">
            <v>Other Teaching Services</v>
          </cell>
          <cell r="I342">
            <v>1965246</v>
          </cell>
          <cell r="J342">
            <v>2366804</v>
          </cell>
        </row>
        <row r="343">
          <cell r="A343">
            <v>341</v>
          </cell>
          <cell r="B343">
            <v>25</v>
          </cell>
          <cell r="C343" t="str">
            <v>007</v>
          </cell>
          <cell r="D343" t="str">
            <v xml:space="preserve">AMESBURY                     </v>
          </cell>
          <cell r="E343">
            <v>0</v>
          </cell>
          <cell r="G343">
            <v>8385</v>
          </cell>
          <cell r="I343">
            <v>273303</v>
          </cell>
          <cell r="J343">
            <v>286577</v>
          </cell>
        </row>
        <row r="344">
          <cell r="A344">
            <v>342</v>
          </cell>
          <cell r="B344">
            <v>26</v>
          </cell>
          <cell r="C344" t="str">
            <v>007</v>
          </cell>
          <cell r="D344" t="str">
            <v xml:space="preserve">AMESBURY                     </v>
          </cell>
          <cell r="E344">
            <v>0</v>
          </cell>
          <cell r="G344">
            <v>8390</v>
          </cell>
          <cell r="I344">
            <v>125914</v>
          </cell>
          <cell r="J344">
            <v>163068</v>
          </cell>
        </row>
        <row r="345">
          <cell r="A345">
            <v>343</v>
          </cell>
          <cell r="B345">
            <v>27</v>
          </cell>
          <cell r="C345" t="str">
            <v>007</v>
          </cell>
          <cell r="D345" t="str">
            <v xml:space="preserve">AMESBURY                     </v>
          </cell>
          <cell r="E345">
            <v>0</v>
          </cell>
          <cell r="G345">
            <v>8395</v>
          </cell>
          <cell r="I345">
            <v>1313111</v>
          </cell>
          <cell r="J345">
            <v>1614684</v>
          </cell>
        </row>
        <row r="346">
          <cell r="A346">
            <v>344</v>
          </cell>
          <cell r="B346">
            <v>28</v>
          </cell>
          <cell r="C346" t="str">
            <v>007</v>
          </cell>
          <cell r="D346" t="str">
            <v xml:space="preserve">AMESBURY                     </v>
          </cell>
          <cell r="E346">
            <v>0</v>
          </cell>
          <cell r="G346">
            <v>8400</v>
          </cell>
          <cell r="I346">
            <v>252918</v>
          </cell>
          <cell r="J346">
            <v>302475</v>
          </cell>
        </row>
        <row r="347">
          <cell r="A347">
            <v>345</v>
          </cell>
          <cell r="B347">
            <v>29</v>
          </cell>
          <cell r="C347" t="str">
            <v>007</v>
          </cell>
          <cell r="D347" t="str">
            <v xml:space="preserve">AMESBURY                     </v>
          </cell>
          <cell r="E347">
            <v>8</v>
          </cell>
          <cell r="F347" t="str">
            <v>Professional Development</v>
          </cell>
          <cell r="I347">
            <v>60266</v>
          </cell>
          <cell r="J347">
            <v>274220</v>
          </cell>
        </row>
        <row r="348">
          <cell r="A348">
            <v>346</v>
          </cell>
          <cell r="B348">
            <v>30</v>
          </cell>
          <cell r="C348" t="str">
            <v>007</v>
          </cell>
          <cell r="D348" t="str">
            <v xml:space="preserve">AMESBURY                     </v>
          </cell>
          <cell r="E348">
            <v>0</v>
          </cell>
          <cell r="G348">
            <v>8405</v>
          </cell>
          <cell r="I348">
            <v>0</v>
          </cell>
          <cell r="J348">
            <v>241969</v>
          </cell>
        </row>
        <row r="349">
          <cell r="A349">
            <v>347</v>
          </cell>
          <cell r="B349">
            <v>31</v>
          </cell>
          <cell r="C349" t="str">
            <v>007</v>
          </cell>
          <cell r="D349" t="str">
            <v xml:space="preserve">AMESBURY                     </v>
          </cell>
          <cell r="E349">
            <v>0</v>
          </cell>
          <cell r="G349">
            <v>8410</v>
          </cell>
          <cell r="I349">
            <v>0</v>
          </cell>
          <cell r="J349">
            <v>0</v>
          </cell>
        </row>
        <row r="350">
          <cell r="A350">
            <v>348</v>
          </cell>
          <cell r="B350">
            <v>32</v>
          </cell>
          <cell r="C350" t="str">
            <v>007</v>
          </cell>
          <cell r="D350" t="str">
            <v xml:space="preserve">AMESBURY                     </v>
          </cell>
          <cell r="E350">
            <v>0</v>
          </cell>
          <cell r="G350">
            <v>8415</v>
          </cell>
          <cell r="I350">
            <v>0</v>
          </cell>
          <cell r="J350">
            <v>0</v>
          </cell>
        </row>
        <row r="351">
          <cell r="A351">
            <v>349</v>
          </cell>
          <cell r="B351">
            <v>33</v>
          </cell>
          <cell r="C351" t="str">
            <v>007</v>
          </cell>
          <cell r="D351" t="str">
            <v xml:space="preserve">AMESBURY                     </v>
          </cell>
          <cell r="E351">
            <v>0</v>
          </cell>
          <cell r="G351">
            <v>8420</v>
          </cell>
          <cell r="I351">
            <v>60266</v>
          </cell>
          <cell r="J351">
            <v>32251</v>
          </cell>
        </row>
        <row r="352">
          <cell r="A352">
            <v>350</v>
          </cell>
          <cell r="B352">
            <v>34</v>
          </cell>
          <cell r="C352" t="str">
            <v>007</v>
          </cell>
          <cell r="D352" t="str">
            <v xml:space="preserve">AMESBURY                     </v>
          </cell>
          <cell r="E352">
            <v>9</v>
          </cell>
          <cell r="F352" t="str">
            <v>Instructional Materials, Equipment and Technology</v>
          </cell>
          <cell r="I352">
            <v>469667</v>
          </cell>
          <cell r="J352">
            <v>462014</v>
          </cell>
        </row>
        <row r="353">
          <cell r="A353">
            <v>351</v>
          </cell>
          <cell r="B353">
            <v>35</v>
          </cell>
          <cell r="C353" t="str">
            <v>007</v>
          </cell>
          <cell r="D353" t="str">
            <v xml:space="preserve">AMESBURY                     </v>
          </cell>
          <cell r="E353">
            <v>0</v>
          </cell>
          <cell r="G353">
            <v>8425</v>
          </cell>
          <cell r="I353">
            <v>111830</v>
          </cell>
          <cell r="J353">
            <v>95235</v>
          </cell>
        </row>
        <row r="354">
          <cell r="A354">
            <v>352</v>
          </cell>
          <cell r="B354">
            <v>36</v>
          </cell>
          <cell r="C354" t="str">
            <v>007</v>
          </cell>
          <cell r="D354" t="str">
            <v xml:space="preserve">AMESBURY                     </v>
          </cell>
          <cell r="E354">
            <v>0</v>
          </cell>
          <cell r="G354">
            <v>8430</v>
          </cell>
          <cell r="I354">
            <v>105511</v>
          </cell>
          <cell r="J354">
            <v>150554</v>
          </cell>
        </row>
        <row r="355">
          <cell r="A355">
            <v>353</v>
          </cell>
          <cell r="B355">
            <v>37</v>
          </cell>
          <cell r="C355" t="str">
            <v>007</v>
          </cell>
          <cell r="D355" t="str">
            <v xml:space="preserve">AMESBURY                     </v>
          </cell>
          <cell r="E355">
            <v>0</v>
          </cell>
          <cell r="G355">
            <v>8435</v>
          </cell>
          <cell r="I355">
            <v>147035</v>
          </cell>
          <cell r="J355">
            <v>76032</v>
          </cell>
        </row>
        <row r="356">
          <cell r="A356">
            <v>354</v>
          </cell>
          <cell r="B356">
            <v>38</v>
          </cell>
          <cell r="C356" t="str">
            <v>007</v>
          </cell>
          <cell r="D356" t="str">
            <v xml:space="preserve">AMESBURY                     </v>
          </cell>
          <cell r="E356">
            <v>0</v>
          </cell>
          <cell r="G356">
            <v>8440</v>
          </cell>
          <cell r="I356">
            <v>93045</v>
          </cell>
          <cell r="J356">
            <v>135121</v>
          </cell>
        </row>
        <row r="357">
          <cell r="A357">
            <v>355</v>
          </cell>
          <cell r="B357">
            <v>39</v>
          </cell>
          <cell r="C357" t="str">
            <v>007</v>
          </cell>
          <cell r="D357" t="str">
            <v xml:space="preserve">AMESBURY                     </v>
          </cell>
          <cell r="E357">
            <v>0</v>
          </cell>
          <cell r="G357">
            <v>8445</v>
          </cell>
          <cell r="I357">
            <v>12246</v>
          </cell>
          <cell r="J357">
            <v>2547</v>
          </cell>
        </row>
        <row r="358">
          <cell r="A358">
            <v>356</v>
          </cell>
          <cell r="B358">
            <v>40</v>
          </cell>
          <cell r="C358" t="str">
            <v>007</v>
          </cell>
          <cell r="D358" t="str">
            <v xml:space="preserve">AMESBURY                     </v>
          </cell>
          <cell r="E358">
            <v>0</v>
          </cell>
          <cell r="G358">
            <v>8450</v>
          </cell>
          <cell r="I358">
            <v>0</v>
          </cell>
          <cell r="J358">
            <v>0</v>
          </cell>
        </row>
        <row r="359">
          <cell r="A359">
            <v>357</v>
          </cell>
          <cell r="B359">
            <v>41</v>
          </cell>
          <cell r="C359" t="str">
            <v>007</v>
          </cell>
          <cell r="D359" t="str">
            <v xml:space="preserve">AMESBURY                     </v>
          </cell>
          <cell r="E359">
            <v>0</v>
          </cell>
          <cell r="G359">
            <v>8455</v>
          </cell>
          <cell r="I359">
            <v>0</v>
          </cell>
          <cell r="J359">
            <v>0</v>
          </cell>
        </row>
        <row r="360">
          <cell r="A360">
            <v>358</v>
          </cell>
          <cell r="B360">
            <v>42</v>
          </cell>
          <cell r="C360" t="str">
            <v>007</v>
          </cell>
          <cell r="D360" t="str">
            <v xml:space="preserve">AMESBURY                     </v>
          </cell>
          <cell r="E360">
            <v>0</v>
          </cell>
          <cell r="G360">
            <v>8460</v>
          </cell>
          <cell r="I360">
            <v>0</v>
          </cell>
          <cell r="J360">
            <v>2525</v>
          </cell>
        </row>
        <row r="361">
          <cell r="A361">
            <v>359</v>
          </cell>
          <cell r="B361">
            <v>43</v>
          </cell>
          <cell r="C361" t="str">
            <v>007</v>
          </cell>
          <cell r="D361" t="str">
            <v xml:space="preserve">AMESBURY                     </v>
          </cell>
          <cell r="E361">
            <v>10</v>
          </cell>
          <cell r="F361" t="str">
            <v>Guidance, Counseling and Testing</v>
          </cell>
          <cell r="I361">
            <v>597279</v>
          </cell>
          <cell r="J361">
            <v>807806</v>
          </cell>
        </row>
        <row r="362">
          <cell r="A362">
            <v>360</v>
          </cell>
          <cell r="B362">
            <v>44</v>
          </cell>
          <cell r="C362" t="str">
            <v>007</v>
          </cell>
          <cell r="D362" t="str">
            <v xml:space="preserve">AMESBURY                     </v>
          </cell>
          <cell r="E362">
            <v>0</v>
          </cell>
          <cell r="G362">
            <v>8465</v>
          </cell>
          <cell r="I362">
            <v>471937</v>
          </cell>
          <cell r="J362">
            <v>622224</v>
          </cell>
        </row>
        <row r="363">
          <cell r="A363">
            <v>361</v>
          </cell>
          <cell r="B363">
            <v>45</v>
          </cell>
          <cell r="C363" t="str">
            <v>007</v>
          </cell>
          <cell r="D363" t="str">
            <v xml:space="preserve">AMESBURY                     </v>
          </cell>
          <cell r="E363">
            <v>0</v>
          </cell>
          <cell r="G363">
            <v>8470</v>
          </cell>
          <cell r="I363">
            <v>2300</v>
          </cell>
          <cell r="J363">
            <v>34772</v>
          </cell>
        </row>
        <row r="364">
          <cell r="A364">
            <v>362</v>
          </cell>
          <cell r="B364">
            <v>46</v>
          </cell>
          <cell r="C364" t="str">
            <v>007</v>
          </cell>
          <cell r="D364" t="str">
            <v xml:space="preserve">AMESBURY                     </v>
          </cell>
          <cell r="E364">
            <v>0</v>
          </cell>
          <cell r="G364">
            <v>8475</v>
          </cell>
          <cell r="I364">
            <v>123042</v>
          </cell>
          <cell r="J364">
            <v>150810</v>
          </cell>
        </row>
        <row r="365">
          <cell r="A365">
            <v>363</v>
          </cell>
          <cell r="B365">
            <v>47</v>
          </cell>
          <cell r="C365" t="str">
            <v>007</v>
          </cell>
          <cell r="D365" t="str">
            <v xml:space="preserve">AMESBURY                     </v>
          </cell>
          <cell r="E365">
            <v>11</v>
          </cell>
          <cell r="F365" t="str">
            <v>Pupil Services</v>
          </cell>
          <cell r="I365">
            <v>2147869</v>
          </cell>
          <cell r="J365">
            <v>2426871</v>
          </cell>
        </row>
        <row r="366">
          <cell r="A366">
            <v>364</v>
          </cell>
          <cell r="B366">
            <v>48</v>
          </cell>
          <cell r="C366" t="str">
            <v>007</v>
          </cell>
          <cell r="D366" t="str">
            <v xml:space="preserve">AMESBURY                     </v>
          </cell>
          <cell r="E366">
            <v>0</v>
          </cell>
          <cell r="G366">
            <v>8485</v>
          </cell>
          <cell r="I366">
            <v>15853</v>
          </cell>
          <cell r="J366">
            <v>16330</v>
          </cell>
        </row>
        <row r="367">
          <cell r="A367">
            <v>365</v>
          </cell>
          <cell r="B367">
            <v>49</v>
          </cell>
          <cell r="C367" t="str">
            <v>007</v>
          </cell>
          <cell r="D367" t="str">
            <v xml:space="preserve">AMESBURY                     </v>
          </cell>
          <cell r="E367">
            <v>0</v>
          </cell>
          <cell r="G367">
            <v>8490</v>
          </cell>
          <cell r="I367">
            <v>203587</v>
          </cell>
          <cell r="J367">
            <v>469853</v>
          </cell>
        </row>
        <row r="368">
          <cell r="A368">
            <v>366</v>
          </cell>
          <cell r="B368">
            <v>50</v>
          </cell>
          <cell r="C368" t="str">
            <v>007</v>
          </cell>
          <cell r="D368" t="str">
            <v xml:space="preserve">AMESBURY                     </v>
          </cell>
          <cell r="E368">
            <v>0</v>
          </cell>
          <cell r="G368">
            <v>8495</v>
          </cell>
          <cell r="I368">
            <v>1372761</v>
          </cell>
          <cell r="J368">
            <v>707578</v>
          </cell>
        </row>
        <row r="369">
          <cell r="A369">
            <v>367</v>
          </cell>
          <cell r="B369">
            <v>51</v>
          </cell>
          <cell r="C369" t="str">
            <v>007</v>
          </cell>
          <cell r="D369" t="str">
            <v xml:space="preserve">AMESBURY                     </v>
          </cell>
          <cell r="E369">
            <v>0</v>
          </cell>
          <cell r="G369">
            <v>8500</v>
          </cell>
          <cell r="I369">
            <v>11346</v>
          </cell>
          <cell r="J369">
            <v>698275</v>
          </cell>
        </row>
        <row r="370">
          <cell r="A370">
            <v>368</v>
          </cell>
          <cell r="B370">
            <v>52</v>
          </cell>
          <cell r="C370" t="str">
            <v>007</v>
          </cell>
          <cell r="D370" t="str">
            <v xml:space="preserve">AMESBURY                     </v>
          </cell>
          <cell r="E370">
            <v>0</v>
          </cell>
          <cell r="G370">
            <v>8505</v>
          </cell>
          <cell r="I370">
            <v>395004</v>
          </cell>
          <cell r="J370">
            <v>362901</v>
          </cell>
        </row>
        <row r="371">
          <cell r="A371">
            <v>369</v>
          </cell>
          <cell r="B371">
            <v>53</v>
          </cell>
          <cell r="C371" t="str">
            <v>007</v>
          </cell>
          <cell r="D371" t="str">
            <v xml:space="preserve">AMESBURY                     </v>
          </cell>
          <cell r="E371">
            <v>0</v>
          </cell>
          <cell r="G371">
            <v>8510</v>
          </cell>
          <cell r="I371">
            <v>76776</v>
          </cell>
          <cell r="J371">
            <v>102582</v>
          </cell>
        </row>
        <row r="372">
          <cell r="A372">
            <v>370</v>
          </cell>
          <cell r="B372">
            <v>54</v>
          </cell>
          <cell r="C372" t="str">
            <v>007</v>
          </cell>
          <cell r="D372" t="str">
            <v xml:space="preserve">AMESBURY                     </v>
          </cell>
          <cell r="E372">
            <v>0</v>
          </cell>
          <cell r="G372">
            <v>8515</v>
          </cell>
          <cell r="I372">
            <v>72542</v>
          </cell>
          <cell r="J372">
            <v>69352</v>
          </cell>
        </row>
        <row r="373">
          <cell r="A373">
            <v>371</v>
          </cell>
          <cell r="B373">
            <v>55</v>
          </cell>
          <cell r="C373" t="str">
            <v>007</v>
          </cell>
          <cell r="D373" t="str">
            <v xml:space="preserve">AMESBURY                     </v>
          </cell>
          <cell r="E373">
            <v>12</v>
          </cell>
          <cell r="F373" t="str">
            <v>Operations and Maintenance</v>
          </cell>
          <cell r="I373">
            <v>2835069</v>
          </cell>
          <cell r="J373">
            <v>2698172</v>
          </cell>
        </row>
        <row r="374">
          <cell r="A374">
            <v>372</v>
          </cell>
          <cell r="B374">
            <v>56</v>
          </cell>
          <cell r="C374" t="str">
            <v>007</v>
          </cell>
          <cell r="D374" t="str">
            <v xml:space="preserve">AMESBURY                     </v>
          </cell>
          <cell r="E374">
            <v>0</v>
          </cell>
          <cell r="G374">
            <v>8520</v>
          </cell>
          <cell r="I374">
            <v>313014</v>
          </cell>
          <cell r="J374">
            <v>369306</v>
          </cell>
        </row>
        <row r="375">
          <cell r="A375">
            <v>373</v>
          </cell>
          <cell r="B375">
            <v>57</v>
          </cell>
          <cell r="C375" t="str">
            <v>007</v>
          </cell>
          <cell r="D375" t="str">
            <v xml:space="preserve">AMESBURY                     </v>
          </cell>
          <cell r="E375">
            <v>0</v>
          </cell>
          <cell r="G375">
            <v>8525</v>
          </cell>
          <cell r="I375">
            <v>744417</v>
          </cell>
          <cell r="J375">
            <v>395172</v>
          </cell>
        </row>
        <row r="376">
          <cell r="A376">
            <v>374</v>
          </cell>
          <cell r="B376">
            <v>58</v>
          </cell>
          <cell r="C376" t="str">
            <v>007</v>
          </cell>
          <cell r="D376" t="str">
            <v xml:space="preserve">AMESBURY                     </v>
          </cell>
          <cell r="E376">
            <v>0</v>
          </cell>
          <cell r="G376">
            <v>8530</v>
          </cell>
          <cell r="I376">
            <v>415806</v>
          </cell>
          <cell r="J376">
            <v>423261</v>
          </cell>
        </row>
        <row r="377">
          <cell r="A377">
            <v>375</v>
          </cell>
          <cell r="B377">
            <v>59</v>
          </cell>
          <cell r="C377" t="str">
            <v>007</v>
          </cell>
          <cell r="D377" t="str">
            <v xml:space="preserve">AMESBURY                     </v>
          </cell>
          <cell r="E377">
            <v>0</v>
          </cell>
          <cell r="G377">
            <v>8535</v>
          </cell>
          <cell r="I377">
            <v>234231</v>
          </cell>
          <cell r="J377">
            <v>60416</v>
          </cell>
        </row>
        <row r="378">
          <cell r="A378">
            <v>376</v>
          </cell>
          <cell r="B378">
            <v>60</v>
          </cell>
          <cell r="C378" t="str">
            <v>007</v>
          </cell>
          <cell r="D378" t="str">
            <v xml:space="preserve">AMESBURY                     </v>
          </cell>
          <cell r="E378">
            <v>0</v>
          </cell>
          <cell r="G378">
            <v>8540</v>
          </cell>
          <cell r="I378">
            <v>703858</v>
          </cell>
          <cell r="J378">
            <v>990713</v>
          </cell>
        </row>
        <row r="379">
          <cell r="A379">
            <v>377</v>
          </cell>
          <cell r="B379">
            <v>61</v>
          </cell>
          <cell r="C379" t="str">
            <v>007</v>
          </cell>
          <cell r="D379" t="str">
            <v xml:space="preserve">AMESBURY                     </v>
          </cell>
          <cell r="E379">
            <v>0</v>
          </cell>
          <cell r="G379">
            <v>8545</v>
          </cell>
          <cell r="I379">
            <v>0</v>
          </cell>
          <cell r="J379">
            <v>0</v>
          </cell>
        </row>
        <row r="380">
          <cell r="A380">
            <v>378</v>
          </cell>
          <cell r="B380">
            <v>62</v>
          </cell>
          <cell r="C380" t="str">
            <v>007</v>
          </cell>
          <cell r="D380" t="str">
            <v xml:space="preserve">AMESBURY                     </v>
          </cell>
          <cell r="E380">
            <v>0</v>
          </cell>
          <cell r="G380">
            <v>8550</v>
          </cell>
          <cell r="I380">
            <v>102291</v>
          </cell>
          <cell r="J380">
            <v>113464</v>
          </cell>
        </row>
        <row r="381">
          <cell r="A381">
            <v>379</v>
          </cell>
          <cell r="B381">
            <v>63</v>
          </cell>
          <cell r="C381" t="str">
            <v>007</v>
          </cell>
          <cell r="D381" t="str">
            <v xml:space="preserve">AMESBURY                     </v>
          </cell>
          <cell r="E381">
            <v>0</v>
          </cell>
          <cell r="G381">
            <v>8555</v>
          </cell>
          <cell r="I381">
            <v>0</v>
          </cell>
          <cell r="J381">
            <v>0</v>
          </cell>
        </row>
        <row r="382">
          <cell r="A382">
            <v>380</v>
          </cell>
          <cell r="B382">
            <v>64</v>
          </cell>
          <cell r="C382" t="str">
            <v>007</v>
          </cell>
          <cell r="D382" t="str">
            <v xml:space="preserve">AMESBURY                     </v>
          </cell>
          <cell r="E382">
            <v>0</v>
          </cell>
          <cell r="G382">
            <v>8560</v>
          </cell>
          <cell r="I382">
            <v>0</v>
          </cell>
          <cell r="J382">
            <v>0</v>
          </cell>
        </row>
        <row r="383">
          <cell r="A383">
            <v>381</v>
          </cell>
          <cell r="B383">
            <v>65</v>
          </cell>
          <cell r="C383" t="str">
            <v>007</v>
          </cell>
          <cell r="D383" t="str">
            <v xml:space="preserve">AMESBURY                     </v>
          </cell>
          <cell r="E383">
            <v>0</v>
          </cell>
          <cell r="G383">
            <v>8565</v>
          </cell>
          <cell r="I383">
            <v>321452</v>
          </cell>
          <cell r="J383">
            <v>345840</v>
          </cell>
        </row>
        <row r="384">
          <cell r="A384">
            <v>382</v>
          </cell>
          <cell r="B384">
            <v>66</v>
          </cell>
          <cell r="C384" t="str">
            <v>007</v>
          </cell>
          <cell r="D384" t="str">
            <v xml:space="preserve">AMESBURY                     </v>
          </cell>
          <cell r="E384">
            <v>13</v>
          </cell>
          <cell r="F384" t="str">
            <v>Insurance, Retirement Programs and Other</v>
          </cell>
          <cell r="I384">
            <v>5247561</v>
          </cell>
          <cell r="J384">
            <v>5518601</v>
          </cell>
        </row>
        <row r="385">
          <cell r="A385">
            <v>383</v>
          </cell>
          <cell r="B385">
            <v>67</v>
          </cell>
          <cell r="C385" t="str">
            <v>007</v>
          </cell>
          <cell r="D385" t="str">
            <v xml:space="preserve">AMESBURY                     </v>
          </cell>
          <cell r="E385">
            <v>0</v>
          </cell>
          <cell r="G385">
            <v>8570</v>
          </cell>
          <cell r="I385">
            <v>621609</v>
          </cell>
          <cell r="J385">
            <v>705899</v>
          </cell>
        </row>
        <row r="386">
          <cell r="A386">
            <v>384</v>
          </cell>
          <cell r="B386">
            <v>68</v>
          </cell>
          <cell r="C386" t="str">
            <v>007</v>
          </cell>
          <cell r="D386" t="str">
            <v xml:space="preserve">AMESBURY                     </v>
          </cell>
          <cell r="E386">
            <v>0</v>
          </cell>
          <cell r="G386">
            <v>8575</v>
          </cell>
          <cell r="I386">
            <v>3293468</v>
          </cell>
          <cell r="J386">
            <v>3562974</v>
          </cell>
        </row>
        <row r="387">
          <cell r="A387">
            <v>385</v>
          </cell>
          <cell r="B387">
            <v>69</v>
          </cell>
          <cell r="C387" t="str">
            <v>007</v>
          </cell>
          <cell r="D387" t="str">
            <v xml:space="preserve">AMESBURY                     </v>
          </cell>
          <cell r="E387">
            <v>0</v>
          </cell>
          <cell r="G387">
            <v>8580</v>
          </cell>
          <cell r="I387">
            <v>1332484</v>
          </cell>
          <cell r="J387">
            <v>1249728</v>
          </cell>
        </row>
        <row r="388">
          <cell r="A388">
            <v>386</v>
          </cell>
          <cell r="B388">
            <v>70</v>
          </cell>
          <cell r="C388" t="str">
            <v>007</v>
          </cell>
          <cell r="D388" t="str">
            <v xml:space="preserve">AMESBURY                     </v>
          </cell>
          <cell r="E388">
            <v>0</v>
          </cell>
          <cell r="G388">
            <v>8585</v>
          </cell>
          <cell r="I388">
            <v>0</v>
          </cell>
          <cell r="J388">
            <v>0</v>
          </cell>
        </row>
        <row r="389">
          <cell r="A389">
            <v>387</v>
          </cell>
          <cell r="B389">
            <v>71</v>
          </cell>
          <cell r="C389" t="str">
            <v>007</v>
          </cell>
          <cell r="D389" t="str">
            <v xml:space="preserve">AMESBURY                     </v>
          </cell>
          <cell r="E389">
            <v>0</v>
          </cell>
          <cell r="G389">
            <v>8590</v>
          </cell>
          <cell r="I389">
            <v>0</v>
          </cell>
          <cell r="J389">
            <v>0</v>
          </cell>
        </row>
        <row r="390">
          <cell r="A390">
            <v>388</v>
          </cell>
          <cell r="B390">
            <v>72</v>
          </cell>
          <cell r="C390" t="str">
            <v>007</v>
          </cell>
          <cell r="D390" t="str">
            <v xml:space="preserve">AMESBURY                     </v>
          </cell>
          <cell r="E390">
            <v>0</v>
          </cell>
          <cell r="G390">
            <v>8595</v>
          </cell>
          <cell r="I390">
            <v>0</v>
          </cell>
          <cell r="J390">
            <v>0</v>
          </cell>
        </row>
        <row r="391">
          <cell r="A391">
            <v>389</v>
          </cell>
          <cell r="B391">
            <v>73</v>
          </cell>
          <cell r="C391" t="str">
            <v>007</v>
          </cell>
          <cell r="D391" t="str">
            <v xml:space="preserve">AMESBURY                     </v>
          </cell>
          <cell r="E391">
            <v>0</v>
          </cell>
          <cell r="G391">
            <v>8600</v>
          </cell>
          <cell r="I391">
            <v>0</v>
          </cell>
          <cell r="J391">
            <v>0</v>
          </cell>
        </row>
        <row r="392">
          <cell r="A392">
            <v>390</v>
          </cell>
          <cell r="B392">
            <v>74</v>
          </cell>
          <cell r="C392" t="str">
            <v>007</v>
          </cell>
          <cell r="D392" t="str">
            <v xml:space="preserve">AMESBURY                     </v>
          </cell>
          <cell r="E392">
            <v>0</v>
          </cell>
          <cell r="G392">
            <v>8610</v>
          </cell>
          <cell r="I392">
            <v>0</v>
          </cell>
          <cell r="J392">
            <v>0</v>
          </cell>
        </row>
        <row r="393">
          <cell r="A393">
            <v>391</v>
          </cell>
          <cell r="B393">
            <v>75</v>
          </cell>
          <cell r="C393" t="str">
            <v>007</v>
          </cell>
          <cell r="D393" t="str">
            <v xml:space="preserve">AMESBURY                     </v>
          </cell>
          <cell r="E393">
            <v>14</v>
          </cell>
          <cell r="F393" t="str">
            <v xml:space="preserve">Payments To Out-Of-District Schools </v>
          </cell>
          <cell r="I393">
            <v>3693822</v>
          </cell>
          <cell r="J393">
            <v>3882958</v>
          </cell>
        </row>
        <row r="394">
          <cell r="A394">
            <v>392</v>
          </cell>
          <cell r="B394">
            <v>76</v>
          </cell>
          <cell r="C394" t="str">
            <v>007</v>
          </cell>
          <cell r="D394" t="str">
            <v xml:space="preserve">AMESBURY                     </v>
          </cell>
          <cell r="E394">
            <v>15</v>
          </cell>
          <cell r="F394" t="str">
            <v>Tuition To Other Schools (9000)</v>
          </cell>
          <cell r="G394" t="str">
            <v xml:space="preserve"> </v>
          </cell>
          <cell r="I394">
            <v>3322968</v>
          </cell>
          <cell r="J394">
            <v>3457939</v>
          </cell>
        </row>
        <row r="395">
          <cell r="A395">
            <v>393</v>
          </cell>
          <cell r="B395">
            <v>77</v>
          </cell>
          <cell r="C395" t="str">
            <v>007</v>
          </cell>
          <cell r="D395" t="str">
            <v xml:space="preserve">AMESBURY                     </v>
          </cell>
          <cell r="E395">
            <v>16</v>
          </cell>
          <cell r="F395" t="str">
            <v>Out-of-District Transportation (3300)</v>
          </cell>
          <cell r="I395">
            <v>370854</v>
          </cell>
          <cell r="J395">
            <v>425019</v>
          </cell>
        </row>
        <row r="396">
          <cell r="A396">
            <v>394</v>
          </cell>
          <cell r="B396">
            <v>78</v>
          </cell>
          <cell r="C396" t="str">
            <v>007</v>
          </cell>
          <cell r="D396" t="str">
            <v xml:space="preserve">AMESBURY                     </v>
          </cell>
          <cell r="E396">
            <v>17</v>
          </cell>
          <cell r="F396" t="str">
            <v>TOTAL EXPENDITURES</v>
          </cell>
          <cell r="I396">
            <v>30815602</v>
          </cell>
          <cell r="J396">
            <v>31838613</v>
          </cell>
        </row>
        <row r="397">
          <cell r="A397">
            <v>395</v>
          </cell>
          <cell r="B397">
            <v>79</v>
          </cell>
          <cell r="C397" t="str">
            <v>007</v>
          </cell>
          <cell r="D397" t="str">
            <v xml:space="preserve">AMESBURY                     </v>
          </cell>
          <cell r="E397">
            <v>18</v>
          </cell>
          <cell r="F397" t="str">
            <v>percentage of overall spending from the general fund</v>
          </cell>
          <cell r="I397">
            <v>84.490129383161161</v>
          </cell>
        </row>
        <row r="398">
          <cell r="A398">
            <v>396</v>
          </cell>
          <cell r="B398">
            <v>1</v>
          </cell>
          <cell r="C398" t="str">
            <v>008</v>
          </cell>
          <cell r="D398" t="str">
            <v xml:space="preserve">AMHERST                      </v>
          </cell>
          <cell r="E398">
            <v>1</v>
          </cell>
          <cell r="F398" t="str">
            <v>In-District FTE Average Membership</v>
          </cell>
          <cell r="G398" t="str">
            <v xml:space="preserve"> </v>
          </cell>
          <cell r="I398">
            <v>1387.23</v>
          </cell>
          <cell r="J398">
            <v>1331.1</v>
          </cell>
        </row>
        <row r="399">
          <cell r="A399">
            <v>397</v>
          </cell>
          <cell r="B399">
            <v>2</v>
          </cell>
          <cell r="C399" t="str">
            <v>008</v>
          </cell>
          <cell r="D399" t="str">
            <v xml:space="preserve">AMHERST                      </v>
          </cell>
          <cell r="E399">
            <v>2</v>
          </cell>
          <cell r="F399" t="str">
            <v>Out-of-District FTE Average Membership</v>
          </cell>
          <cell r="G399" t="str">
            <v xml:space="preserve"> </v>
          </cell>
          <cell r="I399">
            <v>64.7</v>
          </cell>
          <cell r="J399">
            <v>72.099999999999994</v>
          </cell>
        </row>
        <row r="400">
          <cell r="A400">
            <v>398</v>
          </cell>
          <cell r="B400">
            <v>3</v>
          </cell>
          <cell r="C400" t="str">
            <v>008</v>
          </cell>
          <cell r="D400" t="str">
            <v xml:space="preserve">AMHERST                      </v>
          </cell>
          <cell r="E400">
            <v>3</v>
          </cell>
          <cell r="F400" t="str">
            <v>Total FTE Average Membership</v>
          </cell>
          <cell r="G400" t="str">
            <v xml:space="preserve"> </v>
          </cell>
          <cell r="I400">
            <v>1451.93</v>
          </cell>
          <cell r="J400">
            <v>1403.2</v>
          </cell>
        </row>
        <row r="401">
          <cell r="A401">
            <v>399</v>
          </cell>
          <cell r="B401">
            <v>4</v>
          </cell>
          <cell r="C401" t="str">
            <v>008</v>
          </cell>
          <cell r="D401" t="str">
            <v xml:space="preserve">AMHERST                      </v>
          </cell>
          <cell r="E401">
            <v>4</v>
          </cell>
          <cell r="F401" t="str">
            <v>Administration</v>
          </cell>
          <cell r="G401" t="str">
            <v xml:space="preserve"> </v>
          </cell>
          <cell r="I401">
            <v>869750</v>
          </cell>
          <cell r="J401">
            <v>928752</v>
          </cell>
        </row>
        <row r="402">
          <cell r="A402">
            <v>400</v>
          </cell>
          <cell r="B402">
            <v>5</v>
          </cell>
          <cell r="C402" t="str">
            <v>008</v>
          </cell>
          <cell r="D402" t="str">
            <v xml:space="preserve">AMHERST                      </v>
          </cell>
          <cell r="E402">
            <v>0</v>
          </cell>
          <cell r="G402">
            <v>8300</v>
          </cell>
          <cell r="I402">
            <v>160226</v>
          </cell>
          <cell r="J402">
            <v>141920</v>
          </cell>
        </row>
        <row r="403">
          <cell r="A403">
            <v>401</v>
          </cell>
          <cell r="B403">
            <v>6</v>
          </cell>
          <cell r="C403" t="str">
            <v>008</v>
          </cell>
          <cell r="D403" t="str">
            <v xml:space="preserve">AMHERST                      </v>
          </cell>
          <cell r="E403">
            <v>0</v>
          </cell>
          <cell r="G403">
            <v>8305</v>
          </cell>
          <cell r="I403">
            <v>123615</v>
          </cell>
          <cell r="J403">
            <v>137308</v>
          </cell>
        </row>
        <row r="404">
          <cell r="A404">
            <v>402</v>
          </cell>
          <cell r="B404">
            <v>7</v>
          </cell>
          <cell r="C404" t="str">
            <v>008</v>
          </cell>
          <cell r="D404" t="str">
            <v xml:space="preserve">AMHERST                      </v>
          </cell>
          <cell r="E404">
            <v>0</v>
          </cell>
          <cell r="G404">
            <v>8310</v>
          </cell>
          <cell r="I404">
            <v>0</v>
          </cell>
          <cell r="J404">
            <v>37694</v>
          </cell>
        </row>
        <row r="405">
          <cell r="A405">
            <v>403</v>
          </cell>
          <cell r="B405">
            <v>8</v>
          </cell>
          <cell r="C405" t="str">
            <v>008</v>
          </cell>
          <cell r="D405" t="str">
            <v xml:space="preserve">AMHERST                      </v>
          </cell>
          <cell r="E405">
            <v>0</v>
          </cell>
          <cell r="G405">
            <v>8315</v>
          </cell>
          <cell r="I405">
            <v>29359</v>
          </cell>
          <cell r="J405">
            <v>41883</v>
          </cell>
        </row>
        <row r="406">
          <cell r="A406">
            <v>404</v>
          </cell>
          <cell r="B406">
            <v>9</v>
          </cell>
          <cell r="C406" t="str">
            <v>008</v>
          </cell>
          <cell r="D406" t="str">
            <v xml:space="preserve">AMHERST                      </v>
          </cell>
          <cell r="E406">
            <v>0</v>
          </cell>
          <cell r="G406">
            <v>8320</v>
          </cell>
          <cell r="I406">
            <v>198187</v>
          </cell>
          <cell r="J406">
            <v>208832</v>
          </cell>
        </row>
        <row r="407">
          <cell r="A407">
            <v>405</v>
          </cell>
          <cell r="B407">
            <v>10</v>
          </cell>
          <cell r="C407" t="str">
            <v>008</v>
          </cell>
          <cell r="D407" t="str">
            <v xml:space="preserve">AMHERST                      </v>
          </cell>
          <cell r="E407">
            <v>0</v>
          </cell>
          <cell r="G407">
            <v>8325</v>
          </cell>
          <cell r="I407">
            <v>134630</v>
          </cell>
          <cell r="J407">
            <v>114865</v>
          </cell>
        </row>
        <row r="408">
          <cell r="A408">
            <v>406</v>
          </cell>
          <cell r="B408">
            <v>11</v>
          </cell>
          <cell r="C408" t="str">
            <v>008</v>
          </cell>
          <cell r="D408" t="str">
            <v xml:space="preserve">AMHERST                      </v>
          </cell>
          <cell r="E408">
            <v>0</v>
          </cell>
          <cell r="G408">
            <v>8330</v>
          </cell>
          <cell r="I408">
            <v>35094</v>
          </cell>
          <cell r="J408">
            <v>33960</v>
          </cell>
        </row>
        <row r="409">
          <cell r="A409">
            <v>407</v>
          </cell>
          <cell r="B409">
            <v>12</v>
          </cell>
          <cell r="C409" t="str">
            <v>008</v>
          </cell>
          <cell r="D409" t="str">
            <v xml:space="preserve">AMHERST                      </v>
          </cell>
          <cell r="E409">
            <v>0</v>
          </cell>
          <cell r="G409">
            <v>8335</v>
          </cell>
          <cell r="I409">
            <v>0</v>
          </cell>
          <cell r="J409">
            <v>8702</v>
          </cell>
        </row>
        <row r="410">
          <cell r="A410">
            <v>408</v>
          </cell>
          <cell r="B410">
            <v>13</v>
          </cell>
          <cell r="C410" t="str">
            <v>008</v>
          </cell>
          <cell r="D410" t="str">
            <v xml:space="preserve">AMHERST                      </v>
          </cell>
          <cell r="E410">
            <v>0</v>
          </cell>
          <cell r="G410">
            <v>8340</v>
          </cell>
          <cell r="I410">
            <v>188639</v>
          </cell>
          <cell r="J410">
            <v>203588</v>
          </cell>
        </row>
        <row r="411">
          <cell r="A411">
            <v>409</v>
          </cell>
          <cell r="B411">
            <v>14</v>
          </cell>
          <cell r="C411" t="str">
            <v>008</v>
          </cell>
          <cell r="D411" t="str">
            <v xml:space="preserve">AMHERST                      </v>
          </cell>
          <cell r="E411">
            <v>5</v>
          </cell>
          <cell r="F411" t="str">
            <v xml:space="preserve">Instructional Leadership </v>
          </cell>
          <cell r="I411">
            <v>1573202</v>
          </cell>
          <cell r="J411">
            <v>1436393</v>
          </cell>
        </row>
        <row r="412">
          <cell r="A412">
            <v>410</v>
          </cell>
          <cell r="B412">
            <v>15</v>
          </cell>
          <cell r="C412" t="str">
            <v>008</v>
          </cell>
          <cell r="D412" t="str">
            <v xml:space="preserve">AMHERST                      </v>
          </cell>
          <cell r="E412">
            <v>0</v>
          </cell>
          <cell r="G412">
            <v>8345</v>
          </cell>
          <cell r="I412">
            <v>436628</v>
          </cell>
          <cell r="J412">
            <v>387262</v>
          </cell>
        </row>
        <row r="413">
          <cell r="A413">
            <v>411</v>
          </cell>
          <cell r="B413">
            <v>16</v>
          </cell>
          <cell r="C413" t="str">
            <v>008</v>
          </cell>
          <cell r="D413" t="str">
            <v xml:space="preserve">AMHERST                      </v>
          </cell>
          <cell r="E413">
            <v>0</v>
          </cell>
          <cell r="G413">
            <v>8350</v>
          </cell>
          <cell r="I413">
            <v>0</v>
          </cell>
          <cell r="J413">
            <v>0</v>
          </cell>
        </row>
        <row r="414">
          <cell r="A414">
            <v>412</v>
          </cell>
          <cell r="B414">
            <v>17</v>
          </cell>
          <cell r="C414" t="str">
            <v>008</v>
          </cell>
          <cell r="D414" t="str">
            <v xml:space="preserve">AMHERST                      </v>
          </cell>
          <cell r="E414">
            <v>0</v>
          </cell>
          <cell r="G414">
            <v>8355</v>
          </cell>
          <cell r="I414">
            <v>1088195</v>
          </cell>
          <cell r="J414">
            <v>1017587</v>
          </cell>
        </row>
        <row r="415">
          <cell r="A415">
            <v>413</v>
          </cell>
          <cell r="B415">
            <v>18</v>
          </cell>
          <cell r="C415" t="str">
            <v>008</v>
          </cell>
          <cell r="D415" t="str">
            <v xml:space="preserve">AMHERST                      </v>
          </cell>
          <cell r="E415">
            <v>0</v>
          </cell>
          <cell r="G415">
            <v>8360</v>
          </cell>
          <cell r="I415">
            <v>4550</v>
          </cell>
          <cell r="J415">
            <v>918</v>
          </cell>
        </row>
        <row r="416">
          <cell r="A416">
            <v>414</v>
          </cell>
          <cell r="B416">
            <v>19</v>
          </cell>
          <cell r="C416" t="str">
            <v>008</v>
          </cell>
          <cell r="D416" t="str">
            <v xml:space="preserve">AMHERST                      </v>
          </cell>
          <cell r="E416">
            <v>0</v>
          </cell>
          <cell r="G416">
            <v>8365</v>
          </cell>
          <cell r="I416">
            <v>5241</v>
          </cell>
          <cell r="J416">
            <v>6626</v>
          </cell>
        </row>
        <row r="417">
          <cell r="A417">
            <v>415</v>
          </cell>
          <cell r="B417">
            <v>20</v>
          </cell>
          <cell r="C417" t="str">
            <v>008</v>
          </cell>
          <cell r="D417" t="str">
            <v xml:space="preserve">AMHERST                      </v>
          </cell>
          <cell r="E417">
            <v>0</v>
          </cell>
          <cell r="G417">
            <v>8380</v>
          </cell>
          <cell r="I417">
            <v>38588</v>
          </cell>
          <cell r="J417">
            <v>24000</v>
          </cell>
        </row>
        <row r="418">
          <cell r="A418">
            <v>416</v>
          </cell>
          <cell r="B418">
            <v>21</v>
          </cell>
          <cell r="C418" t="str">
            <v>008</v>
          </cell>
          <cell r="D418" t="str">
            <v xml:space="preserve">AMHERST                      </v>
          </cell>
          <cell r="E418">
            <v>6</v>
          </cell>
          <cell r="F418" t="str">
            <v>Classroom and Specialist Teachers</v>
          </cell>
          <cell r="I418">
            <v>8245551</v>
          </cell>
          <cell r="J418">
            <v>8269564</v>
          </cell>
        </row>
        <row r="419">
          <cell r="A419">
            <v>417</v>
          </cell>
          <cell r="B419">
            <v>22</v>
          </cell>
          <cell r="C419" t="str">
            <v>008</v>
          </cell>
          <cell r="D419" t="str">
            <v xml:space="preserve">AMHERST                      </v>
          </cell>
          <cell r="E419">
            <v>0</v>
          </cell>
          <cell r="G419">
            <v>8370</v>
          </cell>
          <cell r="I419">
            <v>6241709</v>
          </cell>
          <cell r="J419">
            <v>6131446</v>
          </cell>
        </row>
        <row r="420">
          <cell r="A420">
            <v>418</v>
          </cell>
          <cell r="B420">
            <v>23</v>
          </cell>
          <cell r="C420" t="str">
            <v>008</v>
          </cell>
          <cell r="D420" t="str">
            <v xml:space="preserve">AMHERST                      </v>
          </cell>
          <cell r="E420">
            <v>0</v>
          </cell>
          <cell r="G420">
            <v>8375</v>
          </cell>
          <cell r="I420">
            <v>2003842</v>
          </cell>
          <cell r="J420">
            <v>2138118</v>
          </cell>
        </row>
        <row r="421">
          <cell r="A421">
            <v>419</v>
          </cell>
          <cell r="B421">
            <v>24</v>
          </cell>
          <cell r="C421" t="str">
            <v>008</v>
          </cell>
          <cell r="D421" t="str">
            <v xml:space="preserve">AMHERST                      </v>
          </cell>
          <cell r="E421">
            <v>7</v>
          </cell>
          <cell r="F421" t="str">
            <v>Other Teaching Services</v>
          </cell>
          <cell r="I421">
            <v>2444593</v>
          </cell>
          <cell r="J421">
            <v>2413191</v>
          </cell>
        </row>
        <row r="422">
          <cell r="A422">
            <v>420</v>
          </cell>
          <cell r="B422">
            <v>25</v>
          </cell>
          <cell r="C422" t="str">
            <v>008</v>
          </cell>
          <cell r="D422" t="str">
            <v xml:space="preserve">AMHERST                      </v>
          </cell>
          <cell r="E422">
            <v>0</v>
          </cell>
          <cell r="G422">
            <v>8385</v>
          </cell>
          <cell r="I422">
            <v>385734</v>
          </cell>
          <cell r="J422">
            <v>399003</v>
          </cell>
        </row>
        <row r="423">
          <cell r="A423">
            <v>421</v>
          </cell>
          <cell r="B423">
            <v>26</v>
          </cell>
          <cell r="C423" t="str">
            <v>008</v>
          </cell>
          <cell r="D423" t="str">
            <v xml:space="preserve">AMHERST                      </v>
          </cell>
          <cell r="E423">
            <v>0</v>
          </cell>
          <cell r="G423">
            <v>8390</v>
          </cell>
          <cell r="I423">
            <v>90295</v>
          </cell>
          <cell r="J423">
            <v>92703</v>
          </cell>
        </row>
        <row r="424">
          <cell r="A424">
            <v>422</v>
          </cell>
          <cell r="B424">
            <v>27</v>
          </cell>
          <cell r="C424" t="str">
            <v>008</v>
          </cell>
          <cell r="D424" t="str">
            <v xml:space="preserve">AMHERST                      </v>
          </cell>
          <cell r="E424">
            <v>0</v>
          </cell>
          <cell r="G424">
            <v>8395</v>
          </cell>
          <cell r="I424">
            <v>1628711</v>
          </cell>
          <cell r="J424">
            <v>1653500</v>
          </cell>
        </row>
        <row r="425">
          <cell r="A425">
            <v>423</v>
          </cell>
          <cell r="B425">
            <v>28</v>
          </cell>
          <cell r="C425" t="str">
            <v>008</v>
          </cell>
          <cell r="D425" t="str">
            <v xml:space="preserve">AMHERST                      </v>
          </cell>
          <cell r="E425">
            <v>0</v>
          </cell>
          <cell r="G425">
            <v>8400</v>
          </cell>
          <cell r="I425">
            <v>339853</v>
          </cell>
          <cell r="J425">
            <v>267985</v>
          </cell>
        </row>
        <row r="426">
          <cell r="A426">
            <v>424</v>
          </cell>
          <cell r="B426">
            <v>29</v>
          </cell>
          <cell r="C426" t="str">
            <v>008</v>
          </cell>
          <cell r="D426" t="str">
            <v xml:space="preserve">AMHERST                      </v>
          </cell>
          <cell r="E426">
            <v>8</v>
          </cell>
          <cell r="F426" t="str">
            <v>Professional Development</v>
          </cell>
          <cell r="I426">
            <v>407919</v>
          </cell>
          <cell r="J426">
            <v>312580</v>
          </cell>
        </row>
        <row r="427">
          <cell r="A427">
            <v>425</v>
          </cell>
          <cell r="B427">
            <v>30</v>
          </cell>
          <cell r="C427" t="str">
            <v>008</v>
          </cell>
          <cell r="D427" t="str">
            <v xml:space="preserve">AMHERST                      </v>
          </cell>
          <cell r="E427">
            <v>0</v>
          </cell>
          <cell r="G427">
            <v>8405</v>
          </cell>
          <cell r="I427">
            <v>66207</v>
          </cell>
          <cell r="J427">
            <v>1000</v>
          </cell>
        </row>
        <row r="428">
          <cell r="A428">
            <v>426</v>
          </cell>
          <cell r="B428">
            <v>31</v>
          </cell>
          <cell r="C428" t="str">
            <v>008</v>
          </cell>
          <cell r="D428" t="str">
            <v xml:space="preserve">AMHERST                      </v>
          </cell>
          <cell r="E428">
            <v>0</v>
          </cell>
          <cell r="G428">
            <v>8410</v>
          </cell>
          <cell r="I428">
            <v>97978</v>
          </cell>
          <cell r="J428">
            <v>98483</v>
          </cell>
        </row>
        <row r="429">
          <cell r="A429">
            <v>427</v>
          </cell>
          <cell r="B429">
            <v>32</v>
          </cell>
          <cell r="C429" t="str">
            <v>008</v>
          </cell>
          <cell r="D429" t="str">
            <v xml:space="preserve">AMHERST                      </v>
          </cell>
          <cell r="E429">
            <v>0</v>
          </cell>
          <cell r="G429">
            <v>8415</v>
          </cell>
          <cell r="I429">
            <v>41547</v>
          </cell>
          <cell r="J429">
            <v>31773</v>
          </cell>
        </row>
        <row r="430">
          <cell r="A430">
            <v>428</v>
          </cell>
          <cell r="B430">
            <v>33</v>
          </cell>
          <cell r="C430" t="str">
            <v>008</v>
          </cell>
          <cell r="D430" t="str">
            <v xml:space="preserve">AMHERST                      </v>
          </cell>
          <cell r="E430">
            <v>0</v>
          </cell>
          <cell r="G430">
            <v>8420</v>
          </cell>
          <cell r="I430">
            <v>202187</v>
          </cell>
          <cell r="J430">
            <v>181324</v>
          </cell>
        </row>
        <row r="431">
          <cell r="A431">
            <v>429</v>
          </cell>
          <cell r="B431">
            <v>34</v>
          </cell>
          <cell r="C431" t="str">
            <v>008</v>
          </cell>
          <cell r="D431" t="str">
            <v xml:space="preserve">AMHERST                      </v>
          </cell>
          <cell r="E431">
            <v>9</v>
          </cell>
          <cell r="F431" t="str">
            <v>Instructional Materials, Equipment and Technology</v>
          </cell>
          <cell r="I431">
            <v>541401</v>
          </cell>
          <cell r="J431">
            <v>415113</v>
          </cell>
        </row>
        <row r="432">
          <cell r="A432">
            <v>430</v>
          </cell>
          <cell r="B432">
            <v>35</v>
          </cell>
          <cell r="C432" t="str">
            <v>008</v>
          </cell>
          <cell r="D432" t="str">
            <v xml:space="preserve">AMHERST                      </v>
          </cell>
          <cell r="E432">
            <v>0</v>
          </cell>
          <cell r="G432">
            <v>8425</v>
          </cell>
          <cell r="I432">
            <v>28420</v>
          </cell>
          <cell r="J432">
            <v>77642</v>
          </cell>
        </row>
        <row r="433">
          <cell r="A433">
            <v>431</v>
          </cell>
          <cell r="B433">
            <v>36</v>
          </cell>
          <cell r="C433" t="str">
            <v>008</v>
          </cell>
          <cell r="D433" t="str">
            <v xml:space="preserve">AMHERST                      </v>
          </cell>
          <cell r="E433">
            <v>0</v>
          </cell>
          <cell r="G433">
            <v>8430</v>
          </cell>
          <cell r="I433">
            <v>115425</v>
          </cell>
          <cell r="J433">
            <v>63740</v>
          </cell>
        </row>
        <row r="434">
          <cell r="A434">
            <v>432</v>
          </cell>
          <cell r="B434">
            <v>37</v>
          </cell>
          <cell r="C434" t="str">
            <v>008</v>
          </cell>
          <cell r="D434" t="str">
            <v xml:space="preserve">AMHERST                      </v>
          </cell>
          <cell r="E434">
            <v>0</v>
          </cell>
          <cell r="G434">
            <v>8435</v>
          </cell>
          <cell r="I434">
            <v>3523</v>
          </cell>
          <cell r="J434">
            <v>4040</v>
          </cell>
        </row>
        <row r="435">
          <cell r="A435">
            <v>433</v>
          </cell>
          <cell r="B435">
            <v>38</v>
          </cell>
          <cell r="C435" t="str">
            <v>008</v>
          </cell>
          <cell r="D435" t="str">
            <v xml:space="preserve">AMHERST                      </v>
          </cell>
          <cell r="E435">
            <v>0</v>
          </cell>
          <cell r="G435">
            <v>8440</v>
          </cell>
          <cell r="I435">
            <v>99327</v>
          </cell>
          <cell r="J435">
            <v>86456</v>
          </cell>
        </row>
        <row r="436">
          <cell r="A436">
            <v>434</v>
          </cell>
          <cell r="B436">
            <v>39</v>
          </cell>
          <cell r="C436" t="str">
            <v>008</v>
          </cell>
          <cell r="D436" t="str">
            <v xml:space="preserve">AMHERST                      </v>
          </cell>
          <cell r="E436">
            <v>0</v>
          </cell>
          <cell r="G436">
            <v>8445</v>
          </cell>
          <cell r="I436">
            <v>131696</v>
          </cell>
          <cell r="J436">
            <v>54076</v>
          </cell>
        </row>
        <row r="437">
          <cell r="A437">
            <v>435</v>
          </cell>
          <cell r="B437">
            <v>40</v>
          </cell>
          <cell r="C437" t="str">
            <v>008</v>
          </cell>
          <cell r="D437" t="str">
            <v xml:space="preserve">AMHERST                      </v>
          </cell>
          <cell r="E437">
            <v>0</v>
          </cell>
          <cell r="G437">
            <v>8450</v>
          </cell>
          <cell r="I437">
            <v>161030</v>
          </cell>
          <cell r="J437">
            <v>127179</v>
          </cell>
        </row>
        <row r="438">
          <cell r="A438">
            <v>436</v>
          </cell>
          <cell r="B438">
            <v>41</v>
          </cell>
          <cell r="C438" t="str">
            <v>008</v>
          </cell>
          <cell r="D438" t="str">
            <v xml:space="preserve">AMHERST                      </v>
          </cell>
          <cell r="E438">
            <v>0</v>
          </cell>
          <cell r="G438">
            <v>8455</v>
          </cell>
          <cell r="I438">
            <v>0</v>
          </cell>
          <cell r="J438">
            <v>0</v>
          </cell>
        </row>
        <row r="439">
          <cell r="A439">
            <v>437</v>
          </cell>
          <cell r="B439">
            <v>42</v>
          </cell>
          <cell r="C439" t="str">
            <v>008</v>
          </cell>
          <cell r="D439" t="str">
            <v xml:space="preserve">AMHERST                      </v>
          </cell>
          <cell r="E439">
            <v>0</v>
          </cell>
          <cell r="G439">
            <v>8460</v>
          </cell>
          <cell r="I439">
            <v>1980</v>
          </cell>
          <cell r="J439">
            <v>1980</v>
          </cell>
        </row>
        <row r="440">
          <cell r="A440">
            <v>438</v>
          </cell>
          <cell r="B440">
            <v>43</v>
          </cell>
          <cell r="C440" t="str">
            <v>008</v>
          </cell>
          <cell r="D440" t="str">
            <v xml:space="preserve">AMHERST                      </v>
          </cell>
          <cell r="E440">
            <v>10</v>
          </cell>
          <cell r="F440" t="str">
            <v>Guidance, Counseling and Testing</v>
          </cell>
          <cell r="I440">
            <v>549509</v>
          </cell>
          <cell r="J440">
            <v>510328</v>
          </cell>
        </row>
        <row r="441">
          <cell r="A441">
            <v>439</v>
          </cell>
          <cell r="B441">
            <v>44</v>
          </cell>
          <cell r="C441" t="str">
            <v>008</v>
          </cell>
          <cell r="D441" t="str">
            <v xml:space="preserve">AMHERST                      </v>
          </cell>
          <cell r="E441">
            <v>0</v>
          </cell>
          <cell r="G441">
            <v>8465</v>
          </cell>
          <cell r="I441">
            <v>350999</v>
          </cell>
          <cell r="J441">
            <v>308631</v>
          </cell>
        </row>
        <row r="442">
          <cell r="A442">
            <v>440</v>
          </cell>
          <cell r="B442">
            <v>45</v>
          </cell>
          <cell r="C442" t="str">
            <v>008</v>
          </cell>
          <cell r="D442" t="str">
            <v xml:space="preserve">AMHERST                      </v>
          </cell>
          <cell r="E442">
            <v>0</v>
          </cell>
          <cell r="G442">
            <v>8470</v>
          </cell>
          <cell r="I442">
            <v>0</v>
          </cell>
          <cell r="J442">
            <v>3263</v>
          </cell>
        </row>
        <row r="443">
          <cell r="A443">
            <v>441</v>
          </cell>
          <cell r="B443">
            <v>46</v>
          </cell>
          <cell r="C443" t="str">
            <v>008</v>
          </cell>
          <cell r="D443" t="str">
            <v xml:space="preserve">AMHERST                      </v>
          </cell>
          <cell r="E443">
            <v>0</v>
          </cell>
          <cell r="G443">
            <v>8475</v>
          </cell>
          <cell r="I443">
            <v>198510</v>
          </cell>
          <cell r="J443">
            <v>198434</v>
          </cell>
        </row>
        <row r="444">
          <cell r="A444">
            <v>442</v>
          </cell>
          <cell r="B444">
            <v>47</v>
          </cell>
          <cell r="C444" t="str">
            <v>008</v>
          </cell>
          <cell r="D444" t="str">
            <v xml:space="preserve">AMHERST                      </v>
          </cell>
          <cell r="E444">
            <v>11</v>
          </cell>
          <cell r="F444" t="str">
            <v>Pupil Services</v>
          </cell>
          <cell r="I444">
            <v>1199601</v>
          </cell>
          <cell r="J444">
            <v>1334860</v>
          </cell>
        </row>
        <row r="445">
          <cell r="A445">
            <v>443</v>
          </cell>
          <cell r="B445">
            <v>48</v>
          </cell>
          <cell r="C445" t="str">
            <v>008</v>
          </cell>
          <cell r="D445" t="str">
            <v xml:space="preserve">AMHERST                      </v>
          </cell>
          <cell r="E445">
            <v>0</v>
          </cell>
          <cell r="G445">
            <v>8485</v>
          </cell>
          <cell r="I445">
            <v>0</v>
          </cell>
          <cell r="J445">
            <v>0</v>
          </cell>
        </row>
        <row r="446">
          <cell r="A446">
            <v>444</v>
          </cell>
          <cell r="B446">
            <v>49</v>
          </cell>
          <cell r="C446" t="str">
            <v>008</v>
          </cell>
          <cell r="D446" t="str">
            <v xml:space="preserve">AMHERST                      </v>
          </cell>
          <cell r="E446">
            <v>0</v>
          </cell>
          <cell r="G446">
            <v>8490</v>
          </cell>
          <cell r="I446">
            <v>280507</v>
          </cell>
          <cell r="J446">
            <v>258293</v>
          </cell>
        </row>
        <row r="447">
          <cell r="A447">
            <v>445</v>
          </cell>
          <cell r="B447">
            <v>50</v>
          </cell>
          <cell r="C447" t="str">
            <v>008</v>
          </cell>
          <cell r="D447" t="str">
            <v xml:space="preserve">AMHERST                      </v>
          </cell>
          <cell r="E447">
            <v>0</v>
          </cell>
          <cell r="G447">
            <v>8495</v>
          </cell>
          <cell r="I447">
            <v>438569</v>
          </cell>
          <cell r="J447">
            <v>497828</v>
          </cell>
        </row>
        <row r="448">
          <cell r="A448">
            <v>446</v>
          </cell>
          <cell r="B448">
            <v>51</v>
          </cell>
          <cell r="C448" t="str">
            <v>008</v>
          </cell>
          <cell r="D448" t="str">
            <v xml:space="preserve">AMHERST                      </v>
          </cell>
          <cell r="E448">
            <v>0</v>
          </cell>
          <cell r="G448">
            <v>8500</v>
          </cell>
          <cell r="I448">
            <v>431572</v>
          </cell>
          <cell r="J448">
            <v>550036</v>
          </cell>
        </row>
        <row r="449">
          <cell r="A449">
            <v>447</v>
          </cell>
          <cell r="B449">
            <v>52</v>
          </cell>
          <cell r="C449" t="str">
            <v>008</v>
          </cell>
          <cell r="D449" t="str">
            <v xml:space="preserve">AMHERST                      </v>
          </cell>
          <cell r="E449">
            <v>0</v>
          </cell>
          <cell r="G449">
            <v>8505</v>
          </cell>
          <cell r="I449">
            <v>0</v>
          </cell>
          <cell r="J449">
            <v>0</v>
          </cell>
        </row>
        <row r="450">
          <cell r="A450">
            <v>448</v>
          </cell>
          <cell r="B450">
            <v>53</v>
          </cell>
          <cell r="C450" t="str">
            <v>008</v>
          </cell>
          <cell r="D450" t="str">
            <v xml:space="preserve">AMHERST                      </v>
          </cell>
          <cell r="E450">
            <v>0</v>
          </cell>
          <cell r="G450">
            <v>8510</v>
          </cell>
          <cell r="I450">
            <v>48953</v>
          </cell>
          <cell r="J450">
            <v>28703</v>
          </cell>
        </row>
        <row r="451">
          <cell r="A451">
            <v>449</v>
          </cell>
          <cell r="B451">
            <v>54</v>
          </cell>
          <cell r="C451" t="str">
            <v>008</v>
          </cell>
          <cell r="D451" t="str">
            <v xml:space="preserve">AMHERST                      </v>
          </cell>
          <cell r="E451">
            <v>0</v>
          </cell>
          <cell r="G451">
            <v>8515</v>
          </cell>
          <cell r="I451">
            <v>0</v>
          </cell>
          <cell r="J451">
            <v>0</v>
          </cell>
        </row>
        <row r="452">
          <cell r="A452">
            <v>450</v>
          </cell>
          <cell r="B452">
            <v>55</v>
          </cell>
          <cell r="C452" t="str">
            <v>008</v>
          </cell>
          <cell r="D452" t="str">
            <v xml:space="preserve">AMHERST                      </v>
          </cell>
          <cell r="E452">
            <v>12</v>
          </cell>
          <cell r="F452" t="str">
            <v>Operations and Maintenance</v>
          </cell>
          <cell r="I452">
            <v>1753296</v>
          </cell>
          <cell r="J452">
            <v>1692105</v>
          </cell>
        </row>
        <row r="453">
          <cell r="A453">
            <v>451</v>
          </cell>
          <cell r="B453">
            <v>56</v>
          </cell>
          <cell r="C453" t="str">
            <v>008</v>
          </cell>
          <cell r="D453" t="str">
            <v xml:space="preserve">AMHERST                      </v>
          </cell>
          <cell r="E453">
            <v>0</v>
          </cell>
          <cell r="G453">
            <v>8520</v>
          </cell>
          <cell r="I453">
            <v>552334</v>
          </cell>
          <cell r="J453">
            <v>524104</v>
          </cell>
        </row>
        <row r="454">
          <cell r="A454">
            <v>452</v>
          </cell>
          <cell r="B454">
            <v>57</v>
          </cell>
          <cell r="C454" t="str">
            <v>008</v>
          </cell>
          <cell r="D454" t="str">
            <v xml:space="preserve">AMHERST                      </v>
          </cell>
          <cell r="E454">
            <v>0</v>
          </cell>
          <cell r="G454">
            <v>8525</v>
          </cell>
          <cell r="I454">
            <v>273005</v>
          </cell>
          <cell r="J454">
            <v>149389</v>
          </cell>
        </row>
        <row r="455">
          <cell r="A455">
            <v>453</v>
          </cell>
          <cell r="B455">
            <v>58</v>
          </cell>
          <cell r="C455" t="str">
            <v>008</v>
          </cell>
          <cell r="D455" t="str">
            <v xml:space="preserve">AMHERST                      </v>
          </cell>
          <cell r="E455">
            <v>0</v>
          </cell>
          <cell r="G455">
            <v>8530</v>
          </cell>
          <cell r="I455">
            <v>240575</v>
          </cell>
          <cell r="J455">
            <v>238516</v>
          </cell>
        </row>
        <row r="456">
          <cell r="A456">
            <v>454</v>
          </cell>
          <cell r="B456">
            <v>59</v>
          </cell>
          <cell r="C456" t="str">
            <v>008</v>
          </cell>
          <cell r="D456" t="str">
            <v xml:space="preserve">AMHERST                      </v>
          </cell>
          <cell r="E456">
            <v>0</v>
          </cell>
          <cell r="G456">
            <v>8535</v>
          </cell>
          <cell r="I456">
            <v>5676</v>
          </cell>
          <cell r="J456">
            <v>43054</v>
          </cell>
        </row>
        <row r="457">
          <cell r="A457">
            <v>455</v>
          </cell>
          <cell r="B457">
            <v>60</v>
          </cell>
          <cell r="C457" t="str">
            <v>008</v>
          </cell>
          <cell r="D457" t="str">
            <v xml:space="preserve">AMHERST                      </v>
          </cell>
          <cell r="E457">
            <v>0</v>
          </cell>
          <cell r="G457">
            <v>8540</v>
          </cell>
          <cell r="I457">
            <v>379549</v>
          </cell>
          <cell r="J457">
            <v>437124</v>
          </cell>
        </row>
        <row r="458">
          <cell r="A458">
            <v>456</v>
          </cell>
          <cell r="B458">
            <v>61</v>
          </cell>
          <cell r="C458" t="str">
            <v>008</v>
          </cell>
          <cell r="D458" t="str">
            <v xml:space="preserve">AMHERST                      </v>
          </cell>
          <cell r="E458">
            <v>0</v>
          </cell>
          <cell r="G458">
            <v>8545</v>
          </cell>
          <cell r="I458">
            <v>0</v>
          </cell>
          <cell r="J458">
            <v>0</v>
          </cell>
        </row>
        <row r="459">
          <cell r="A459">
            <v>457</v>
          </cell>
          <cell r="B459">
            <v>62</v>
          </cell>
          <cell r="C459" t="str">
            <v>008</v>
          </cell>
          <cell r="D459" t="str">
            <v xml:space="preserve">AMHERST                      </v>
          </cell>
          <cell r="E459">
            <v>0</v>
          </cell>
          <cell r="G459">
            <v>8550</v>
          </cell>
          <cell r="I459">
            <v>21904</v>
          </cell>
          <cell r="J459">
            <v>39561</v>
          </cell>
        </row>
        <row r="460">
          <cell r="A460">
            <v>458</v>
          </cell>
          <cell r="B460">
            <v>63</v>
          </cell>
          <cell r="C460" t="str">
            <v>008</v>
          </cell>
          <cell r="D460" t="str">
            <v xml:space="preserve">AMHERST                      </v>
          </cell>
          <cell r="E460">
            <v>0</v>
          </cell>
          <cell r="G460">
            <v>8555</v>
          </cell>
          <cell r="I460">
            <v>146770</v>
          </cell>
          <cell r="J460">
            <v>124676</v>
          </cell>
        </row>
        <row r="461">
          <cell r="A461">
            <v>459</v>
          </cell>
          <cell r="B461">
            <v>64</v>
          </cell>
          <cell r="C461" t="str">
            <v>008</v>
          </cell>
          <cell r="D461" t="str">
            <v xml:space="preserve">AMHERST                      </v>
          </cell>
          <cell r="E461">
            <v>0</v>
          </cell>
          <cell r="G461">
            <v>8560</v>
          </cell>
          <cell r="I461">
            <v>7190</v>
          </cell>
          <cell r="J461">
            <v>7328</v>
          </cell>
        </row>
        <row r="462">
          <cell r="A462">
            <v>460</v>
          </cell>
          <cell r="B462">
            <v>65</v>
          </cell>
          <cell r="C462" t="str">
            <v>008</v>
          </cell>
          <cell r="D462" t="str">
            <v xml:space="preserve">AMHERST                      </v>
          </cell>
          <cell r="E462">
            <v>0</v>
          </cell>
          <cell r="G462">
            <v>8565</v>
          </cell>
          <cell r="I462">
            <v>126293</v>
          </cell>
          <cell r="J462">
            <v>128353</v>
          </cell>
        </row>
        <row r="463">
          <cell r="A463">
            <v>461</v>
          </cell>
          <cell r="B463">
            <v>66</v>
          </cell>
          <cell r="C463" t="str">
            <v>008</v>
          </cell>
          <cell r="D463" t="str">
            <v xml:space="preserve">AMHERST                      </v>
          </cell>
          <cell r="E463">
            <v>13</v>
          </cell>
          <cell r="F463" t="str">
            <v>Insurance, Retirement Programs and Other</v>
          </cell>
          <cell r="I463">
            <v>4650696</v>
          </cell>
          <cell r="J463">
            <v>4805525</v>
          </cell>
        </row>
        <row r="464">
          <cell r="A464">
            <v>462</v>
          </cell>
          <cell r="B464">
            <v>67</v>
          </cell>
          <cell r="C464" t="str">
            <v>008</v>
          </cell>
          <cell r="D464" t="str">
            <v xml:space="preserve">AMHERST                      </v>
          </cell>
          <cell r="E464">
            <v>0</v>
          </cell>
          <cell r="G464">
            <v>8570</v>
          </cell>
          <cell r="I464">
            <v>1177368</v>
          </cell>
          <cell r="J464">
            <v>1038341</v>
          </cell>
        </row>
        <row r="465">
          <cell r="A465">
            <v>463</v>
          </cell>
          <cell r="B465">
            <v>68</v>
          </cell>
          <cell r="C465" t="str">
            <v>008</v>
          </cell>
          <cell r="D465" t="str">
            <v xml:space="preserve">AMHERST                      </v>
          </cell>
          <cell r="E465">
            <v>0</v>
          </cell>
          <cell r="G465">
            <v>8575</v>
          </cell>
          <cell r="I465">
            <v>2372510</v>
          </cell>
          <cell r="J465">
            <v>2489744</v>
          </cell>
        </row>
        <row r="466">
          <cell r="A466">
            <v>464</v>
          </cell>
          <cell r="B466">
            <v>69</v>
          </cell>
          <cell r="C466" t="str">
            <v>008</v>
          </cell>
          <cell r="D466" t="str">
            <v xml:space="preserve">AMHERST                      </v>
          </cell>
          <cell r="E466">
            <v>0</v>
          </cell>
          <cell r="G466">
            <v>8580</v>
          </cell>
          <cell r="I466">
            <v>1014804</v>
          </cell>
          <cell r="J466">
            <v>1197933</v>
          </cell>
        </row>
        <row r="467">
          <cell r="A467">
            <v>465</v>
          </cell>
          <cell r="B467">
            <v>70</v>
          </cell>
          <cell r="C467" t="str">
            <v>008</v>
          </cell>
          <cell r="D467" t="str">
            <v xml:space="preserve">AMHERST                      </v>
          </cell>
          <cell r="E467">
            <v>0</v>
          </cell>
          <cell r="G467">
            <v>8585</v>
          </cell>
          <cell r="I467">
            <v>54592</v>
          </cell>
          <cell r="J467">
            <v>54354</v>
          </cell>
        </row>
        <row r="468">
          <cell r="A468">
            <v>466</v>
          </cell>
          <cell r="B468">
            <v>71</v>
          </cell>
          <cell r="C468" t="str">
            <v>008</v>
          </cell>
          <cell r="D468" t="str">
            <v xml:space="preserve">AMHERST                      </v>
          </cell>
          <cell r="E468">
            <v>0</v>
          </cell>
          <cell r="G468">
            <v>8590</v>
          </cell>
          <cell r="I468">
            <v>0</v>
          </cell>
          <cell r="J468">
            <v>0</v>
          </cell>
        </row>
        <row r="469">
          <cell r="A469">
            <v>467</v>
          </cell>
          <cell r="B469">
            <v>72</v>
          </cell>
          <cell r="C469" t="str">
            <v>008</v>
          </cell>
          <cell r="D469" t="str">
            <v xml:space="preserve">AMHERST                      </v>
          </cell>
          <cell r="E469">
            <v>0</v>
          </cell>
          <cell r="G469">
            <v>8595</v>
          </cell>
          <cell r="I469">
            <v>0</v>
          </cell>
          <cell r="J469">
            <v>0</v>
          </cell>
        </row>
        <row r="470">
          <cell r="A470">
            <v>468</v>
          </cell>
          <cell r="B470">
            <v>73</v>
          </cell>
          <cell r="C470" t="str">
            <v>008</v>
          </cell>
          <cell r="D470" t="str">
            <v xml:space="preserve">AMHERST                      </v>
          </cell>
          <cell r="E470">
            <v>0</v>
          </cell>
          <cell r="G470">
            <v>8600</v>
          </cell>
          <cell r="I470">
            <v>0</v>
          </cell>
          <cell r="J470">
            <v>0</v>
          </cell>
        </row>
        <row r="471">
          <cell r="A471">
            <v>469</v>
          </cell>
          <cell r="B471">
            <v>74</v>
          </cell>
          <cell r="C471" t="str">
            <v>008</v>
          </cell>
          <cell r="D471" t="str">
            <v xml:space="preserve">AMHERST                      </v>
          </cell>
          <cell r="E471">
            <v>0</v>
          </cell>
          <cell r="G471">
            <v>8610</v>
          </cell>
          <cell r="I471">
            <v>31422</v>
          </cell>
          <cell r="J471">
            <v>25153</v>
          </cell>
        </row>
        <row r="472">
          <cell r="A472">
            <v>470</v>
          </cell>
          <cell r="B472">
            <v>75</v>
          </cell>
          <cell r="C472" t="str">
            <v>008</v>
          </cell>
          <cell r="D472" t="str">
            <v xml:space="preserve">AMHERST                      </v>
          </cell>
          <cell r="E472">
            <v>14</v>
          </cell>
          <cell r="F472" t="str">
            <v xml:space="preserve">Payments To Out-Of-District Schools </v>
          </cell>
          <cell r="I472">
            <v>749586</v>
          </cell>
          <cell r="J472">
            <v>912977</v>
          </cell>
        </row>
        <row r="473">
          <cell r="A473">
            <v>471</v>
          </cell>
          <cell r="B473">
            <v>76</v>
          </cell>
          <cell r="C473" t="str">
            <v>008</v>
          </cell>
          <cell r="D473" t="str">
            <v xml:space="preserve">AMHERST                      </v>
          </cell>
          <cell r="E473">
            <v>15</v>
          </cell>
          <cell r="F473" t="str">
            <v>Tuition To Other Schools (9000)</v>
          </cell>
          <cell r="G473" t="str">
            <v xml:space="preserve"> </v>
          </cell>
          <cell r="I473">
            <v>749586</v>
          </cell>
          <cell r="J473">
            <v>899328</v>
          </cell>
        </row>
        <row r="474">
          <cell r="A474">
            <v>472</v>
          </cell>
          <cell r="B474">
            <v>77</v>
          </cell>
          <cell r="C474" t="str">
            <v>008</v>
          </cell>
          <cell r="D474" t="str">
            <v xml:space="preserve">AMHERST                      </v>
          </cell>
          <cell r="E474">
            <v>16</v>
          </cell>
          <cell r="F474" t="str">
            <v>Out-of-District Transportation (3300)</v>
          </cell>
          <cell r="I474">
            <v>0</v>
          </cell>
          <cell r="J474">
            <v>13649</v>
          </cell>
        </row>
        <row r="475">
          <cell r="A475">
            <v>473</v>
          </cell>
          <cell r="B475">
            <v>78</v>
          </cell>
          <cell r="C475" t="str">
            <v>008</v>
          </cell>
          <cell r="D475" t="str">
            <v xml:space="preserve">AMHERST                      </v>
          </cell>
          <cell r="E475">
            <v>17</v>
          </cell>
          <cell r="F475" t="str">
            <v>TOTAL EXPENDITURES</v>
          </cell>
          <cell r="I475">
            <v>22985104</v>
          </cell>
          <cell r="J475">
            <v>23031388</v>
          </cell>
        </row>
        <row r="476">
          <cell r="A476">
            <v>474</v>
          </cell>
          <cell r="B476">
            <v>79</v>
          </cell>
          <cell r="C476" t="str">
            <v>008</v>
          </cell>
          <cell r="D476" t="str">
            <v xml:space="preserve">AMHERST                      </v>
          </cell>
          <cell r="E476">
            <v>18</v>
          </cell>
          <cell r="F476" t="str">
            <v>percentage of overall spending from the general fund</v>
          </cell>
          <cell r="I476">
            <v>92.066374813879463</v>
          </cell>
        </row>
        <row r="477">
          <cell r="A477">
            <v>475</v>
          </cell>
          <cell r="B477">
            <v>1</v>
          </cell>
          <cell r="C477" t="str">
            <v>009</v>
          </cell>
          <cell r="D477" t="str">
            <v xml:space="preserve">ANDOVER                      </v>
          </cell>
          <cell r="E477">
            <v>1</v>
          </cell>
          <cell r="F477" t="str">
            <v>In-District FTE Average Membership</v>
          </cell>
          <cell r="G477" t="str">
            <v xml:space="preserve"> </v>
          </cell>
          <cell r="I477">
            <v>6170.28</v>
          </cell>
          <cell r="J477">
            <v>6223.1</v>
          </cell>
        </row>
        <row r="478">
          <cell r="A478">
            <v>476</v>
          </cell>
          <cell r="B478">
            <v>2</v>
          </cell>
          <cell r="C478" t="str">
            <v>009</v>
          </cell>
          <cell r="D478" t="str">
            <v xml:space="preserve">ANDOVER                      </v>
          </cell>
          <cell r="E478">
            <v>2</v>
          </cell>
          <cell r="F478" t="str">
            <v>Out-of-District FTE Average Membership</v>
          </cell>
          <cell r="G478" t="str">
            <v xml:space="preserve"> </v>
          </cell>
          <cell r="I478">
            <v>115.8</v>
          </cell>
          <cell r="J478">
            <v>112.2</v>
          </cell>
        </row>
        <row r="479">
          <cell r="A479">
            <v>477</v>
          </cell>
          <cell r="B479">
            <v>3</v>
          </cell>
          <cell r="C479" t="str">
            <v>009</v>
          </cell>
          <cell r="D479" t="str">
            <v xml:space="preserve">ANDOVER                      </v>
          </cell>
          <cell r="E479">
            <v>3</v>
          </cell>
          <cell r="F479" t="str">
            <v>Total FTE Average Membership</v>
          </cell>
          <cell r="G479" t="str">
            <v xml:space="preserve"> </v>
          </cell>
          <cell r="I479">
            <v>6286.08</v>
          </cell>
          <cell r="J479">
            <v>6335.3</v>
          </cell>
        </row>
        <row r="480">
          <cell r="A480">
            <v>478</v>
          </cell>
          <cell r="B480">
            <v>4</v>
          </cell>
          <cell r="C480" t="str">
            <v>009</v>
          </cell>
          <cell r="D480" t="str">
            <v xml:space="preserve">ANDOVER                      </v>
          </cell>
          <cell r="E480">
            <v>4</v>
          </cell>
          <cell r="F480" t="str">
            <v>Administration</v>
          </cell>
          <cell r="G480" t="str">
            <v xml:space="preserve"> </v>
          </cell>
          <cell r="I480">
            <v>1777048</v>
          </cell>
          <cell r="J480">
            <v>1832499</v>
          </cell>
        </row>
        <row r="481">
          <cell r="A481">
            <v>479</v>
          </cell>
          <cell r="B481">
            <v>5</v>
          </cell>
          <cell r="C481" t="str">
            <v>009</v>
          </cell>
          <cell r="D481" t="str">
            <v xml:space="preserve">ANDOVER                      </v>
          </cell>
          <cell r="E481">
            <v>0</v>
          </cell>
          <cell r="G481">
            <v>8300</v>
          </cell>
          <cell r="I481">
            <v>25523</v>
          </cell>
          <cell r="J481">
            <v>49902</v>
          </cell>
        </row>
        <row r="482">
          <cell r="A482">
            <v>480</v>
          </cell>
          <cell r="B482">
            <v>6</v>
          </cell>
          <cell r="C482" t="str">
            <v>009</v>
          </cell>
          <cell r="D482" t="str">
            <v xml:space="preserve">ANDOVER                      </v>
          </cell>
          <cell r="E482">
            <v>0</v>
          </cell>
          <cell r="G482">
            <v>8305</v>
          </cell>
          <cell r="I482">
            <v>256011</v>
          </cell>
          <cell r="J482">
            <v>248034</v>
          </cell>
        </row>
        <row r="483">
          <cell r="A483">
            <v>481</v>
          </cell>
          <cell r="B483">
            <v>7</v>
          </cell>
          <cell r="C483" t="str">
            <v>009</v>
          </cell>
          <cell r="D483" t="str">
            <v xml:space="preserve">ANDOVER                      </v>
          </cell>
          <cell r="E483">
            <v>0</v>
          </cell>
          <cell r="G483">
            <v>8310</v>
          </cell>
          <cell r="I483">
            <v>247399</v>
          </cell>
          <cell r="J483">
            <v>233953</v>
          </cell>
        </row>
        <row r="484">
          <cell r="A484">
            <v>482</v>
          </cell>
          <cell r="B484">
            <v>8</v>
          </cell>
          <cell r="C484" t="str">
            <v>009</v>
          </cell>
          <cell r="D484" t="str">
            <v xml:space="preserve">ANDOVER                      </v>
          </cell>
          <cell r="E484">
            <v>0</v>
          </cell>
          <cell r="G484">
            <v>8315</v>
          </cell>
          <cell r="I484">
            <v>20180</v>
          </cell>
          <cell r="J484">
            <v>6180</v>
          </cell>
        </row>
        <row r="485">
          <cell r="A485">
            <v>483</v>
          </cell>
          <cell r="B485">
            <v>9</v>
          </cell>
          <cell r="C485" t="str">
            <v>009</v>
          </cell>
          <cell r="D485" t="str">
            <v xml:space="preserve">ANDOVER                      </v>
          </cell>
          <cell r="E485">
            <v>0</v>
          </cell>
          <cell r="G485">
            <v>8320</v>
          </cell>
          <cell r="I485">
            <v>705515</v>
          </cell>
          <cell r="J485">
            <v>702494</v>
          </cell>
        </row>
        <row r="486">
          <cell r="A486">
            <v>484</v>
          </cell>
          <cell r="B486">
            <v>10</v>
          </cell>
          <cell r="C486" t="str">
            <v>009</v>
          </cell>
          <cell r="D486" t="str">
            <v xml:space="preserve">ANDOVER                      </v>
          </cell>
          <cell r="E486">
            <v>0</v>
          </cell>
          <cell r="G486">
            <v>8325</v>
          </cell>
          <cell r="I486">
            <v>285689</v>
          </cell>
          <cell r="J486">
            <v>277262</v>
          </cell>
        </row>
        <row r="487">
          <cell r="A487">
            <v>485</v>
          </cell>
          <cell r="B487">
            <v>11</v>
          </cell>
          <cell r="C487" t="str">
            <v>009</v>
          </cell>
          <cell r="D487" t="str">
            <v xml:space="preserve">ANDOVER                      </v>
          </cell>
          <cell r="E487">
            <v>0</v>
          </cell>
          <cell r="G487">
            <v>8330</v>
          </cell>
          <cell r="I487">
            <v>154217</v>
          </cell>
          <cell r="J487">
            <v>180727</v>
          </cell>
        </row>
        <row r="488">
          <cell r="A488">
            <v>486</v>
          </cell>
          <cell r="B488">
            <v>12</v>
          </cell>
          <cell r="C488" t="str">
            <v>009</v>
          </cell>
          <cell r="D488" t="str">
            <v xml:space="preserve">ANDOVER                      </v>
          </cell>
          <cell r="E488">
            <v>0</v>
          </cell>
          <cell r="G488">
            <v>8335</v>
          </cell>
          <cell r="I488">
            <v>25000</v>
          </cell>
          <cell r="J488">
            <v>99608</v>
          </cell>
        </row>
        <row r="489">
          <cell r="A489">
            <v>487</v>
          </cell>
          <cell r="B489">
            <v>13</v>
          </cell>
          <cell r="C489" t="str">
            <v>009</v>
          </cell>
          <cell r="D489" t="str">
            <v xml:space="preserve">ANDOVER                      </v>
          </cell>
          <cell r="E489">
            <v>0</v>
          </cell>
          <cell r="G489">
            <v>8340</v>
          </cell>
          <cell r="I489">
            <v>57514</v>
          </cell>
          <cell r="J489">
            <v>34339</v>
          </cell>
        </row>
        <row r="490">
          <cell r="A490">
            <v>488</v>
          </cell>
          <cell r="B490">
            <v>14</v>
          </cell>
          <cell r="C490" t="str">
            <v>009</v>
          </cell>
          <cell r="D490" t="str">
            <v xml:space="preserve">ANDOVER                      </v>
          </cell>
          <cell r="E490">
            <v>5</v>
          </cell>
          <cell r="F490" t="str">
            <v xml:space="preserve">Instructional Leadership </v>
          </cell>
          <cell r="I490">
            <v>4726707</v>
          </cell>
          <cell r="J490">
            <v>4605491</v>
          </cell>
        </row>
        <row r="491">
          <cell r="A491">
            <v>489</v>
          </cell>
          <cell r="B491">
            <v>15</v>
          </cell>
          <cell r="C491" t="str">
            <v>009</v>
          </cell>
          <cell r="D491" t="str">
            <v xml:space="preserve">ANDOVER                      </v>
          </cell>
          <cell r="E491">
            <v>0</v>
          </cell>
          <cell r="G491">
            <v>8345</v>
          </cell>
          <cell r="I491">
            <v>1033589</v>
          </cell>
          <cell r="J491">
            <v>876685</v>
          </cell>
        </row>
        <row r="492">
          <cell r="A492">
            <v>490</v>
          </cell>
          <cell r="B492">
            <v>16</v>
          </cell>
          <cell r="C492" t="str">
            <v>009</v>
          </cell>
          <cell r="D492" t="str">
            <v xml:space="preserve">ANDOVER                      </v>
          </cell>
          <cell r="E492">
            <v>0</v>
          </cell>
          <cell r="G492">
            <v>8350</v>
          </cell>
          <cell r="I492">
            <v>0</v>
          </cell>
          <cell r="J492">
            <v>0</v>
          </cell>
        </row>
        <row r="493">
          <cell r="A493">
            <v>491</v>
          </cell>
          <cell r="B493">
            <v>17</v>
          </cell>
          <cell r="C493" t="str">
            <v>009</v>
          </cell>
          <cell r="D493" t="str">
            <v xml:space="preserve">ANDOVER                      </v>
          </cell>
          <cell r="E493">
            <v>0</v>
          </cell>
          <cell r="G493">
            <v>8355</v>
          </cell>
          <cell r="I493">
            <v>2658297</v>
          </cell>
          <cell r="J493">
            <v>2669752</v>
          </cell>
        </row>
        <row r="494">
          <cell r="A494">
            <v>492</v>
          </cell>
          <cell r="B494">
            <v>18</v>
          </cell>
          <cell r="C494" t="str">
            <v>009</v>
          </cell>
          <cell r="D494" t="str">
            <v xml:space="preserve">ANDOVER                      </v>
          </cell>
          <cell r="E494">
            <v>0</v>
          </cell>
          <cell r="G494">
            <v>8360</v>
          </cell>
          <cell r="I494">
            <v>306572</v>
          </cell>
          <cell r="J494">
            <v>406216</v>
          </cell>
        </row>
        <row r="495">
          <cell r="A495">
            <v>493</v>
          </cell>
          <cell r="B495">
            <v>19</v>
          </cell>
          <cell r="C495" t="str">
            <v>009</v>
          </cell>
          <cell r="D495" t="str">
            <v xml:space="preserve">ANDOVER                      </v>
          </cell>
          <cell r="E495">
            <v>0</v>
          </cell>
          <cell r="G495">
            <v>8365</v>
          </cell>
          <cell r="I495">
            <v>670077</v>
          </cell>
          <cell r="J495">
            <v>596429</v>
          </cell>
        </row>
        <row r="496">
          <cell r="A496">
            <v>494</v>
          </cell>
          <cell r="B496">
            <v>20</v>
          </cell>
          <cell r="C496" t="str">
            <v>009</v>
          </cell>
          <cell r="D496" t="str">
            <v xml:space="preserve">ANDOVER                      </v>
          </cell>
          <cell r="E496">
            <v>0</v>
          </cell>
          <cell r="G496">
            <v>8380</v>
          </cell>
          <cell r="I496">
            <v>58172</v>
          </cell>
          <cell r="J496">
            <v>56409</v>
          </cell>
        </row>
        <row r="497">
          <cell r="A497">
            <v>495</v>
          </cell>
          <cell r="B497">
            <v>21</v>
          </cell>
          <cell r="C497" t="str">
            <v>009</v>
          </cell>
          <cell r="D497" t="str">
            <v xml:space="preserve">ANDOVER                      </v>
          </cell>
          <cell r="E497">
            <v>6</v>
          </cell>
          <cell r="F497" t="str">
            <v>Classroom and Specialist Teachers</v>
          </cell>
          <cell r="I497">
            <v>32280590</v>
          </cell>
          <cell r="J497">
            <v>32866516</v>
          </cell>
        </row>
        <row r="498">
          <cell r="A498">
            <v>496</v>
          </cell>
          <cell r="B498">
            <v>22</v>
          </cell>
          <cell r="C498" t="str">
            <v>009</v>
          </cell>
          <cell r="D498" t="str">
            <v xml:space="preserve">ANDOVER                      </v>
          </cell>
          <cell r="E498">
            <v>0</v>
          </cell>
          <cell r="G498">
            <v>8370</v>
          </cell>
          <cell r="I498">
            <v>25407346</v>
          </cell>
          <cell r="J498">
            <v>26230676</v>
          </cell>
        </row>
        <row r="499">
          <cell r="A499">
            <v>497</v>
          </cell>
          <cell r="B499">
            <v>23</v>
          </cell>
          <cell r="C499" t="str">
            <v>009</v>
          </cell>
          <cell r="D499" t="str">
            <v xml:space="preserve">ANDOVER                      </v>
          </cell>
          <cell r="E499">
            <v>0</v>
          </cell>
          <cell r="G499">
            <v>8375</v>
          </cell>
          <cell r="I499">
            <v>6873244</v>
          </cell>
          <cell r="J499">
            <v>6635840</v>
          </cell>
        </row>
        <row r="500">
          <cell r="A500">
            <v>498</v>
          </cell>
          <cell r="B500">
            <v>24</v>
          </cell>
          <cell r="C500" t="str">
            <v>009</v>
          </cell>
          <cell r="D500" t="str">
            <v xml:space="preserve">ANDOVER                      </v>
          </cell>
          <cell r="E500">
            <v>7</v>
          </cell>
          <cell r="F500" t="str">
            <v>Other Teaching Services</v>
          </cell>
          <cell r="I500">
            <v>6099190</v>
          </cell>
          <cell r="J500">
            <v>6386839</v>
          </cell>
        </row>
        <row r="501">
          <cell r="A501">
            <v>499</v>
          </cell>
          <cell r="B501">
            <v>25</v>
          </cell>
          <cell r="C501" t="str">
            <v>009</v>
          </cell>
          <cell r="D501" t="str">
            <v xml:space="preserve">ANDOVER                      </v>
          </cell>
          <cell r="E501">
            <v>0</v>
          </cell>
          <cell r="G501">
            <v>8385</v>
          </cell>
          <cell r="I501">
            <v>840258</v>
          </cell>
          <cell r="J501">
            <v>1047014</v>
          </cell>
        </row>
        <row r="502">
          <cell r="A502">
            <v>500</v>
          </cell>
          <cell r="B502">
            <v>26</v>
          </cell>
          <cell r="C502" t="str">
            <v>009</v>
          </cell>
          <cell r="D502" t="str">
            <v xml:space="preserve">ANDOVER                      </v>
          </cell>
          <cell r="E502">
            <v>0</v>
          </cell>
          <cell r="G502">
            <v>8390</v>
          </cell>
          <cell r="I502">
            <v>329940</v>
          </cell>
          <cell r="J502">
            <v>287674</v>
          </cell>
        </row>
        <row r="503">
          <cell r="A503">
            <v>501</v>
          </cell>
          <cell r="B503">
            <v>27</v>
          </cell>
          <cell r="C503" t="str">
            <v>009</v>
          </cell>
          <cell r="D503" t="str">
            <v xml:space="preserve">ANDOVER                      </v>
          </cell>
          <cell r="E503">
            <v>0</v>
          </cell>
          <cell r="G503">
            <v>8395</v>
          </cell>
          <cell r="I503">
            <v>4266826</v>
          </cell>
          <cell r="J503">
            <v>4621512</v>
          </cell>
        </row>
        <row r="504">
          <cell r="A504">
            <v>502</v>
          </cell>
          <cell r="B504">
            <v>28</v>
          </cell>
          <cell r="C504" t="str">
            <v>009</v>
          </cell>
          <cell r="D504" t="str">
            <v xml:space="preserve">ANDOVER                      </v>
          </cell>
          <cell r="E504">
            <v>0</v>
          </cell>
          <cell r="G504">
            <v>8400</v>
          </cell>
          <cell r="I504">
            <v>662166</v>
          </cell>
          <cell r="J504">
            <v>430639</v>
          </cell>
        </row>
        <row r="505">
          <cell r="A505">
            <v>503</v>
          </cell>
          <cell r="B505">
            <v>29</v>
          </cell>
          <cell r="C505" t="str">
            <v>009</v>
          </cell>
          <cell r="D505" t="str">
            <v xml:space="preserve">ANDOVER                      </v>
          </cell>
          <cell r="E505">
            <v>8</v>
          </cell>
          <cell r="F505" t="str">
            <v>Professional Development</v>
          </cell>
          <cell r="I505">
            <v>1108060</v>
          </cell>
          <cell r="J505">
            <v>1043834</v>
          </cell>
        </row>
        <row r="506">
          <cell r="A506">
            <v>504</v>
          </cell>
          <cell r="B506">
            <v>30</v>
          </cell>
          <cell r="C506" t="str">
            <v>009</v>
          </cell>
          <cell r="D506" t="str">
            <v xml:space="preserve">ANDOVER                      </v>
          </cell>
          <cell r="E506">
            <v>0</v>
          </cell>
          <cell r="G506">
            <v>8405</v>
          </cell>
          <cell r="I506">
            <v>974</v>
          </cell>
          <cell r="J506">
            <v>39711</v>
          </cell>
        </row>
        <row r="507">
          <cell r="A507">
            <v>505</v>
          </cell>
          <cell r="B507">
            <v>31</v>
          </cell>
          <cell r="C507" t="str">
            <v>009</v>
          </cell>
          <cell r="D507" t="str">
            <v xml:space="preserve">ANDOVER                      </v>
          </cell>
          <cell r="E507">
            <v>0</v>
          </cell>
          <cell r="G507">
            <v>8410</v>
          </cell>
          <cell r="I507">
            <v>499664</v>
          </cell>
          <cell r="J507">
            <v>463980</v>
          </cell>
        </row>
        <row r="508">
          <cell r="A508">
            <v>506</v>
          </cell>
          <cell r="B508">
            <v>32</v>
          </cell>
          <cell r="C508" t="str">
            <v>009</v>
          </cell>
          <cell r="D508" t="str">
            <v xml:space="preserve">ANDOVER                      </v>
          </cell>
          <cell r="E508">
            <v>0</v>
          </cell>
          <cell r="G508">
            <v>8415</v>
          </cell>
          <cell r="I508">
            <v>62651</v>
          </cell>
          <cell r="J508">
            <v>43236</v>
          </cell>
        </row>
        <row r="509">
          <cell r="A509">
            <v>507</v>
          </cell>
          <cell r="B509">
            <v>33</v>
          </cell>
          <cell r="C509" t="str">
            <v>009</v>
          </cell>
          <cell r="D509" t="str">
            <v xml:space="preserve">ANDOVER                      </v>
          </cell>
          <cell r="E509">
            <v>0</v>
          </cell>
          <cell r="G509">
            <v>8420</v>
          </cell>
          <cell r="I509">
            <v>544771</v>
          </cell>
          <cell r="J509">
            <v>496907</v>
          </cell>
        </row>
        <row r="510">
          <cell r="A510">
            <v>508</v>
          </cell>
          <cell r="B510">
            <v>34</v>
          </cell>
          <cell r="C510" t="str">
            <v>009</v>
          </cell>
          <cell r="D510" t="str">
            <v xml:space="preserve">ANDOVER                      </v>
          </cell>
          <cell r="E510">
            <v>9</v>
          </cell>
          <cell r="F510" t="str">
            <v>Instructional Materials, Equipment and Technology</v>
          </cell>
          <cell r="I510">
            <v>953204</v>
          </cell>
          <cell r="J510">
            <v>1131952</v>
          </cell>
        </row>
        <row r="511">
          <cell r="A511">
            <v>509</v>
          </cell>
          <cell r="B511">
            <v>35</v>
          </cell>
          <cell r="C511" t="str">
            <v>009</v>
          </cell>
          <cell r="D511" t="str">
            <v xml:space="preserve">ANDOVER                      </v>
          </cell>
          <cell r="E511">
            <v>0</v>
          </cell>
          <cell r="G511">
            <v>8425</v>
          </cell>
          <cell r="I511">
            <v>193856</v>
          </cell>
          <cell r="J511">
            <v>189012</v>
          </cell>
        </row>
        <row r="512">
          <cell r="A512">
            <v>510</v>
          </cell>
          <cell r="B512">
            <v>36</v>
          </cell>
          <cell r="C512" t="str">
            <v>009</v>
          </cell>
          <cell r="D512" t="str">
            <v xml:space="preserve">ANDOVER                      </v>
          </cell>
          <cell r="E512">
            <v>0</v>
          </cell>
          <cell r="G512">
            <v>8430</v>
          </cell>
          <cell r="I512">
            <v>46105</v>
          </cell>
          <cell r="J512">
            <v>32797</v>
          </cell>
        </row>
        <row r="513">
          <cell r="A513">
            <v>511</v>
          </cell>
          <cell r="B513">
            <v>37</v>
          </cell>
          <cell r="C513" t="str">
            <v>009</v>
          </cell>
          <cell r="D513" t="str">
            <v xml:space="preserve">ANDOVER                      </v>
          </cell>
          <cell r="E513">
            <v>0</v>
          </cell>
          <cell r="G513">
            <v>8435</v>
          </cell>
          <cell r="I513">
            <v>120039</v>
          </cell>
          <cell r="J513">
            <v>334538</v>
          </cell>
        </row>
        <row r="514">
          <cell r="A514">
            <v>512</v>
          </cell>
          <cell r="B514">
            <v>38</v>
          </cell>
          <cell r="C514" t="str">
            <v>009</v>
          </cell>
          <cell r="D514" t="str">
            <v xml:space="preserve">ANDOVER                      </v>
          </cell>
          <cell r="E514">
            <v>0</v>
          </cell>
          <cell r="G514">
            <v>8440</v>
          </cell>
          <cell r="I514">
            <v>322518</v>
          </cell>
          <cell r="J514">
            <v>313282</v>
          </cell>
        </row>
        <row r="515">
          <cell r="A515">
            <v>513</v>
          </cell>
          <cell r="B515">
            <v>39</v>
          </cell>
          <cell r="C515" t="str">
            <v>009</v>
          </cell>
          <cell r="D515" t="str">
            <v xml:space="preserve">ANDOVER                      </v>
          </cell>
          <cell r="E515">
            <v>0</v>
          </cell>
          <cell r="G515">
            <v>8445</v>
          </cell>
          <cell r="I515">
            <v>77316</v>
          </cell>
          <cell r="J515">
            <v>130540</v>
          </cell>
        </row>
        <row r="516">
          <cell r="A516">
            <v>514</v>
          </cell>
          <cell r="B516">
            <v>40</v>
          </cell>
          <cell r="C516" t="str">
            <v>009</v>
          </cell>
          <cell r="D516" t="str">
            <v xml:space="preserve">ANDOVER                      </v>
          </cell>
          <cell r="E516">
            <v>0</v>
          </cell>
          <cell r="G516">
            <v>8450</v>
          </cell>
          <cell r="I516">
            <v>193370</v>
          </cell>
          <cell r="J516">
            <v>131783</v>
          </cell>
        </row>
        <row r="517">
          <cell r="A517">
            <v>515</v>
          </cell>
          <cell r="B517">
            <v>41</v>
          </cell>
          <cell r="C517" t="str">
            <v>009</v>
          </cell>
          <cell r="D517" t="str">
            <v xml:space="preserve">ANDOVER                      </v>
          </cell>
          <cell r="E517">
            <v>0</v>
          </cell>
          <cell r="G517">
            <v>8455</v>
          </cell>
          <cell r="I517">
            <v>0</v>
          </cell>
          <cell r="J517">
            <v>0</v>
          </cell>
        </row>
        <row r="518">
          <cell r="A518">
            <v>516</v>
          </cell>
          <cell r="B518">
            <v>42</v>
          </cell>
          <cell r="C518" t="str">
            <v>009</v>
          </cell>
          <cell r="D518" t="str">
            <v xml:space="preserve">ANDOVER                      </v>
          </cell>
          <cell r="E518">
            <v>0</v>
          </cell>
          <cell r="G518">
            <v>8460</v>
          </cell>
          <cell r="I518">
            <v>0</v>
          </cell>
          <cell r="J518">
            <v>0</v>
          </cell>
        </row>
        <row r="519">
          <cell r="A519">
            <v>517</v>
          </cell>
          <cell r="B519">
            <v>43</v>
          </cell>
          <cell r="C519" t="str">
            <v>009</v>
          </cell>
          <cell r="D519" t="str">
            <v xml:space="preserve">ANDOVER                      </v>
          </cell>
          <cell r="E519">
            <v>10</v>
          </cell>
          <cell r="F519" t="str">
            <v>Guidance, Counseling and Testing</v>
          </cell>
          <cell r="I519">
            <v>3544240</v>
          </cell>
          <cell r="J519">
            <v>3685349</v>
          </cell>
        </row>
        <row r="520">
          <cell r="A520">
            <v>518</v>
          </cell>
          <cell r="B520">
            <v>44</v>
          </cell>
          <cell r="C520" t="str">
            <v>009</v>
          </cell>
          <cell r="D520" t="str">
            <v xml:space="preserve">ANDOVER                      </v>
          </cell>
          <cell r="E520">
            <v>0</v>
          </cell>
          <cell r="G520">
            <v>8465</v>
          </cell>
          <cell r="I520">
            <v>954592</v>
          </cell>
          <cell r="J520">
            <v>834009</v>
          </cell>
        </row>
        <row r="521">
          <cell r="A521">
            <v>519</v>
          </cell>
          <cell r="B521">
            <v>45</v>
          </cell>
          <cell r="C521" t="str">
            <v>009</v>
          </cell>
          <cell r="D521" t="str">
            <v xml:space="preserve">ANDOVER                      </v>
          </cell>
          <cell r="E521">
            <v>0</v>
          </cell>
          <cell r="G521">
            <v>8470</v>
          </cell>
          <cell r="I521">
            <v>337</v>
          </cell>
          <cell r="J521">
            <v>0</v>
          </cell>
        </row>
        <row r="522">
          <cell r="A522">
            <v>520</v>
          </cell>
          <cell r="B522">
            <v>46</v>
          </cell>
          <cell r="C522" t="str">
            <v>009</v>
          </cell>
          <cell r="D522" t="str">
            <v xml:space="preserve">ANDOVER                      </v>
          </cell>
          <cell r="E522">
            <v>0</v>
          </cell>
          <cell r="G522">
            <v>8475</v>
          </cell>
          <cell r="I522">
            <v>2589311</v>
          </cell>
          <cell r="J522">
            <v>2851340</v>
          </cell>
        </row>
        <row r="523">
          <cell r="A523">
            <v>521</v>
          </cell>
          <cell r="B523">
            <v>47</v>
          </cell>
          <cell r="C523" t="str">
            <v>009</v>
          </cell>
          <cell r="D523" t="str">
            <v xml:space="preserve">ANDOVER                      </v>
          </cell>
          <cell r="E523">
            <v>11</v>
          </cell>
          <cell r="F523" t="str">
            <v>Pupil Services</v>
          </cell>
          <cell r="I523">
            <v>5610260</v>
          </cell>
          <cell r="J523">
            <v>5337671</v>
          </cell>
        </row>
        <row r="524">
          <cell r="A524">
            <v>522</v>
          </cell>
          <cell r="B524">
            <v>48</v>
          </cell>
          <cell r="C524" t="str">
            <v>009</v>
          </cell>
          <cell r="D524" t="str">
            <v xml:space="preserve">ANDOVER                      </v>
          </cell>
          <cell r="E524">
            <v>0</v>
          </cell>
          <cell r="G524">
            <v>8485</v>
          </cell>
          <cell r="I524">
            <v>0</v>
          </cell>
          <cell r="J524">
            <v>0</v>
          </cell>
        </row>
        <row r="525">
          <cell r="A525">
            <v>523</v>
          </cell>
          <cell r="B525">
            <v>49</v>
          </cell>
          <cell r="C525" t="str">
            <v>009</v>
          </cell>
          <cell r="D525" t="str">
            <v xml:space="preserve">ANDOVER                      </v>
          </cell>
          <cell r="E525">
            <v>0</v>
          </cell>
          <cell r="G525">
            <v>8490</v>
          </cell>
          <cell r="I525">
            <v>665327</v>
          </cell>
          <cell r="J525">
            <v>702700</v>
          </cell>
        </row>
        <row r="526">
          <cell r="A526">
            <v>524</v>
          </cell>
          <cell r="B526">
            <v>50</v>
          </cell>
          <cell r="C526" t="str">
            <v>009</v>
          </cell>
          <cell r="D526" t="str">
            <v xml:space="preserve">ANDOVER                      </v>
          </cell>
          <cell r="E526">
            <v>0</v>
          </cell>
          <cell r="G526">
            <v>8495</v>
          </cell>
          <cell r="I526">
            <v>1860717</v>
          </cell>
          <cell r="J526">
            <v>1749947</v>
          </cell>
        </row>
        <row r="527">
          <cell r="A527">
            <v>525</v>
          </cell>
          <cell r="B527">
            <v>51</v>
          </cell>
          <cell r="C527" t="str">
            <v>009</v>
          </cell>
          <cell r="D527" t="str">
            <v xml:space="preserve">ANDOVER                      </v>
          </cell>
          <cell r="E527">
            <v>0</v>
          </cell>
          <cell r="G527">
            <v>8500</v>
          </cell>
          <cell r="I527">
            <v>1932138</v>
          </cell>
          <cell r="J527">
            <v>1770028</v>
          </cell>
        </row>
        <row r="528">
          <cell r="A528">
            <v>526</v>
          </cell>
          <cell r="B528">
            <v>52</v>
          </cell>
          <cell r="C528" t="str">
            <v>009</v>
          </cell>
          <cell r="D528" t="str">
            <v xml:space="preserve">ANDOVER                      </v>
          </cell>
          <cell r="E528">
            <v>0</v>
          </cell>
          <cell r="G528">
            <v>8505</v>
          </cell>
          <cell r="I528">
            <v>812293</v>
          </cell>
          <cell r="J528">
            <v>775564</v>
          </cell>
        </row>
        <row r="529">
          <cell r="A529">
            <v>527</v>
          </cell>
          <cell r="B529">
            <v>53</v>
          </cell>
          <cell r="C529" t="str">
            <v>009</v>
          </cell>
          <cell r="D529" t="str">
            <v xml:space="preserve">ANDOVER                      </v>
          </cell>
          <cell r="E529">
            <v>0</v>
          </cell>
          <cell r="G529">
            <v>8510</v>
          </cell>
          <cell r="I529">
            <v>316603</v>
          </cell>
          <cell r="J529">
            <v>316696</v>
          </cell>
        </row>
        <row r="530">
          <cell r="A530">
            <v>528</v>
          </cell>
          <cell r="B530">
            <v>54</v>
          </cell>
          <cell r="C530" t="str">
            <v>009</v>
          </cell>
          <cell r="D530" t="str">
            <v xml:space="preserve">ANDOVER                      </v>
          </cell>
          <cell r="E530">
            <v>0</v>
          </cell>
          <cell r="G530">
            <v>8515</v>
          </cell>
          <cell r="I530">
            <v>23182</v>
          </cell>
          <cell r="J530">
            <v>22736</v>
          </cell>
        </row>
        <row r="531">
          <cell r="A531">
            <v>529</v>
          </cell>
          <cell r="B531">
            <v>55</v>
          </cell>
          <cell r="C531" t="str">
            <v>009</v>
          </cell>
          <cell r="D531" t="str">
            <v xml:space="preserve">ANDOVER                      </v>
          </cell>
          <cell r="E531">
            <v>12</v>
          </cell>
          <cell r="F531" t="str">
            <v>Operations and Maintenance</v>
          </cell>
          <cell r="I531">
            <v>6630648</v>
          </cell>
          <cell r="J531">
            <v>6221369</v>
          </cell>
        </row>
        <row r="532">
          <cell r="A532">
            <v>530</v>
          </cell>
          <cell r="B532">
            <v>56</v>
          </cell>
          <cell r="C532" t="str">
            <v>009</v>
          </cell>
          <cell r="D532" t="str">
            <v xml:space="preserve">ANDOVER                      </v>
          </cell>
          <cell r="E532">
            <v>0</v>
          </cell>
          <cell r="G532">
            <v>8520</v>
          </cell>
          <cell r="I532">
            <v>2297839</v>
          </cell>
          <cell r="J532">
            <v>2137976</v>
          </cell>
        </row>
        <row r="533">
          <cell r="A533">
            <v>531</v>
          </cell>
          <cell r="B533">
            <v>57</v>
          </cell>
          <cell r="C533" t="str">
            <v>009</v>
          </cell>
          <cell r="D533" t="str">
            <v xml:space="preserve">ANDOVER                      </v>
          </cell>
          <cell r="E533">
            <v>0</v>
          </cell>
          <cell r="G533">
            <v>8525</v>
          </cell>
          <cell r="I533">
            <v>45799</v>
          </cell>
          <cell r="J533">
            <v>61147</v>
          </cell>
        </row>
        <row r="534">
          <cell r="A534">
            <v>532</v>
          </cell>
          <cell r="B534">
            <v>58</v>
          </cell>
          <cell r="C534" t="str">
            <v>009</v>
          </cell>
          <cell r="D534" t="str">
            <v xml:space="preserve">ANDOVER                      </v>
          </cell>
          <cell r="E534">
            <v>0</v>
          </cell>
          <cell r="G534">
            <v>8530</v>
          </cell>
          <cell r="I534">
            <v>1888777</v>
          </cell>
          <cell r="J534">
            <v>1833088</v>
          </cell>
        </row>
        <row r="535">
          <cell r="A535">
            <v>533</v>
          </cell>
          <cell r="B535">
            <v>59</v>
          </cell>
          <cell r="C535" t="str">
            <v>009</v>
          </cell>
          <cell r="D535" t="str">
            <v xml:space="preserve">ANDOVER                      </v>
          </cell>
          <cell r="E535">
            <v>0</v>
          </cell>
          <cell r="G535">
            <v>8535</v>
          </cell>
          <cell r="I535">
            <v>394301</v>
          </cell>
          <cell r="J535">
            <v>233615</v>
          </cell>
        </row>
        <row r="536">
          <cell r="A536">
            <v>534</v>
          </cell>
          <cell r="B536">
            <v>60</v>
          </cell>
          <cell r="C536" t="str">
            <v>009</v>
          </cell>
          <cell r="D536" t="str">
            <v xml:space="preserve">ANDOVER                      </v>
          </cell>
          <cell r="E536">
            <v>0</v>
          </cell>
          <cell r="G536">
            <v>8540</v>
          </cell>
          <cell r="I536">
            <v>590884</v>
          </cell>
          <cell r="J536">
            <v>633391</v>
          </cell>
        </row>
        <row r="537">
          <cell r="A537">
            <v>535</v>
          </cell>
          <cell r="B537">
            <v>61</v>
          </cell>
          <cell r="C537" t="str">
            <v>009</v>
          </cell>
          <cell r="D537" t="str">
            <v xml:space="preserve">ANDOVER                      </v>
          </cell>
          <cell r="E537">
            <v>0</v>
          </cell>
          <cell r="G537">
            <v>8545</v>
          </cell>
          <cell r="I537">
            <v>4200</v>
          </cell>
          <cell r="J537">
            <v>0</v>
          </cell>
        </row>
        <row r="538">
          <cell r="A538">
            <v>536</v>
          </cell>
          <cell r="B538">
            <v>62</v>
          </cell>
          <cell r="C538" t="str">
            <v>009</v>
          </cell>
          <cell r="D538" t="str">
            <v xml:space="preserve">ANDOVER                      </v>
          </cell>
          <cell r="E538">
            <v>0</v>
          </cell>
          <cell r="G538">
            <v>8550</v>
          </cell>
          <cell r="I538">
            <v>96473</v>
          </cell>
          <cell r="J538">
            <v>89512</v>
          </cell>
        </row>
        <row r="539">
          <cell r="A539">
            <v>537</v>
          </cell>
          <cell r="B539">
            <v>63</v>
          </cell>
          <cell r="C539" t="str">
            <v>009</v>
          </cell>
          <cell r="D539" t="str">
            <v xml:space="preserve">ANDOVER                      </v>
          </cell>
          <cell r="E539">
            <v>0</v>
          </cell>
          <cell r="G539">
            <v>8555</v>
          </cell>
          <cell r="I539">
            <v>1310144</v>
          </cell>
          <cell r="J539">
            <v>1232640</v>
          </cell>
        </row>
        <row r="540">
          <cell r="A540">
            <v>538</v>
          </cell>
          <cell r="B540">
            <v>64</v>
          </cell>
          <cell r="C540" t="str">
            <v>009</v>
          </cell>
          <cell r="D540" t="str">
            <v xml:space="preserve">ANDOVER                      </v>
          </cell>
          <cell r="E540">
            <v>0</v>
          </cell>
          <cell r="G540">
            <v>8560</v>
          </cell>
          <cell r="I540">
            <v>2231</v>
          </cell>
          <cell r="J540">
            <v>0</v>
          </cell>
        </row>
        <row r="541">
          <cell r="A541">
            <v>539</v>
          </cell>
          <cell r="B541">
            <v>65</v>
          </cell>
          <cell r="C541" t="str">
            <v>009</v>
          </cell>
          <cell r="D541" t="str">
            <v xml:space="preserve">ANDOVER                      </v>
          </cell>
          <cell r="E541">
            <v>0</v>
          </cell>
          <cell r="G541">
            <v>8565</v>
          </cell>
          <cell r="I541">
            <v>0</v>
          </cell>
          <cell r="J541">
            <v>0</v>
          </cell>
        </row>
        <row r="542">
          <cell r="A542">
            <v>540</v>
          </cell>
          <cell r="B542">
            <v>66</v>
          </cell>
          <cell r="C542" t="str">
            <v>009</v>
          </cell>
          <cell r="D542" t="str">
            <v xml:space="preserve">ANDOVER                      </v>
          </cell>
          <cell r="E542">
            <v>13</v>
          </cell>
          <cell r="F542" t="str">
            <v>Insurance, Retirement Programs and Other</v>
          </cell>
          <cell r="I542">
            <v>11921853</v>
          </cell>
          <cell r="J542">
            <v>13056155</v>
          </cell>
        </row>
        <row r="543">
          <cell r="A543">
            <v>541</v>
          </cell>
          <cell r="B543">
            <v>67</v>
          </cell>
          <cell r="C543" t="str">
            <v>009</v>
          </cell>
          <cell r="D543" t="str">
            <v xml:space="preserve">ANDOVER                      </v>
          </cell>
          <cell r="E543">
            <v>0</v>
          </cell>
          <cell r="G543">
            <v>8570</v>
          </cell>
          <cell r="I543">
            <v>1223535</v>
          </cell>
          <cell r="J543">
            <v>1278541</v>
          </cell>
        </row>
        <row r="544">
          <cell r="A544">
            <v>542</v>
          </cell>
          <cell r="B544">
            <v>68</v>
          </cell>
          <cell r="C544" t="str">
            <v>009</v>
          </cell>
          <cell r="D544" t="str">
            <v xml:space="preserve">ANDOVER                      </v>
          </cell>
          <cell r="E544">
            <v>0</v>
          </cell>
          <cell r="G544">
            <v>8575</v>
          </cell>
          <cell r="I544">
            <v>8057597</v>
          </cell>
          <cell r="J544">
            <v>8769137</v>
          </cell>
        </row>
        <row r="545">
          <cell r="A545">
            <v>543</v>
          </cell>
          <cell r="B545">
            <v>69</v>
          </cell>
          <cell r="C545" t="str">
            <v>009</v>
          </cell>
          <cell r="D545" t="str">
            <v xml:space="preserve">ANDOVER                      </v>
          </cell>
          <cell r="E545">
            <v>0</v>
          </cell>
          <cell r="G545">
            <v>8580</v>
          </cell>
          <cell r="I545">
            <v>2278091</v>
          </cell>
          <cell r="J545">
            <v>2496933</v>
          </cell>
        </row>
        <row r="546">
          <cell r="A546">
            <v>544</v>
          </cell>
          <cell r="B546">
            <v>70</v>
          </cell>
          <cell r="C546" t="str">
            <v>009</v>
          </cell>
          <cell r="D546" t="str">
            <v xml:space="preserve">ANDOVER                      </v>
          </cell>
          <cell r="E546">
            <v>0</v>
          </cell>
          <cell r="G546">
            <v>8585</v>
          </cell>
          <cell r="I546">
            <v>235785</v>
          </cell>
          <cell r="J546">
            <v>384300</v>
          </cell>
        </row>
        <row r="547">
          <cell r="A547">
            <v>545</v>
          </cell>
          <cell r="B547">
            <v>71</v>
          </cell>
          <cell r="C547" t="str">
            <v>009</v>
          </cell>
          <cell r="D547" t="str">
            <v xml:space="preserve">ANDOVER                      </v>
          </cell>
          <cell r="E547">
            <v>0</v>
          </cell>
          <cell r="G547">
            <v>8590</v>
          </cell>
          <cell r="I547">
            <v>0</v>
          </cell>
          <cell r="J547">
            <v>0</v>
          </cell>
        </row>
        <row r="548">
          <cell r="A548">
            <v>546</v>
          </cell>
          <cell r="B548">
            <v>72</v>
          </cell>
          <cell r="C548" t="str">
            <v>009</v>
          </cell>
          <cell r="D548" t="str">
            <v xml:space="preserve">ANDOVER                      </v>
          </cell>
          <cell r="E548">
            <v>0</v>
          </cell>
          <cell r="G548">
            <v>8595</v>
          </cell>
          <cell r="I548">
            <v>0</v>
          </cell>
          <cell r="J548">
            <v>0</v>
          </cell>
        </row>
        <row r="549">
          <cell r="A549">
            <v>547</v>
          </cell>
          <cell r="B549">
            <v>73</v>
          </cell>
          <cell r="C549" t="str">
            <v>009</v>
          </cell>
          <cell r="D549" t="str">
            <v xml:space="preserve">ANDOVER                      </v>
          </cell>
          <cell r="E549">
            <v>0</v>
          </cell>
          <cell r="G549">
            <v>8600</v>
          </cell>
          <cell r="I549">
            <v>0</v>
          </cell>
          <cell r="J549">
            <v>0</v>
          </cell>
        </row>
        <row r="550">
          <cell r="A550">
            <v>548</v>
          </cell>
          <cell r="B550">
            <v>74</v>
          </cell>
          <cell r="C550" t="str">
            <v>009</v>
          </cell>
          <cell r="D550" t="str">
            <v xml:space="preserve">ANDOVER                      </v>
          </cell>
          <cell r="E550">
            <v>0</v>
          </cell>
          <cell r="G550">
            <v>8610</v>
          </cell>
          <cell r="I550">
            <v>126845</v>
          </cell>
          <cell r="J550">
            <v>127244</v>
          </cell>
        </row>
        <row r="551">
          <cell r="A551">
            <v>549</v>
          </cell>
          <cell r="B551">
            <v>75</v>
          </cell>
          <cell r="C551" t="str">
            <v>009</v>
          </cell>
          <cell r="D551" t="str">
            <v xml:space="preserve">ANDOVER                      </v>
          </cell>
          <cell r="E551">
            <v>14</v>
          </cell>
          <cell r="F551" t="str">
            <v xml:space="preserve">Payments To Out-Of-District Schools </v>
          </cell>
          <cell r="I551">
            <v>7832313</v>
          </cell>
          <cell r="J551">
            <v>7857900</v>
          </cell>
        </row>
        <row r="552">
          <cell r="A552">
            <v>550</v>
          </cell>
          <cell r="B552">
            <v>76</v>
          </cell>
          <cell r="C552" t="str">
            <v>009</v>
          </cell>
          <cell r="D552" t="str">
            <v xml:space="preserve">ANDOVER                      </v>
          </cell>
          <cell r="E552">
            <v>15</v>
          </cell>
          <cell r="F552" t="str">
            <v>Tuition To Other Schools (9000)</v>
          </cell>
          <cell r="G552" t="str">
            <v xml:space="preserve"> </v>
          </cell>
          <cell r="I552">
            <v>6751081</v>
          </cell>
          <cell r="J552">
            <v>6986480</v>
          </cell>
        </row>
        <row r="553">
          <cell r="A553">
            <v>551</v>
          </cell>
          <cell r="B553">
            <v>77</v>
          </cell>
          <cell r="C553" t="str">
            <v>009</v>
          </cell>
          <cell r="D553" t="str">
            <v xml:space="preserve">ANDOVER                      </v>
          </cell>
          <cell r="E553">
            <v>16</v>
          </cell>
          <cell r="F553" t="str">
            <v>Out-of-District Transportation (3300)</v>
          </cell>
          <cell r="I553">
            <v>1081232</v>
          </cell>
          <cell r="J553">
            <v>871420</v>
          </cell>
        </row>
        <row r="554">
          <cell r="A554">
            <v>552</v>
          </cell>
          <cell r="B554">
            <v>78</v>
          </cell>
          <cell r="C554" t="str">
            <v>009</v>
          </cell>
          <cell r="D554" t="str">
            <v xml:space="preserve">ANDOVER                      </v>
          </cell>
          <cell r="E554">
            <v>17</v>
          </cell>
          <cell r="F554" t="str">
            <v>TOTAL EXPENDITURES</v>
          </cell>
          <cell r="I554">
            <v>82484113</v>
          </cell>
          <cell r="J554">
            <v>84025575</v>
          </cell>
        </row>
        <row r="555">
          <cell r="A555">
            <v>553</v>
          </cell>
          <cell r="B555">
            <v>79</v>
          </cell>
          <cell r="C555" t="str">
            <v>009</v>
          </cell>
          <cell r="D555" t="str">
            <v xml:space="preserve">ANDOVER                      </v>
          </cell>
          <cell r="E555">
            <v>18</v>
          </cell>
          <cell r="F555" t="str">
            <v>percentage of overall spending from the general fund</v>
          </cell>
          <cell r="I555">
            <v>88.09022047676018</v>
          </cell>
        </row>
        <row r="556">
          <cell r="A556">
            <v>554</v>
          </cell>
          <cell r="B556">
            <v>1</v>
          </cell>
          <cell r="C556" t="str">
            <v>010</v>
          </cell>
          <cell r="D556" t="str">
            <v xml:space="preserve">ARLINGTON                    </v>
          </cell>
          <cell r="E556">
            <v>1</v>
          </cell>
          <cell r="F556" t="str">
            <v>In-District FTE Average Membership</v>
          </cell>
          <cell r="G556" t="str">
            <v xml:space="preserve"> </v>
          </cell>
          <cell r="I556">
            <v>4723.1899999999996</v>
          </cell>
          <cell r="J556">
            <v>4837.6000000000004</v>
          </cell>
        </row>
        <row r="557">
          <cell r="A557">
            <v>555</v>
          </cell>
          <cell r="B557">
            <v>2</v>
          </cell>
          <cell r="C557" t="str">
            <v>010</v>
          </cell>
          <cell r="D557" t="str">
            <v xml:space="preserve">ARLINGTON                    </v>
          </cell>
          <cell r="E557">
            <v>2</v>
          </cell>
          <cell r="F557" t="str">
            <v>Out-of-District FTE Average Membership</v>
          </cell>
          <cell r="G557" t="str">
            <v xml:space="preserve"> </v>
          </cell>
          <cell r="I557">
            <v>134.9</v>
          </cell>
          <cell r="J557">
            <v>132.80000000000001</v>
          </cell>
        </row>
        <row r="558">
          <cell r="A558">
            <v>556</v>
          </cell>
          <cell r="B558">
            <v>3</v>
          </cell>
          <cell r="C558" t="str">
            <v>010</v>
          </cell>
          <cell r="D558" t="str">
            <v xml:space="preserve">ARLINGTON                    </v>
          </cell>
          <cell r="E558">
            <v>3</v>
          </cell>
          <cell r="F558" t="str">
            <v>Total FTE Average Membership</v>
          </cell>
          <cell r="G558" t="str">
            <v xml:space="preserve"> </v>
          </cell>
          <cell r="I558">
            <v>4858.09</v>
          </cell>
          <cell r="J558">
            <v>4970.3999999999996</v>
          </cell>
        </row>
        <row r="559">
          <cell r="A559">
            <v>557</v>
          </cell>
          <cell r="B559">
            <v>4</v>
          </cell>
          <cell r="C559" t="str">
            <v>010</v>
          </cell>
          <cell r="D559" t="str">
            <v xml:space="preserve">ARLINGTON                    </v>
          </cell>
          <cell r="E559">
            <v>4</v>
          </cell>
          <cell r="F559" t="str">
            <v>Administration</v>
          </cell>
          <cell r="G559" t="str">
            <v xml:space="preserve"> </v>
          </cell>
          <cell r="I559">
            <v>1871386</v>
          </cell>
          <cell r="J559">
            <v>2288377</v>
          </cell>
        </row>
        <row r="560">
          <cell r="A560">
            <v>558</v>
          </cell>
          <cell r="B560">
            <v>5</v>
          </cell>
          <cell r="C560" t="str">
            <v>010</v>
          </cell>
          <cell r="D560" t="str">
            <v xml:space="preserve">ARLINGTON                    </v>
          </cell>
          <cell r="E560">
            <v>0</v>
          </cell>
          <cell r="G560">
            <v>8300</v>
          </cell>
          <cell r="I560">
            <v>62100</v>
          </cell>
          <cell r="J560">
            <v>69673</v>
          </cell>
        </row>
        <row r="561">
          <cell r="A561">
            <v>559</v>
          </cell>
          <cell r="B561">
            <v>6</v>
          </cell>
          <cell r="C561" t="str">
            <v>010</v>
          </cell>
          <cell r="D561" t="str">
            <v xml:space="preserve">ARLINGTON                    </v>
          </cell>
          <cell r="E561">
            <v>0</v>
          </cell>
          <cell r="G561">
            <v>8305</v>
          </cell>
          <cell r="I561">
            <v>353611</v>
          </cell>
          <cell r="J561">
            <v>374039</v>
          </cell>
        </row>
        <row r="562">
          <cell r="A562">
            <v>560</v>
          </cell>
          <cell r="B562">
            <v>7</v>
          </cell>
          <cell r="C562" t="str">
            <v>010</v>
          </cell>
          <cell r="D562" t="str">
            <v xml:space="preserve">ARLINGTON                    </v>
          </cell>
          <cell r="E562">
            <v>0</v>
          </cell>
          <cell r="G562">
            <v>8310</v>
          </cell>
          <cell r="I562">
            <v>21354</v>
          </cell>
          <cell r="J562">
            <v>60265</v>
          </cell>
        </row>
        <row r="563">
          <cell r="A563">
            <v>561</v>
          </cell>
          <cell r="B563">
            <v>8</v>
          </cell>
          <cell r="C563" t="str">
            <v>010</v>
          </cell>
          <cell r="D563" t="str">
            <v xml:space="preserve">ARLINGTON                    </v>
          </cell>
          <cell r="E563">
            <v>0</v>
          </cell>
          <cell r="G563">
            <v>8315</v>
          </cell>
          <cell r="I563">
            <v>150719</v>
          </cell>
          <cell r="J563">
            <v>115799</v>
          </cell>
        </row>
        <row r="564">
          <cell r="A564">
            <v>562</v>
          </cell>
          <cell r="B564">
            <v>9</v>
          </cell>
          <cell r="C564" t="str">
            <v>010</v>
          </cell>
          <cell r="D564" t="str">
            <v xml:space="preserve">ARLINGTON                    </v>
          </cell>
          <cell r="E564">
            <v>0</v>
          </cell>
          <cell r="G564">
            <v>8320</v>
          </cell>
          <cell r="I564">
            <v>697035</v>
          </cell>
          <cell r="J564">
            <v>822832</v>
          </cell>
        </row>
        <row r="565">
          <cell r="A565">
            <v>563</v>
          </cell>
          <cell r="B565">
            <v>10</v>
          </cell>
          <cell r="C565" t="str">
            <v>010</v>
          </cell>
          <cell r="D565" t="str">
            <v xml:space="preserve">ARLINGTON                    </v>
          </cell>
          <cell r="E565">
            <v>0</v>
          </cell>
          <cell r="G565">
            <v>8325</v>
          </cell>
          <cell r="I565">
            <v>45707</v>
          </cell>
          <cell r="J565">
            <v>46753</v>
          </cell>
        </row>
        <row r="566">
          <cell r="A566">
            <v>564</v>
          </cell>
          <cell r="B566">
            <v>11</v>
          </cell>
          <cell r="C566" t="str">
            <v>010</v>
          </cell>
          <cell r="D566" t="str">
            <v xml:space="preserve">ARLINGTON                    </v>
          </cell>
          <cell r="E566">
            <v>0</v>
          </cell>
          <cell r="G566">
            <v>8330</v>
          </cell>
          <cell r="I566">
            <v>281147</v>
          </cell>
          <cell r="J566">
            <v>366241</v>
          </cell>
        </row>
        <row r="567">
          <cell r="A567">
            <v>565</v>
          </cell>
          <cell r="B567">
            <v>12</v>
          </cell>
          <cell r="C567" t="str">
            <v>010</v>
          </cell>
          <cell r="D567" t="str">
            <v xml:space="preserve">ARLINGTON                    </v>
          </cell>
          <cell r="E567">
            <v>0</v>
          </cell>
          <cell r="G567">
            <v>8335</v>
          </cell>
          <cell r="I567">
            <v>0</v>
          </cell>
          <cell r="J567">
            <v>112009</v>
          </cell>
        </row>
        <row r="568">
          <cell r="A568">
            <v>566</v>
          </cell>
          <cell r="B568">
            <v>13</v>
          </cell>
          <cell r="C568" t="str">
            <v>010</v>
          </cell>
          <cell r="D568" t="str">
            <v xml:space="preserve">ARLINGTON                    </v>
          </cell>
          <cell r="E568">
            <v>0</v>
          </cell>
          <cell r="G568">
            <v>8340</v>
          </cell>
          <cell r="I568">
            <v>259713</v>
          </cell>
          <cell r="J568">
            <v>320766</v>
          </cell>
        </row>
        <row r="569">
          <cell r="A569">
            <v>567</v>
          </cell>
          <cell r="B569">
            <v>14</v>
          </cell>
          <cell r="C569" t="str">
            <v>010</v>
          </cell>
          <cell r="D569" t="str">
            <v xml:space="preserve">ARLINGTON                    </v>
          </cell>
          <cell r="E569">
            <v>5</v>
          </cell>
          <cell r="F569" t="str">
            <v xml:space="preserve">Instructional Leadership </v>
          </cell>
          <cell r="I569">
            <v>3309367</v>
          </cell>
          <cell r="J569">
            <v>3830586</v>
          </cell>
        </row>
        <row r="570">
          <cell r="A570">
            <v>568</v>
          </cell>
          <cell r="B570">
            <v>15</v>
          </cell>
          <cell r="C570" t="str">
            <v>010</v>
          </cell>
          <cell r="D570" t="str">
            <v xml:space="preserve">ARLINGTON                    </v>
          </cell>
          <cell r="E570">
            <v>0</v>
          </cell>
          <cell r="G570">
            <v>8345</v>
          </cell>
          <cell r="I570">
            <v>600674</v>
          </cell>
          <cell r="J570">
            <v>934708</v>
          </cell>
        </row>
        <row r="571">
          <cell r="A571">
            <v>569</v>
          </cell>
          <cell r="B571">
            <v>16</v>
          </cell>
          <cell r="C571" t="str">
            <v>010</v>
          </cell>
          <cell r="D571" t="str">
            <v xml:space="preserve">ARLINGTON                    </v>
          </cell>
          <cell r="E571">
            <v>0</v>
          </cell>
          <cell r="G571">
            <v>8350</v>
          </cell>
          <cell r="I571">
            <v>360479</v>
          </cell>
          <cell r="J571">
            <v>293822</v>
          </cell>
        </row>
        <row r="572">
          <cell r="A572">
            <v>570</v>
          </cell>
          <cell r="B572">
            <v>17</v>
          </cell>
          <cell r="C572" t="str">
            <v>010</v>
          </cell>
          <cell r="D572" t="str">
            <v xml:space="preserve">ARLINGTON                    </v>
          </cell>
          <cell r="E572">
            <v>0</v>
          </cell>
          <cell r="G572">
            <v>8355</v>
          </cell>
          <cell r="I572">
            <v>2036585</v>
          </cell>
          <cell r="J572">
            <v>2238880</v>
          </cell>
        </row>
        <row r="573">
          <cell r="A573">
            <v>571</v>
          </cell>
          <cell r="B573">
            <v>18</v>
          </cell>
          <cell r="C573" t="str">
            <v>010</v>
          </cell>
          <cell r="D573" t="str">
            <v xml:space="preserve">ARLINGTON                    </v>
          </cell>
          <cell r="E573">
            <v>0</v>
          </cell>
          <cell r="G573">
            <v>8360</v>
          </cell>
          <cell r="I573">
            <v>89367</v>
          </cell>
          <cell r="J573">
            <v>149210</v>
          </cell>
        </row>
        <row r="574">
          <cell r="A574">
            <v>572</v>
          </cell>
          <cell r="B574">
            <v>19</v>
          </cell>
          <cell r="C574" t="str">
            <v>010</v>
          </cell>
          <cell r="D574" t="str">
            <v xml:space="preserve">ARLINGTON                    </v>
          </cell>
          <cell r="E574">
            <v>0</v>
          </cell>
          <cell r="G574">
            <v>8365</v>
          </cell>
          <cell r="I574">
            <v>153186</v>
          </cell>
          <cell r="J574">
            <v>193962</v>
          </cell>
        </row>
        <row r="575">
          <cell r="A575">
            <v>573</v>
          </cell>
          <cell r="B575">
            <v>20</v>
          </cell>
          <cell r="C575" t="str">
            <v>010</v>
          </cell>
          <cell r="D575" t="str">
            <v xml:space="preserve">ARLINGTON                    </v>
          </cell>
          <cell r="E575">
            <v>0</v>
          </cell>
          <cell r="G575">
            <v>8380</v>
          </cell>
          <cell r="I575">
            <v>69076</v>
          </cell>
          <cell r="J575">
            <v>20004</v>
          </cell>
        </row>
        <row r="576">
          <cell r="A576">
            <v>574</v>
          </cell>
          <cell r="B576">
            <v>21</v>
          </cell>
          <cell r="C576" t="str">
            <v>010</v>
          </cell>
          <cell r="D576" t="str">
            <v xml:space="preserve">ARLINGTON                    </v>
          </cell>
          <cell r="E576">
            <v>6</v>
          </cell>
          <cell r="F576" t="str">
            <v>Classroom and Specialist Teachers</v>
          </cell>
          <cell r="I576">
            <v>19261937</v>
          </cell>
          <cell r="J576">
            <v>20861500</v>
          </cell>
        </row>
        <row r="577">
          <cell r="A577">
            <v>575</v>
          </cell>
          <cell r="B577">
            <v>22</v>
          </cell>
          <cell r="C577" t="str">
            <v>010</v>
          </cell>
          <cell r="D577" t="str">
            <v xml:space="preserve">ARLINGTON                    </v>
          </cell>
          <cell r="E577">
            <v>0</v>
          </cell>
          <cell r="G577">
            <v>8370</v>
          </cell>
          <cell r="I577">
            <v>17827845</v>
          </cell>
          <cell r="J577">
            <v>19570657</v>
          </cell>
        </row>
        <row r="578">
          <cell r="A578">
            <v>576</v>
          </cell>
          <cell r="B578">
            <v>23</v>
          </cell>
          <cell r="C578" t="str">
            <v>010</v>
          </cell>
          <cell r="D578" t="str">
            <v xml:space="preserve">ARLINGTON                    </v>
          </cell>
          <cell r="E578">
            <v>0</v>
          </cell>
          <cell r="G578">
            <v>8375</v>
          </cell>
          <cell r="I578">
            <v>1434092</v>
          </cell>
          <cell r="J578">
            <v>1290843</v>
          </cell>
        </row>
        <row r="579">
          <cell r="A579">
            <v>577</v>
          </cell>
          <cell r="B579">
            <v>24</v>
          </cell>
          <cell r="C579" t="str">
            <v>010</v>
          </cell>
          <cell r="D579" t="str">
            <v xml:space="preserve">ARLINGTON                    </v>
          </cell>
          <cell r="E579">
            <v>7</v>
          </cell>
          <cell r="F579" t="str">
            <v>Other Teaching Services</v>
          </cell>
          <cell r="I579">
            <v>2843310</v>
          </cell>
          <cell r="J579">
            <v>3559300</v>
          </cell>
        </row>
        <row r="580">
          <cell r="A580">
            <v>578</v>
          </cell>
          <cell r="B580">
            <v>25</v>
          </cell>
          <cell r="C580" t="str">
            <v>010</v>
          </cell>
          <cell r="D580" t="str">
            <v xml:space="preserve">ARLINGTON                    </v>
          </cell>
          <cell r="E580">
            <v>0</v>
          </cell>
          <cell r="G580">
            <v>8385</v>
          </cell>
          <cell r="I580">
            <v>576491</v>
          </cell>
          <cell r="J580">
            <v>808363</v>
          </cell>
        </row>
        <row r="581">
          <cell r="A581">
            <v>579</v>
          </cell>
          <cell r="B581">
            <v>26</v>
          </cell>
          <cell r="C581" t="str">
            <v>010</v>
          </cell>
          <cell r="D581" t="str">
            <v xml:space="preserve">ARLINGTON                    </v>
          </cell>
          <cell r="E581">
            <v>0</v>
          </cell>
          <cell r="G581">
            <v>8390</v>
          </cell>
          <cell r="I581">
            <v>213709</v>
          </cell>
          <cell r="J581">
            <v>361084</v>
          </cell>
        </row>
        <row r="582">
          <cell r="A582">
            <v>580</v>
          </cell>
          <cell r="B582">
            <v>27</v>
          </cell>
          <cell r="C582" t="str">
            <v>010</v>
          </cell>
          <cell r="D582" t="str">
            <v xml:space="preserve">ARLINGTON                    </v>
          </cell>
          <cell r="E582">
            <v>0</v>
          </cell>
          <cell r="G582">
            <v>8395</v>
          </cell>
          <cell r="I582">
            <v>1777175</v>
          </cell>
          <cell r="J582">
            <v>2152427</v>
          </cell>
        </row>
        <row r="583">
          <cell r="A583">
            <v>581</v>
          </cell>
          <cell r="B583">
            <v>28</v>
          </cell>
          <cell r="C583" t="str">
            <v>010</v>
          </cell>
          <cell r="D583" t="str">
            <v xml:space="preserve">ARLINGTON                    </v>
          </cell>
          <cell r="E583">
            <v>0</v>
          </cell>
          <cell r="G583">
            <v>8400</v>
          </cell>
          <cell r="I583">
            <v>275935</v>
          </cell>
          <cell r="J583">
            <v>237426</v>
          </cell>
        </row>
        <row r="584">
          <cell r="A584">
            <v>582</v>
          </cell>
          <cell r="B584">
            <v>29</v>
          </cell>
          <cell r="C584" t="str">
            <v>010</v>
          </cell>
          <cell r="D584" t="str">
            <v xml:space="preserve">ARLINGTON                    </v>
          </cell>
          <cell r="E584">
            <v>8</v>
          </cell>
          <cell r="F584" t="str">
            <v>Professional Development</v>
          </cell>
          <cell r="I584">
            <v>2388367</v>
          </cell>
          <cell r="J584">
            <v>1458639</v>
          </cell>
        </row>
        <row r="585">
          <cell r="A585">
            <v>583</v>
          </cell>
          <cell r="B585">
            <v>30</v>
          </cell>
          <cell r="C585" t="str">
            <v>010</v>
          </cell>
          <cell r="D585" t="str">
            <v xml:space="preserve">ARLINGTON                    </v>
          </cell>
          <cell r="E585">
            <v>0</v>
          </cell>
          <cell r="G585">
            <v>8405</v>
          </cell>
          <cell r="I585">
            <v>28895</v>
          </cell>
          <cell r="J585">
            <v>102138</v>
          </cell>
        </row>
        <row r="586">
          <cell r="A586">
            <v>584</v>
          </cell>
          <cell r="B586">
            <v>31</v>
          </cell>
          <cell r="C586" t="str">
            <v>010</v>
          </cell>
          <cell r="D586" t="str">
            <v xml:space="preserve">ARLINGTON                    </v>
          </cell>
          <cell r="E586">
            <v>0</v>
          </cell>
          <cell r="G586">
            <v>8410</v>
          </cell>
          <cell r="I586">
            <v>718353</v>
          </cell>
          <cell r="J586">
            <v>450758</v>
          </cell>
        </row>
        <row r="587">
          <cell r="A587">
            <v>585</v>
          </cell>
          <cell r="B587">
            <v>32</v>
          </cell>
          <cell r="C587" t="str">
            <v>010</v>
          </cell>
          <cell r="D587" t="str">
            <v xml:space="preserve">ARLINGTON                    </v>
          </cell>
          <cell r="E587">
            <v>0</v>
          </cell>
          <cell r="G587">
            <v>8415</v>
          </cell>
          <cell r="I587">
            <v>112400</v>
          </cell>
          <cell r="J587">
            <v>0</v>
          </cell>
        </row>
        <row r="588">
          <cell r="A588">
            <v>586</v>
          </cell>
          <cell r="B588">
            <v>33</v>
          </cell>
          <cell r="C588" t="str">
            <v>010</v>
          </cell>
          <cell r="D588" t="str">
            <v xml:space="preserve">ARLINGTON                    </v>
          </cell>
          <cell r="E588">
            <v>0</v>
          </cell>
          <cell r="G588">
            <v>8420</v>
          </cell>
          <cell r="I588">
            <v>1528719</v>
          </cell>
          <cell r="J588">
            <v>905743</v>
          </cell>
        </row>
        <row r="589">
          <cell r="A589">
            <v>587</v>
          </cell>
          <cell r="B589">
            <v>34</v>
          </cell>
          <cell r="C589" t="str">
            <v>010</v>
          </cell>
          <cell r="D589" t="str">
            <v xml:space="preserve">ARLINGTON                    </v>
          </cell>
          <cell r="E589">
            <v>9</v>
          </cell>
          <cell r="F589" t="str">
            <v>Instructional Materials, Equipment and Technology</v>
          </cell>
          <cell r="I589">
            <v>721489</v>
          </cell>
          <cell r="J589">
            <v>694770</v>
          </cell>
        </row>
        <row r="590">
          <cell r="A590">
            <v>588</v>
          </cell>
          <cell r="B590">
            <v>35</v>
          </cell>
          <cell r="C590" t="str">
            <v>010</v>
          </cell>
          <cell r="D590" t="str">
            <v xml:space="preserve">ARLINGTON                    </v>
          </cell>
          <cell r="E590">
            <v>0</v>
          </cell>
          <cell r="G590">
            <v>8425</v>
          </cell>
          <cell r="I590">
            <v>310588</v>
          </cell>
          <cell r="J590">
            <v>109777</v>
          </cell>
        </row>
        <row r="591">
          <cell r="A591">
            <v>589</v>
          </cell>
          <cell r="B591">
            <v>36</v>
          </cell>
          <cell r="C591" t="str">
            <v>010</v>
          </cell>
          <cell r="D591" t="str">
            <v xml:space="preserve">ARLINGTON                    </v>
          </cell>
          <cell r="E591">
            <v>0</v>
          </cell>
          <cell r="G591">
            <v>8430</v>
          </cell>
          <cell r="I591">
            <v>63875</v>
          </cell>
          <cell r="J591">
            <v>210890</v>
          </cell>
        </row>
        <row r="592">
          <cell r="A592">
            <v>590</v>
          </cell>
          <cell r="B592">
            <v>37</v>
          </cell>
          <cell r="C592" t="str">
            <v>010</v>
          </cell>
          <cell r="D592" t="str">
            <v xml:space="preserve">ARLINGTON                    </v>
          </cell>
          <cell r="E592">
            <v>0</v>
          </cell>
          <cell r="G592">
            <v>8435</v>
          </cell>
          <cell r="I592">
            <v>14993</v>
          </cell>
          <cell r="J592">
            <v>10559</v>
          </cell>
        </row>
        <row r="593">
          <cell r="A593">
            <v>591</v>
          </cell>
          <cell r="B593">
            <v>38</v>
          </cell>
          <cell r="C593" t="str">
            <v>010</v>
          </cell>
          <cell r="D593" t="str">
            <v xml:space="preserve">ARLINGTON                    </v>
          </cell>
          <cell r="E593">
            <v>0</v>
          </cell>
          <cell r="G593">
            <v>8440</v>
          </cell>
          <cell r="I593">
            <v>186243</v>
          </cell>
          <cell r="J593">
            <v>196092</v>
          </cell>
        </row>
        <row r="594">
          <cell r="A594">
            <v>592</v>
          </cell>
          <cell r="B594">
            <v>39</v>
          </cell>
          <cell r="C594" t="str">
            <v>010</v>
          </cell>
          <cell r="D594" t="str">
            <v xml:space="preserve">ARLINGTON                    </v>
          </cell>
          <cell r="E594">
            <v>0</v>
          </cell>
          <cell r="G594">
            <v>8445</v>
          </cell>
          <cell r="I594">
            <v>144839</v>
          </cell>
          <cell r="J594">
            <v>148565</v>
          </cell>
        </row>
        <row r="595">
          <cell r="A595">
            <v>593</v>
          </cell>
          <cell r="B595">
            <v>40</v>
          </cell>
          <cell r="C595" t="str">
            <v>010</v>
          </cell>
          <cell r="D595" t="str">
            <v xml:space="preserve">ARLINGTON                    </v>
          </cell>
          <cell r="E595">
            <v>0</v>
          </cell>
          <cell r="G595">
            <v>8450</v>
          </cell>
          <cell r="I595">
            <v>136</v>
          </cell>
          <cell r="J595">
            <v>0</v>
          </cell>
        </row>
        <row r="596">
          <cell r="A596">
            <v>594</v>
          </cell>
          <cell r="B596">
            <v>41</v>
          </cell>
          <cell r="C596" t="str">
            <v>010</v>
          </cell>
          <cell r="D596" t="str">
            <v xml:space="preserve">ARLINGTON                    </v>
          </cell>
          <cell r="E596">
            <v>0</v>
          </cell>
          <cell r="G596">
            <v>8455</v>
          </cell>
          <cell r="I596">
            <v>0</v>
          </cell>
          <cell r="J596">
            <v>0</v>
          </cell>
        </row>
        <row r="597">
          <cell r="A597">
            <v>595</v>
          </cell>
          <cell r="B597">
            <v>42</v>
          </cell>
          <cell r="C597" t="str">
            <v>010</v>
          </cell>
          <cell r="D597" t="str">
            <v xml:space="preserve">ARLINGTON                    </v>
          </cell>
          <cell r="E597">
            <v>0</v>
          </cell>
          <cell r="G597">
            <v>8460</v>
          </cell>
          <cell r="I597">
            <v>815</v>
          </cell>
          <cell r="J597">
            <v>18887</v>
          </cell>
        </row>
        <row r="598">
          <cell r="A598">
            <v>596</v>
          </cell>
          <cell r="B598">
            <v>43</v>
          </cell>
          <cell r="C598" t="str">
            <v>010</v>
          </cell>
          <cell r="D598" t="str">
            <v xml:space="preserve">ARLINGTON                    </v>
          </cell>
          <cell r="E598">
            <v>10</v>
          </cell>
          <cell r="F598" t="str">
            <v>Guidance, Counseling and Testing</v>
          </cell>
          <cell r="I598">
            <v>1532593</v>
          </cell>
          <cell r="J598">
            <v>1230337</v>
          </cell>
        </row>
        <row r="599">
          <cell r="A599">
            <v>597</v>
          </cell>
          <cell r="B599">
            <v>44</v>
          </cell>
          <cell r="C599" t="str">
            <v>010</v>
          </cell>
          <cell r="D599" t="str">
            <v xml:space="preserve">ARLINGTON                    </v>
          </cell>
          <cell r="E599">
            <v>0</v>
          </cell>
          <cell r="G599">
            <v>8465</v>
          </cell>
          <cell r="I599">
            <v>872033</v>
          </cell>
          <cell r="J599">
            <v>1012496</v>
          </cell>
        </row>
        <row r="600">
          <cell r="A600">
            <v>598</v>
          </cell>
          <cell r="B600">
            <v>45</v>
          </cell>
          <cell r="C600" t="str">
            <v>010</v>
          </cell>
          <cell r="D600" t="str">
            <v xml:space="preserve">ARLINGTON                    </v>
          </cell>
          <cell r="E600">
            <v>0</v>
          </cell>
          <cell r="G600">
            <v>8470</v>
          </cell>
          <cell r="I600">
            <v>620810</v>
          </cell>
          <cell r="J600">
            <v>177841</v>
          </cell>
        </row>
        <row r="601">
          <cell r="A601">
            <v>599</v>
          </cell>
          <cell r="B601">
            <v>46</v>
          </cell>
          <cell r="C601" t="str">
            <v>010</v>
          </cell>
          <cell r="D601" t="str">
            <v xml:space="preserve">ARLINGTON                    </v>
          </cell>
          <cell r="E601">
            <v>0</v>
          </cell>
          <cell r="G601">
            <v>8475</v>
          </cell>
          <cell r="I601">
            <v>39750</v>
          </cell>
          <cell r="J601">
            <v>40000</v>
          </cell>
        </row>
        <row r="602">
          <cell r="A602">
            <v>600</v>
          </cell>
          <cell r="B602">
            <v>47</v>
          </cell>
          <cell r="C602" t="str">
            <v>010</v>
          </cell>
          <cell r="D602" t="str">
            <v xml:space="preserve">ARLINGTON                    </v>
          </cell>
          <cell r="E602">
            <v>11</v>
          </cell>
          <cell r="F602" t="str">
            <v>Pupil Services</v>
          </cell>
          <cell r="I602">
            <v>3115301</v>
          </cell>
          <cell r="J602">
            <v>3331987</v>
          </cell>
        </row>
        <row r="603">
          <cell r="A603">
            <v>601</v>
          </cell>
          <cell r="B603">
            <v>48</v>
          </cell>
          <cell r="C603" t="str">
            <v>010</v>
          </cell>
          <cell r="D603" t="str">
            <v xml:space="preserve">ARLINGTON                    </v>
          </cell>
          <cell r="E603">
            <v>0</v>
          </cell>
          <cell r="G603">
            <v>8485</v>
          </cell>
          <cell r="I603">
            <v>75961</v>
          </cell>
          <cell r="J603">
            <v>84899</v>
          </cell>
        </row>
        <row r="604">
          <cell r="A604">
            <v>602</v>
          </cell>
          <cell r="B604">
            <v>49</v>
          </cell>
          <cell r="C604" t="str">
            <v>010</v>
          </cell>
          <cell r="D604" t="str">
            <v xml:space="preserve">ARLINGTON                    </v>
          </cell>
          <cell r="E604">
            <v>0</v>
          </cell>
          <cell r="G604">
            <v>8490</v>
          </cell>
          <cell r="I604">
            <v>598127</v>
          </cell>
          <cell r="J604">
            <v>608843</v>
          </cell>
        </row>
        <row r="605">
          <cell r="A605">
            <v>603</v>
          </cell>
          <cell r="B605">
            <v>50</v>
          </cell>
          <cell r="C605" t="str">
            <v>010</v>
          </cell>
          <cell r="D605" t="str">
            <v xml:space="preserve">ARLINGTON                    </v>
          </cell>
          <cell r="E605">
            <v>0</v>
          </cell>
          <cell r="G605">
            <v>8495</v>
          </cell>
          <cell r="I605">
            <v>559051</v>
          </cell>
          <cell r="J605">
            <v>635099</v>
          </cell>
        </row>
        <row r="606">
          <cell r="A606">
            <v>604</v>
          </cell>
          <cell r="B606">
            <v>51</v>
          </cell>
          <cell r="C606" t="str">
            <v>010</v>
          </cell>
          <cell r="D606" t="str">
            <v xml:space="preserve">ARLINGTON                    </v>
          </cell>
          <cell r="E606">
            <v>0</v>
          </cell>
          <cell r="G606">
            <v>8500</v>
          </cell>
          <cell r="I606">
            <v>1321146</v>
          </cell>
          <cell r="J606">
            <v>1246802</v>
          </cell>
        </row>
        <row r="607">
          <cell r="A607">
            <v>605</v>
          </cell>
          <cell r="B607">
            <v>52</v>
          </cell>
          <cell r="C607" t="str">
            <v>010</v>
          </cell>
          <cell r="D607" t="str">
            <v xml:space="preserve">ARLINGTON                    </v>
          </cell>
          <cell r="E607">
            <v>0</v>
          </cell>
          <cell r="G607">
            <v>8505</v>
          </cell>
          <cell r="I607">
            <v>360495</v>
          </cell>
          <cell r="J607">
            <v>572781</v>
          </cell>
        </row>
        <row r="608">
          <cell r="A608">
            <v>606</v>
          </cell>
          <cell r="B608">
            <v>53</v>
          </cell>
          <cell r="C608" t="str">
            <v>010</v>
          </cell>
          <cell r="D608" t="str">
            <v xml:space="preserve">ARLINGTON                    </v>
          </cell>
          <cell r="E608">
            <v>0</v>
          </cell>
          <cell r="G608">
            <v>8510</v>
          </cell>
          <cell r="I608">
            <v>199599</v>
          </cell>
          <cell r="J608">
            <v>183389</v>
          </cell>
        </row>
        <row r="609">
          <cell r="A609">
            <v>607</v>
          </cell>
          <cell r="B609">
            <v>54</v>
          </cell>
          <cell r="C609" t="str">
            <v>010</v>
          </cell>
          <cell r="D609" t="str">
            <v xml:space="preserve">ARLINGTON                    </v>
          </cell>
          <cell r="E609">
            <v>0</v>
          </cell>
          <cell r="G609">
            <v>8515</v>
          </cell>
          <cell r="I609">
            <v>922</v>
          </cell>
          <cell r="J609">
            <v>174</v>
          </cell>
        </row>
        <row r="610">
          <cell r="A610">
            <v>608</v>
          </cell>
          <cell r="B610">
            <v>55</v>
          </cell>
          <cell r="C610" t="str">
            <v>010</v>
          </cell>
          <cell r="D610" t="str">
            <v xml:space="preserve">ARLINGTON                    </v>
          </cell>
          <cell r="E610">
            <v>12</v>
          </cell>
          <cell r="F610" t="str">
            <v>Operations and Maintenance</v>
          </cell>
          <cell r="I610">
            <v>4978633</v>
          </cell>
          <cell r="J610">
            <v>5108095</v>
          </cell>
        </row>
        <row r="611">
          <cell r="A611">
            <v>609</v>
          </cell>
          <cell r="B611">
            <v>56</v>
          </cell>
          <cell r="C611" t="str">
            <v>010</v>
          </cell>
          <cell r="D611" t="str">
            <v xml:space="preserve">ARLINGTON                    </v>
          </cell>
          <cell r="E611">
            <v>0</v>
          </cell>
          <cell r="G611">
            <v>8520</v>
          </cell>
          <cell r="I611">
            <v>1592010</v>
          </cell>
          <cell r="J611">
            <v>1692248</v>
          </cell>
        </row>
        <row r="612">
          <cell r="A612">
            <v>610</v>
          </cell>
          <cell r="B612">
            <v>57</v>
          </cell>
          <cell r="C612" t="str">
            <v>010</v>
          </cell>
          <cell r="D612" t="str">
            <v xml:space="preserve">ARLINGTON                    </v>
          </cell>
          <cell r="E612">
            <v>0</v>
          </cell>
          <cell r="G612">
            <v>8525</v>
          </cell>
          <cell r="I612">
            <v>652446</v>
          </cell>
          <cell r="J612">
            <v>514446</v>
          </cell>
        </row>
        <row r="613">
          <cell r="A613">
            <v>611</v>
          </cell>
          <cell r="B613">
            <v>58</v>
          </cell>
          <cell r="C613" t="str">
            <v>010</v>
          </cell>
          <cell r="D613" t="str">
            <v xml:space="preserve">ARLINGTON                    </v>
          </cell>
          <cell r="E613">
            <v>0</v>
          </cell>
          <cell r="G613">
            <v>8530</v>
          </cell>
          <cell r="I613">
            <v>758116</v>
          </cell>
          <cell r="J613">
            <v>1338086</v>
          </cell>
        </row>
        <row r="614">
          <cell r="A614">
            <v>612</v>
          </cell>
          <cell r="B614">
            <v>59</v>
          </cell>
          <cell r="C614" t="str">
            <v>010</v>
          </cell>
          <cell r="D614" t="str">
            <v xml:space="preserve">ARLINGTON                    </v>
          </cell>
          <cell r="E614">
            <v>0</v>
          </cell>
          <cell r="G614">
            <v>8535</v>
          </cell>
          <cell r="I614">
            <v>624630</v>
          </cell>
          <cell r="J614">
            <v>267911</v>
          </cell>
        </row>
        <row r="615">
          <cell r="A615">
            <v>613</v>
          </cell>
          <cell r="B615">
            <v>60</v>
          </cell>
          <cell r="C615" t="str">
            <v>010</v>
          </cell>
          <cell r="D615" t="str">
            <v xml:space="preserve">ARLINGTON                    </v>
          </cell>
          <cell r="E615">
            <v>0</v>
          </cell>
          <cell r="G615">
            <v>8540</v>
          </cell>
          <cell r="I615">
            <v>849131</v>
          </cell>
          <cell r="J615">
            <v>917395</v>
          </cell>
        </row>
        <row r="616">
          <cell r="A616">
            <v>614</v>
          </cell>
          <cell r="B616">
            <v>61</v>
          </cell>
          <cell r="C616" t="str">
            <v>010</v>
          </cell>
          <cell r="D616" t="str">
            <v xml:space="preserve">ARLINGTON                    </v>
          </cell>
          <cell r="E616">
            <v>0</v>
          </cell>
          <cell r="G616">
            <v>8545</v>
          </cell>
          <cell r="I616">
            <v>9891</v>
          </cell>
          <cell r="J616">
            <v>9425</v>
          </cell>
        </row>
        <row r="617">
          <cell r="A617">
            <v>615</v>
          </cell>
          <cell r="B617">
            <v>62</v>
          </cell>
          <cell r="C617" t="str">
            <v>010</v>
          </cell>
          <cell r="D617" t="str">
            <v xml:space="preserve">ARLINGTON                    </v>
          </cell>
          <cell r="E617">
            <v>0</v>
          </cell>
          <cell r="G617">
            <v>8550</v>
          </cell>
          <cell r="I617">
            <v>92127</v>
          </cell>
          <cell r="J617">
            <v>43934</v>
          </cell>
        </row>
        <row r="618">
          <cell r="A618">
            <v>616</v>
          </cell>
          <cell r="B618">
            <v>63</v>
          </cell>
          <cell r="C618" t="str">
            <v>010</v>
          </cell>
          <cell r="D618" t="str">
            <v xml:space="preserve">ARLINGTON                    </v>
          </cell>
          <cell r="E618">
            <v>0</v>
          </cell>
          <cell r="G618">
            <v>8555</v>
          </cell>
          <cell r="I618">
            <v>236709</v>
          </cell>
          <cell r="J618">
            <v>138500</v>
          </cell>
        </row>
        <row r="619">
          <cell r="A619">
            <v>617</v>
          </cell>
          <cell r="B619">
            <v>64</v>
          </cell>
          <cell r="C619" t="str">
            <v>010</v>
          </cell>
          <cell r="D619" t="str">
            <v xml:space="preserve">ARLINGTON                    </v>
          </cell>
          <cell r="E619">
            <v>0</v>
          </cell>
          <cell r="G619">
            <v>8560</v>
          </cell>
          <cell r="I619">
            <v>0</v>
          </cell>
          <cell r="J619">
            <v>114552</v>
          </cell>
        </row>
        <row r="620">
          <cell r="A620">
            <v>618</v>
          </cell>
          <cell r="B620">
            <v>65</v>
          </cell>
          <cell r="C620" t="str">
            <v>010</v>
          </cell>
          <cell r="D620" t="str">
            <v xml:space="preserve">ARLINGTON                    </v>
          </cell>
          <cell r="E620">
            <v>0</v>
          </cell>
          <cell r="G620">
            <v>8565</v>
          </cell>
          <cell r="I620">
            <v>163573</v>
          </cell>
          <cell r="J620">
            <v>71598</v>
          </cell>
        </row>
        <row r="621">
          <cell r="A621">
            <v>619</v>
          </cell>
          <cell r="B621">
            <v>66</v>
          </cell>
          <cell r="C621" t="str">
            <v>010</v>
          </cell>
          <cell r="D621" t="str">
            <v xml:space="preserve">ARLINGTON                    </v>
          </cell>
          <cell r="E621">
            <v>13</v>
          </cell>
          <cell r="F621" t="str">
            <v>Insurance, Retirement Programs and Other</v>
          </cell>
          <cell r="I621">
            <v>11489840</v>
          </cell>
          <cell r="J621">
            <v>13171908</v>
          </cell>
        </row>
        <row r="622">
          <cell r="A622">
            <v>620</v>
          </cell>
          <cell r="B622">
            <v>67</v>
          </cell>
          <cell r="C622" t="str">
            <v>010</v>
          </cell>
          <cell r="D622" t="str">
            <v xml:space="preserve">ARLINGTON                    </v>
          </cell>
          <cell r="E622">
            <v>0</v>
          </cell>
          <cell r="G622">
            <v>8570</v>
          </cell>
          <cell r="I622">
            <v>1925953</v>
          </cell>
          <cell r="J622">
            <v>2085605</v>
          </cell>
        </row>
        <row r="623">
          <cell r="A623">
            <v>621</v>
          </cell>
          <cell r="B623">
            <v>68</v>
          </cell>
          <cell r="C623" t="str">
            <v>010</v>
          </cell>
          <cell r="D623" t="str">
            <v xml:space="preserve">ARLINGTON                    </v>
          </cell>
          <cell r="E623">
            <v>0</v>
          </cell>
          <cell r="G623">
            <v>8575</v>
          </cell>
          <cell r="I623">
            <v>4976141</v>
          </cell>
          <cell r="J623">
            <v>7393481</v>
          </cell>
        </row>
        <row r="624">
          <cell r="A624">
            <v>622</v>
          </cell>
          <cell r="B624">
            <v>69</v>
          </cell>
          <cell r="C624" t="str">
            <v>010</v>
          </cell>
          <cell r="D624" t="str">
            <v xml:space="preserve">ARLINGTON                    </v>
          </cell>
          <cell r="E624">
            <v>0</v>
          </cell>
          <cell r="G624">
            <v>8580</v>
          </cell>
          <cell r="I624">
            <v>4176204</v>
          </cell>
          <cell r="J624">
            <v>3202380</v>
          </cell>
        </row>
        <row r="625">
          <cell r="A625">
            <v>623</v>
          </cell>
          <cell r="B625">
            <v>70</v>
          </cell>
          <cell r="C625" t="str">
            <v>010</v>
          </cell>
          <cell r="D625" t="str">
            <v xml:space="preserve">ARLINGTON                    </v>
          </cell>
          <cell r="E625">
            <v>0</v>
          </cell>
          <cell r="G625">
            <v>8585</v>
          </cell>
          <cell r="I625">
            <v>64212</v>
          </cell>
          <cell r="J625">
            <v>128256</v>
          </cell>
        </row>
        <row r="626">
          <cell r="A626">
            <v>624</v>
          </cell>
          <cell r="B626">
            <v>71</v>
          </cell>
          <cell r="C626" t="str">
            <v>010</v>
          </cell>
          <cell r="D626" t="str">
            <v xml:space="preserve">ARLINGTON                    </v>
          </cell>
          <cell r="E626">
            <v>0</v>
          </cell>
          <cell r="G626">
            <v>8590</v>
          </cell>
          <cell r="I626">
            <v>0</v>
          </cell>
          <cell r="J626">
            <v>45725</v>
          </cell>
        </row>
        <row r="627">
          <cell r="A627">
            <v>625</v>
          </cell>
          <cell r="B627">
            <v>72</v>
          </cell>
          <cell r="C627" t="str">
            <v>010</v>
          </cell>
          <cell r="D627" t="str">
            <v xml:space="preserve">ARLINGTON                    </v>
          </cell>
          <cell r="E627">
            <v>0</v>
          </cell>
          <cell r="G627">
            <v>8595</v>
          </cell>
          <cell r="I627">
            <v>81450</v>
          </cell>
          <cell r="J627">
            <v>0</v>
          </cell>
        </row>
        <row r="628">
          <cell r="A628">
            <v>626</v>
          </cell>
          <cell r="B628">
            <v>73</v>
          </cell>
          <cell r="C628" t="str">
            <v>010</v>
          </cell>
          <cell r="D628" t="str">
            <v xml:space="preserve">ARLINGTON                    </v>
          </cell>
          <cell r="E628">
            <v>0</v>
          </cell>
          <cell r="G628">
            <v>8600</v>
          </cell>
          <cell r="I628">
            <v>0</v>
          </cell>
          <cell r="J628">
            <v>0</v>
          </cell>
        </row>
        <row r="629">
          <cell r="A629">
            <v>627</v>
          </cell>
          <cell r="B629">
            <v>74</v>
          </cell>
          <cell r="C629" t="str">
            <v>010</v>
          </cell>
          <cell r="D629" t="str">
            <v xml:space="preserve">ARLINGTON                    </v>
          </cell>
          <cell r="E629">
            <v>0</v>
          </cell>
          <cell r="G629">
            <v>8610</v>
          </cell>
          <cell r="I629">
            <v>265880</v>
          </cell>
          <cell r="J629">
            <v>316461</v>
          </cell>
        </row>
        <row r="630">
          <cell r="A630">
            <v>628</v>
          </cell>
          <cell r="B630">
            <v>75</v>
          </cell>
          <cell r="C630" t="str">
            <v>010</v>
          </cell>
          <cell r="D630" t="str">
            <v xml:space="preserve">ARLINGTON                    </v>
          </cell>
          <cell r="E630">
            <v>14</v>
          </cell>
          <cell r="F630" t="str">
            <v xml:space="preserve">Payments To Out-Of-District Schools </v>
          </cell>
          <cell r="I630">
            <v>5876794</v>
          </cell>
          <cell r="J630">
            <v>6602871</v>
          </cell>
        </row>
        <row r="631">
          <cell r="A631">
            <v>629</v>
          </cell>
          <cell r="B631">
            <v>76</v>
          </cell>
          <cell r="C631" t="str">
            <v>010</v>
          </cell>
          <cell r="D631" t="str">
            <v xml:space="preserve">ARLINGTON                    </v>
          </cell>
          <cell r="E631">
            <v>15</v>
          </cell>
          <cell r="F631" t="str">
            <v>Tuition To Other Schools (9000)</v>
          </cell>
          <cell r="G631" t="str">
            <v xml:space="preserve"> </v>
          </cell>
          <cell r="I631">
            <v>5111469</v>
          </cell>
          <cell r="J631">
            <v>6125253</v>
          </cell>
        </row>
        <row r="632">
          <cell r="A632">
            <v>630</v>
          </cell>
          <cell r="B632">
            <v>77</v>
          </cell>
          <cell r="C632" t="str">
            <v>010</v>
          </cell>
          <cell r="D632" t="str">
            <v xml:space="preserve">ARLINGTON                    </v>
          </cell>
          <cell r="E632">
            <v>16</v>
          </cell>
          <cell r="F632" t="str">
            <v>Out-of-District Transportation (3300)</v>
          </cell>
          <cell r="I632">
            <v>765325</v>
          </cell>
          <cell r="J632">
            <v>477618</v>
          </cell>
        </row>
        <row r="633">
          <cell r="A633">
            <v>631</v>
          </cell>
          <cell r="B633">
            <v>78</v>
          </cell>
          <cell r="C633" t="str">
            <v>010</v>
          </cell>
          <cell r="D633" t="str">
            <v xml:space="preserve">ARLINGTON                    </v>
          </cell>
          <cell r="E633">
            <v>17</v>
          </cell>
          <cell r="F633" t="str">
            <v>TOTAL EXPENDITURES</v>
          </cell>
          <cell r="I633">
            <v>57389017</v>
          </cell>
          <cell r="J633">
            <v>62138370</v>
          </cell>
        </row>
        <row r="634">
          <cell r="A634">
            <v>632</v>
          </cell>
          <cell r="B634">
            <v>79</v>
          </cell>
          <cell r="C634" t="str">
            <v>010</v>
          </cell>
          <cell r="D634" t="str">
            <v xml:space="preserve">ARLINGTON                    </v>
          </cell>
          <cell r="E634">
            <v>18</v>
          </cell>
          <cell r="F634" t="str">
            <v>percentage of overall spending from the general fund</v>
          </cell>
          <cell r="I634">
            <v>85.428692740982129</v>
          </cell>
        </row>
        <row r="635">
          <cell r="A635">
            <v>633</v>
          </cell>
          <cell r="B635">
            <v>1</v>
          </cell>
          <cell r="C635" t="str">
            <v>014</v>
          </cell>
          <cell r="D635" t="str">
            <v xml:space="preserve">ASHLAND                      </v>
          </cell>
          <cell r="E635">
            <v>1</v>
          </cell>
          <cell r="F635" t="str">
            <v>In-District FTE Average Membership</v>
          </cell>
          <cell r="G635" t="str">
            <v xml:space="preserve"> </v>
          </cell>
          <cell r="I635">
            <v>2640.13</v>
          </cell>
          <cell r="J635">
            <v>2642.8</v>
          </cell>
        </row>
        <row r="636">
          <cell r="A636">
            <v>634</v>
          </cell>
          <cell r="B636">
            <v>2</v>
          </cell>
          <cell r="C636" t="str">
            <v>014</v>
          </cell>
          <cell r="D636" t="str">
            <v xml:space="preserve">ASHLAND                      </v>
          </cell>
          <cell r="E636">
            <v>2</v>
          </cell>
          <cell r="F636" t="str">
            <v>Out-of-District FTE Average Membership</v>
          </cell>
          <cell r="G636" t="str">
            <v xml:space="preserve"> </v>
          </cell>
          <cell r="I636">
            <v>84.2</v>
          </cell>
          <cell r="J636">
            <v>98.2</v>
          </cell>
        </row>
        <row r="637">
          <cell r="A637">
            <v>635</v>
          </cell>
          <cell r="B637">
            <v>3</v>
          </cell>
          <cell r="C637" t="str">
            <v>014</v>
          </cell>
          <cell r="D637" t="str">
            <v xml:space="preserve">ASHLAND                      </v>
          </cell>
          <cell r="E637">
            <v>3</v>
          </cell>
          <cell r="F637" t="str">
            <v>Total FTE Average Membership</v>
          </cell>
          <cell r="G637" t="str">
            <v xml:space="preserve"> </v>
          </cell>
          <cell r="I637">
            <v>2724.33</v>
          </cell>
          <cell r="J637">
            <v>2741</v>
          </cell>
        </row>
        <row r="638">
          <cell r="A638">
            <v>636</v>
          </cell>
          <cell r="B638">
            <v>4</v>
          </cell>
          <cell r="C638" t="str">
            <v>014</v>
          </cell>
          <cell r="D638" t="str">
            <v xml:space="preserve">ASHLAND                      </v>
          </cell>
          <cell r="E638">
            <v>4</v>
          </cell>
          <cell r="F638" t="str">
            <v>Administration</v>
          </cell>
          <cell r="G638" t="str">
            <v xml:space="preserve"> </v>
          </cell>
          <cell r="I638">
            <v>1040624</v>
          </cell>
          <cell r="J638">
            <v>955995</v>
          </cell>
        </row>
        <row r="639">
          <cell r="A639">
            <v>637</v>
          </cell>
          <cell r="B639">
            <v>5</v>
          </cell>
          <cell r="C639" t="str">
            <v>014</v>
          </cell>
          <cell r="D639" t="str">
            <v xml:space="preserve">ASHLAND                      </v>
          </cell>
          <cell r="E639">
            <v>0</v>
          </cell>
          <cell r="G639">
            <v>8300</v>
          </cell>
          <cell r="I639">
            <v>46021</v>
          </cell>
          <cell r="J639">
            <v>31657</v>
          </cell>
        </row>
        <row r="640">
          <cell r="A640">
            <v>638</v>
          </cell>
          <cell r="B640">
            <v>6</v>
          </cell>
          <cell r="C640" t="str">
            <v>014</v>
          </cell>
          <cell r="D640" t="str">
            <v xml:space="preserve">ASHLAND                      </v>
          </cell>
          <cell r="E640">
            <v>0</v>
          </cell>
          <cell r="G640">
            <v>8305</v>
          </cell>
          <cell r="I640">
            <v>281216</v>
          </cell>
          <cell r="J640">
            <v>192309</v>
          </cell>
        </row>
        <row r="641">
          <cell r="A641">
            <v>639</v>
          </cell>
          <cell r="B641">
            <v>7</v>
          </cell>
          <cell r="C641" t="str">
            <v>014</v>
          </cell>
          <cell r="D641" t="str">
            <v xml:space="preserve">ASHLAND                      </v>
          </cell>
          <cell r="E641">
            <v>0</v>
          </cell>
          <cell r="G641">
            <v>8310</v>
          </cell>
          <cell r="I641">
            <v>57500</v>
          </cell>
          <cell r="J641">
            <v>0</v>
          </cell>
        </row>
        <row r="642">
          <cell r="A642">
            <v>640</v>
          </cell>
          <cell r="B642">
            <v>8</v>
          </cell>
          <cell r="C642" t="str">
            <v>014</v>
          </cell>
          <cell r="D642" t="str">
            <v xml:space="preserve">ASHLAND                      </v>
          </cell>
          <cell r="E642">
            <v>0</v>
          </cell>
          <cell r="G642">
            <v>8315</v>
          </cell>
          <cell r="I642">
            <v>0</v>
          </cell>
          <cell r="J642">
            <v>0</v>
          </cell>
        </row>
        <row r="643">
          <cell r="A643">
            <v>641</v>
          </cell>
          <cell r="B643">
            <v>9</v>
          </cell>
          <cell r="C643" t="str">
            <v>014</v>
          </cell>
          <cell r="D643" t="str">
            <v xml:space="preserve">ASHLAND                      </v>
          </cell>
          <cell r="E643">
            <v>0</v>
          </cell>
          <cell r="G643">
            <v>8320</v>
          </cell>
          <cell r="I643">
            <v>286302</v>
          </cell>
          <cell r="J643">
            <v>281946</v>
          </cell>
        </row>
        <row r="644">
          <cell r="A644">
            <v>642</v>
          </cell>
          <cell r="B644">
            <v>10</v>
          </cell>
          <cell r="C644" t="str">
            <v>014</v>
          </cell>
          <cell r="D644" t="str">
            <v xml:space="preserve">ASHLAND                      </v>
          </cell>
          <cell r="E644">
            <v>0</v>
          </cell>
          <cell r="G644">
            <v>8325</v>
          </cell>
          <cell r="I644">
            <v>53020</v>
          </cell>
          <cell r="J644">
            <v>66472</v>
          </cell>
        </row>
        <row r="645">
          <cell r="A645">
            <v>643</v>
          </cell>
          <cell r="B645">
            <v>11</v>
          </cell>
          <cell r="C645" t="str">
            <v>014</v>
          </cell>
          <cell r="D645" t="str">
            <v xml:space="preserve">ASHLAND                      </v>
          </cell>
          <cell r="E645">
            <v>0</v>
          </cell>
          <cell r="G645">
            <v>8330</v>
          </cell>
          <cell r="I645">
            <v>44690</v>
          </cell>
          <cell r="J645">
            <v>39684</v>
          </cell>
        </row>
        <row r="646">
          <cell r="A646">
            <v>644</v>
          </cell>
          <cell r="B646">
            <v>12</v>
          </cell>
          <cell r="C646" t="str">
            <v>014</v>
          </cell>
          <cell r="D646" t="str">
            <v xml:space="preserve">ASHLAND                      </v>
          </cell>
          <cell r="E646">
            <v>0</v>
          </cell>
          <cell r="G646">
            <v>8335</v>
          </cell>
          <cell r="I646">
            <v>60703</v>
          </cell>
          <cell r="J646">
            <v>6600</v>
          </cell>
        </row>
        <row r="647">
          <cell r="A647">
            <v>645</v>
          </cell>
          <cell r="B647">
            <v>13</v>
          </cell>
          <cell r="C647" t="str">
            <v>014</v>
          </cell>
          <cell r="D647" t="str">
            <v xml:space="preserve">ASHLAND                      </v>
          </cell>
          <cell r="E647">
            <v>0</v>
          </cell>
          <cell r="G647">
            <v>8340</v>
          </cell>
          <cell r="I647">
            <v>211172</v>
          </cell>
          <cell r="J647">
            <v>337327</v>
          </cell>
        </row>
        <row r="648">
          <cell r="A648">
            <v>646</v>
          </cell>
          <cell r="B648">
            <v>14</v>
          </cell>
          <cell r="C648" t="str">
            <v>014</v>
          </cell>
          <cell r="D648" t="str">
            <v xml:space="preserve">ASHLAND                      </v>
          </cell>
          <cell r="E648">
            <v>5</v>
          </cell>
          <cell r="F648" t="str">
            <v xml:space="preserve">Instructional Leadership </v>
          </cell>
          <cell r="I648">
            <v>2002329</v>
          </cell>
          <cell r="J648">
            <v>1821904</v>
          </cell>
        </row>
        <row r="649">
          <cell r="A649">
            <v>647</v>
          </cell>
          <cell r="B649">
            <v>15</v>
          </cell>
          <cell r="C649" t="str">
            <v>014</v>
          </cell>
          <cell r="D649" t="str">
            <v xml:space="preserve">ASHLAND                      </v>
          </cell>
          <cell r="E649">
            <v>0</v>
          </cell>
          <cell r="G649">
            <v>8345</v>
          </cell>
          <cell r="I649">
            <v>334858</v>
          </cell>
          <cell r="J649">
            <v>318739</v>
          </cell>
        </row>
        <row r="650">
          <cell r="A650">
            <v>648</v>
          </cell>
          <cell r="B650">
            <v>16</v>
          </cell>
          <cell r="C650" t="str">
            <v>014</v>
          </cell>
          <cell r="D650" t="str">
            <v xml:space="preserve">ASHLAND                      </v>
          </cell>
          <cell r="E650">
            <v>0</v>
          </cell>
          <cell r="G650">
            <v>8350</v>
          </cell>
          <cell r="I650">
            <v>595</v>
          </cell>
          <cell r="J650">
            <v>105</v>
          </cell>
        </row>
        <row r="651">
          <cell r="A651">
            <v>649</v>
          </cell>
          <cell r="B651">
            <v>17</v>
          </cell>
          <cell r="C651" t="str">
            <v>014</v>
          </cell>
          <cell r="D651" t="str">
            <v xml:space="preserve">ASHLAND                      </v>
          </cell>
          <cell r="E651">
            <v>0</v>
          </cell>
          <cell r="G651">
            <v>8355</v>
          </cell>
          <cell r="I651">
            <v>1224732</v>
          </cell>
          <cell r="J651">
            <v>1225158</v>
          </cell>
        </row>
        <row r="652">
          <cell r="A652">
            <v>650</v>
          </cell>
          <cell r="B652">
            <v>18</v>
          </cell>
          <cell r="C652" t="str">
            <v>014</v>
          </cell>
          <cell r="D652" t="str">
            <v xml:space="preserve">ASHLAND                      </v>
          </cell>
          <cell r="E652">
            <v>0</v>
          </cell>
          <cell r="G652">
            <v>8360</v>
          </cell>
          <cell r="I652">
            <v>0</v>
          </cell>
          <cell r="J652">
            <v>1000</v>
          </cell>
        </row>
        <row r="653">
          <cell r="A653">
            <v>651</v>
          </cell>
          <cell r="B653">
            <v>19</v>
          </cell>
          <cell r="C653" t="str">
            <v>014</v>
          </cell>
          <cell r="D653" t="str">
            <v xml:space="preserve">ASHLAND                      </v>
          </cell>
          <cell r="E653">
            <v>0</v>
          </cell>
          <cell r="G653">
            <v>8365</v>
          </cell>
          <cell r="I653">
            <v>0</v>
          </cell>
          <cell r="J653">
            <v>0</v>
          </cell>
        </row>
        <row r="654">
          <cell r="A654">
            <v>652</v>
          </cell>
          <cell r="B654">
            <v>20</v>
          </cell>
          <cell r="C654" t="str">
            <v>014</v>
          </cell>
          <cell r="D654" t="str">
            <v xml:space="preserve">ASHLAND                      </v>
          </cell>
          <cell r="E654">
            <v>0</v>
          </cell>
          <cell r="G654">
            <v>8380</v>
          </cell>
          <cell r="I654">
            <v>442144</v>
          </cell>
          <cell r="J654">
            <v>276902</v>
          </cell>
        </row>
        <row r="655">
          <cell r="A655">
            <v>653</v>
          </cell>
          <cell r="B655">
            <v>21</v>
          </cell>
          <cell r="C655" t="str">
            <v>014</v>
          </cell>
          <cell r="D655" t="str">
            <v xml:space="preserve">ASHLAND                      </v>
          </cell>
          <cell r="E655">
            <v>6</v>
          </cell>
          <cell r="F655" t="str">
            <v>Classroom and Specialist Teachers</v>
          </cell>
          <cell r="I655">
            <v>11461069</v>
          </cell>
          <cell r="J655">
            <v>11600309</v>
          </cell>
        </row>
        <row r="656">
          <cell r="A656">
            <v>654</v>
          </cell>
          <cell r="B656">
            <v>22</v>
          </cell>
          <cell r="C656" t="str">
            <v>014</v>
          </cell>
          <cell r="D656" t="str">
            <v xml:space="preserve">ASHLAND                      </v>
          </cell>
          <cell r="E656">
            <v>0</v>
          </cell>
          <cell r="G656">
            <v>8370</v>
          </cell>
          <cell r="I656">
            <v>9096164</v>
          </cell>
          <cell r="J656">
            <v>9227440</v>
          </cell>
        </row>
        <row r="657">
          <cell r="A657">
            <v>655</v>
          </cell>
          <cell r="B657">
            <v>23</v>
          </cell>
          <cell r="C657" t="str">
            <v>014</v>
          </cell>
          <cell r="D657" t="str">
            <v xml:space="preserve">ASHLAND                      </v>
          </cell>
          <cell r="E657">
            <v>0</v>
          </cell>
          <cell r="G657">
            <v>8375</v>
          </cell>
          <cell r="I657">
            <v>2364905</v>
          </cell>
          <cell r="J657">
            <v>2372869</v>
          </cell>
        </row>
        <row r="658">
          <cell r="A658">
            <v>656</v>
          </cell>
          <cell r="B658">
            <v>24</v>
          </cell>
          <cell r="C658" t="str">
            <v>014</v>
          </cell>
          <cell r="D658" t="str">
            <v xml:space="preserve">ASHLAND                      </v>
          </cell>
          <cell r="E658">
            <v>7</v>
          </cell>
          <cell r="F658" t="str">
            <v>Other Teaching Services</v>
          </cell>
          <cell r="I658">
            <v>2194693</v>
          </cell>
          <cell r="J658">
            <v>2181739</v>
          </cell>
        </row>
        <row r="659">
          <cell r="A659">
            <v>657</v>
          </cell>
          <cell r="B659">
            <v>25</v>
          </cell>
          <cell r="C659" t="str">
            <v>014</v>
          </cell>
          <cell r="D659" t="str">
            <v xml:space="preserve">ASHLAND                      </v>
          </cell>
          <cell r="E659">
            <v>0</v>
          </cell>
          <cell r="G659">
            <v>8385</v>
          </cell>
          <cell r="I659">
            <v>374741</v>
          </cell>
          <cell r="J659">
            <v>398305</v>
          </cell>
        </row>
        <row r="660">
          <cell r="A660">
            <v>658</v>
          </cell>
          <cell r="B660">
            <v>26</v>
          </cell>
          <cell r="C660" t="str">
            <v>014</v>
          </cell>
          <cell r="D660" t="str">
            <v xml:space="preserve">ASHLAND                      </v>
          </cell>
          <cell r="E660">
            <v>0</v>
          </cell>
          <cell r="G660">
            <v>8390</v>
          </cell>
          <cell r="I660">
            <v>310908</v>
          </cell>
          <cell r="J660">
            <v>324868</v>
          </cell>
        </row>
        <row r="661">
          <cell r="A661">
            <v>659</v>
          </cell>
          <cell r="B661">
            <v>27</v>
          </cell>
          <cell r="C661" t="str">
            <v>014</v>
          </cell>
          <cell r="D661" t="str">
            <v xml:space="preserve">ASHLAND                      </v>
          </cell>
          <cell r="E661">
            <v>0</v>
          </cell>
          <cell r="G661">
            <v>8395</v>
          </cell>
          <cell r="I661">
            <v>1429257</v>
          </cell>
          <cell r="J661">
            <v>1392314</v>
          </cell>
        </row>
        <row r="662">
          <cell r="A662">
            <v>660</v>
          </cell>
          <cell r="B662">
            <v>28</v>
          </cell>
          <cell r="C662" t="str">
            <v>014</v>
          </cell>
          <cell r="D662" t="str">
            <v xml:space="preserve">ASHLAND                      </v>
          </cell>
          <cell r="E662">
            <v>0</v>
          </cell>
          <cell r="G662">
            <v>8400</v>
          </cell>
          <cell r="I662">
            <v>79787</v>
          </cell>
          <cell r="J662">
            <v>66252</v>
          </cell>
        </row>
        <row r="663">
          <cell r="A663">
            <v>661</v>
          </cell>
          <cell r="B663">
            <v>29</v>
          </cell>
          <cell r="C663" t="str">
            <v>014</v>
          </cell>
          <cell r="D663" t="str">
            <v xml:space="preserve">ASHLAND                      </v>
          </cell>
          <cell r="E663">
            <v>8</v>
          </cell>
          <cell r="F663" t="str">
            <v>Professional Development</v>
          </cell>
          <cell r="I663">
            <v>374899</v>
          </cell>
          <cell r="J663">
            <v>326162</v>
          </cell>
        </row>
        <row r="664">
          <cell r="A664">
            <v>662</v>
          </cell>
          <cell r="B664">
            <v>30</v>
          </cell>
          <cell r="C664" t="str">
            <v>014</v>
          </cell>
          <cell r="D664" t="str">
            <v xml:space="preserve">ASHLAND                      </v>
          </cell>
          <cell r="E664">
            <v>0</v>
          </cell>
          <cell r="G664">
            <v>8405</v>
          </cell>
          <cell r="I664">
            <v>197166</v>
          </cell>
          <cell r="J664">
            <v>176611</v>
          </cell>
        </row>
        <row r="665">
          <cell r="A665">
            <v>663</v>
          </cell>
          <cell r="B665">
            <v>31</v>
          </cell>
          <cell r="C665" t="str">
            <v>014</v>
          </cell>
          <cell r="D665" t="str">
            <v xml:space="preserve">ASHLAND                      </v>
          </cell>
          <cell r="E665">
            <v>0</v>
          </cell>
          <cell r="G665">
            <v>8410</v>
          </cell>
          <cell r="I665">
            <v>0</v>
          </cell>
          <cell r="J665">
            <v>0</v>
          </cell>
        </row>
        <row r="666">
          <cell r="A666">
            <v>664</v>
          </cell>
          <cell r="B666">
            <v>32</v>
          </cell>
          <cell r="C666" t="str">
            <v>014</v>
          </cell>
          <cell r="D666" t="str">
            <v xml:space="preserve">ASHLAND                      </v>
          </cell>
          <cell r="E666">
            <v>0</v>
          </cell>
          <cell r="G666">
            <v>8415</v>
          </cell>
          <cell r="I666">
            <v>21603</v>
          </cell>
          <cell r="J666">
            <v>26068</v>
          </cell>
        </row>
        <row r="667">
          <cell r="A667">
            <v>665</v>
          </cell>
          <cell r="B667">
            <v>33</v>
          </cell>
          <cell r="C667" t="str">
            <v>014</v>
          </cell>
          <cell r="D667" t="str">
            <v xml:space="preserve">ASHLAND                      </v>
          </cell>
          <cell r="E667">
            <v>0</v>
          </cell>
          <cell r="G667">
            <v>8420</v>
          </cell>
          <cell r="I667">
            <v>156130</v>
          </cell>
          <cell r="J667">
            <v>123483</v>
          </cell>
        </row>
        <row r="668">
          <cell r="A668">
            <v>666</v>
          </cell>
          <cell r="B668">
            <v>34</v>
          </cell>
          <cell r="C668" t="str">
            <v>014</v>
          </cell>
          <cell r="D668" t="str">
            <v xml:space="preserve">ASHLAND                      </v>
          </cell>
          <cell r="E668">
            <v>9</v>
          </cell>
          <cell r="F668" t="str">
            <v>Instructional Materials, Equipment and Technology</v>
          </cell>
          <cell r="I668">
            <v>612514</v>
          </cell>
          <cell r="J668">
            <v>769013</v>
          </cell>
        </row>
        <row r="669">
          <cell r="A669">
            <v>667</v>
          </cell>
          <cell r="B669">
            <v>35</v>
          </cell>
          <cell r="C669" t="str">
            <v>014</v>
          </cell>
          <cell r="D669" t="str">
            <v xml:space="preserve">ASHLAND                      </v>
          </cell>
          <cell r="E669">
            <v>0</v>
          </cell>
          <cell r="G669">
            <v>8425</v>
          </cell>
          <cell r="I669">
            <v>25989</v>
          </cell>
          <cell r="J669">
            <v>185315</v>
          </cell>
        </row>
        <row r="670">
          <cell r="A670">
            <v>668</v>
          </cell>
          <cell r="B670">
            <v>36</v>
          </cell>
          <cell r="C670" t="str">
            <v>014</v>
          </cell>
          <cell r="D670" t="str">
            <v xml:space="preserve">ASHLAND                      </v>
          </cell>
          <cell r="E670">
            <v>0</v>
          </cell>
          <cell r="G670">
            <v>8430</v>
          </cell>
          <cell r="I670">
            <v>8408</v>
          </cell>
          <cell r="J670">
            <v>6852</v>
          </cell>
        </row>
        <row r="671">
          <cell r="A671">
            <v>669</v>
          </cell>
          <cell r="B671">
            <v>37</v>
          </cell>
          <cell r="C671" t="str">
            <v>014</v>
          </cell>
          <cell r="D671" t="str">
            <v xml:space="preserve">ASHLAND                      </v>
          </cell>
          <cell r="E671">
            <v>0</v>
          </cell>
          <cell r="G671">
            <v>8435</v>
          </cell>
          <cell r="I671">
            <v>88246</v>
          </cell>
          <cell r="J671">
            <v>53411</v>
          </cell>
        </row>
        <row r="672">
          <cell r="A672">
            <v>670</v>
          </cell>
          <cell r="B672">
            <v>38</v>
          </cell>
          <cell r="C672" t="str">
            <v>014</v>
          </cell>
          <cell r="D672" t="str">
            <v xml:space="preserve">ASHLAND                      </v>
          </cell>
          <cell r="E672">
            <v>0</v>
          </cell>
          <cell r="G672">
            <v>8440</v>
          </cell>
          <cell r="I672">
            <v>327557</v>
          </cell>
          <cell r="J672">
            <v>389896</v>
          </cell>
        </row>
        <row r="673">
          <cell r="A673">
            <v>671</v>
          </cell>
          <cell r="B673">
            <v>39</v>
          </cell>
          <cell r="C673" t="str">
            <v>014</v>
          </cell>
          <cell r="D673" t="str">
            <v xml:space="preserve">ASHLAND                      </v>
          </cell>
          <cell r="E673">
            <v>0</v>
          </cell>
          <cell r="G673">
            <v>8445</v>
          </cell>
          <cell r="I673">
            <v>118378</v>
          </cell>
          <cell r="J673">
            <v>112397</v>
          </cell>
        </row>
        <row r="674">
          <cell r="A674">
            <v>672</v>
          </cell>
          <cell r="B674">
            <v>40</v>
          </cell>
          <cell r="C674" t="str">
            <v>014</v>
          </cell>
          <cell r="D674" t="str">
            <v xml:space="preserve">ASHLAND                      </v>
          </cell>
          <cell r="E674">
            <v>0</v>
          </cell>
          <cell r="G674">
            <v>8450</v>
          </cell>
          <cell r="I674">
            <v>35189</v>
          </cell>
          <cell r="J674">
            <v>20287</v>
          </cell>
        </row>
        <row r="675">
          <cell r="A675">
            <v>673</v>
          </cell>
          <cell r="B675">
            <v>41</v>
          </cell>
          <cell r="C675" t="str">
            <v>014</v>
          </cell>
          <cell r="D675" t="str">
            <v xml:space="preserve">ASHLAND                      </v>
          </cell>
          <cell r="E675">
            <v>0</v>
          </cell>
          <cell r="G675">
            <v>8455</v>
          </cell>
          <cell r="I675">
            <v>6840</v>
          </cell>
          <cell r="J675">
            <v>0</v>
          </cell>
        </row>
        <row r="676">
          <cell r="A676">
            <v>674</v>
          </cell>
          <cell r="B676">
            <v>42</v>
          </cell>
          <cell r="C676" t="str">
            <v>014</v>
          </cell>
          <cell r="D676" t="str">
            <v xml:space="preserve">ASHLAND                      </v>
          </cell>
          <cell r="E676">
            <v>0</v>
          </cell>
          <cell r="G676">
            <v>8460</v>
          </cell>
          <cell r="I676">
            <v>1907</v>
          </cell>
          <cell r="J676">
            <v>855</v>
          </cell>
        </row>
        <row r="677">
          <cell r="A677">
            <v>675</v>
          </cell>
          <cell r="B677">
            <v>43</v>
          </cell>
          <cell r="C677" t="str">
            <v>014</v>
          </cell>
          <cell r="D677" t="str">
            <v xml:space="preserve">ASHLAND                      </v>
          </cell>
          <cell r="E677">
            <v>10</v>
          </cell>
          <cell r="F677" t="str">
            <v>Guidance, Counseling and Testing</v>
          </cell>
          <cell r="I677">
            <v>1116781</v>
          </cell>
          <cell r="J677">
            <v>1091965</v>
          </cell>
        </row>
        <row r="678">
          <cell r="A678">
            <v>676</v>
          </cell>
          <cell r="B678">
            <v>44</v>
          </cell>
          <cell r="C678" t="str">
            <v>014</v>
          </cell>
          <cell r="D678" t="str">
            <v xml:space="preserve">ASHLAND                      </v>
          </cell>
          <cell r="E678">
            <v>0</v>
          </cell>
          <cell r="G678">
            <v>8465</v>
          </cell>
          <cell r="I678">
            <v>821114</v>
          </cell>
          <cell r="J678">
            <v>801061</v>
          </cell>
        </row>
        <row r="679">
          <cell r="A679">
            <v>677</v>
          </cell>
          <cell r="B679">
            <v>45</v>
          </cell>
          <cell r="C679" t="str">
            <v>014</v>
          </cell>
          <cell r="D679" t="str">
            <v xml:space="preserve">ASHLAND                      </v>
          </cell>
          <cell r="E679">
            <v>0</v>
          </cell>
          <cell r="G679">
            <v>8470</v>
          </cell>
          <cell r="I679">
            <v>232</v>
          </cell>
          <cell r="J679">
            <v>217</v>
          </cell>
        </row>
        <row r="680">
          <cell r="A680">
            <v>678</v>
          </cell>
          <cell r="B680">
            <v>46</v>
          </cell>
          <cell r="C680" t="str">
            <v>014</v>
          </cell>
          <cell r="D680" t="str">
            <v xml:space="preserve">ASHLAND                      </v>
          </cell>
          <cell r="E680">
            <v>0</v>
          </cell>
          <cell r="G680">
            <v>8475</v>
          </cell>
          <cell r="I680">
            <v>295435</v>
          </cell>
          <cell r="J680">
            <v>290687</v>
          </cell>
        </row>
        <row r="681">
          <cell r="A681">
            <v>679</v>
          </cell>
          <cell r="B681">
            <v>47</v>
          </cell>
          <cell r="C681" t="str">
            <v>014</v>
          </cell>
          <cell r="D681" t="str">
            <v xml:space="preserve">ASHLAND                      </v>
          </cell>
          <cell r="E681">
            <v>11</v>
          </cell>
          <cell r="F681" t="str">
            <v>Pupil Services</v>
          </cell>
          <cell r="I681">
            <v>2706438</v>
          </cell>
          <cell r="J681">
            <v>2399221</v>
          </cell>
        </row>
        <row r="682">
          <cell r="A682">
            <v>680</v>
          </cell>
          <cell r="B682">
            <v>48</v>
          </cell>
          <cell r="C682" t="str">
            <v>014</v>
          </cell>
          <cell r="D682" t="str">
            <v xml:space="preserve">ASHLAND                      </v>
          </cell>
          <cell r="E682">
            <v>0</v>
          </cell>
          <cell r="G682">
            <v>8485</v>
          </cell>
          <cell r="I682">
            <v>0</v>
          </cell>
          <cell r="J682">
            <v>0</v>
          </cell>
        </row>
        <row r="683">
          <cell r="A683">
            <v>681</v>
          </cell>
          <cell r="B683">
            <v>49</v>
          </cell>
          <cell r="C683" t="str">
            <v>014</v>
          </cell>
          <cell r="D683" t="str">
            <v xml:space="preserve">ASHLAND                      </v>
          </cell>
          <cell r="E683">
            <v>0</v>
          </cell>
          <cell r="G683">
            <v>8490</v>
          </cell>
          <cell r="I683">
            <v>298463</v>
          </cell>
          <cell r="J683">
            <v>319179</v>
          </cell>
        </row>
        <row r="684">
          <cell r="A684">
            <v>682</v>
          </cell>
          <cell r="B684">
            <v>50</v>
          </cell>
          <cell r="C684" t="str">
            <v>014</v>
          </cell>
          <cell r="D684" t="str">
            <v xml:space="preserve">ASHLAND                      </v>
          </cell>
          <cell r="E684">
            <v>0</v>
          </cell>
          <cell r="G684">
            <v>8495</v>
          </cell>
          <cell r="I684">
            <v>1084612</v>
          </cell>
          <cell r="J684">
            <v>768346</v>
          </cell>
        </row>
        <row r="685">
          <cell r="A685">
            <v>683</v>
          </cell>
          <cell r="B685">
            <v>51</v>
          </cell>
          <cell r="C685" t="str">
            <v>014</v>
          </cell>
          <cell r="D685" t="str">
            <v xml:space="preserve">ASHLAND                      </v>
          </cell>
          <cell r="E685">
            <v>0</v>
          </cell>
          <cell r="G685">
            <v>8500</v>
          </cell>
          <cell r="I685">
            <v>759972</v>
          </cell>
          <cell r="J685">
            <v>768166</v>
          </cell>
        </row>
        <row r="686">
          <cell r="A686">
            <v>684</v>
          </cell>
          <cell r="B686">
            <v>52</v>
          </cell>
          <cell r="C686" t="str">
            <v>014</v>
          </cell>
          <cell r="D686" t="str">
            <v xml:space="preserve">ASHLAND                      </v>
          </cell>
          <cell r="E686">
            <v>0</v>
          </cell>
          <cell r="G686">
            <v>8505</v>
          </cell>
          <cell r="I686">
            <v>479504</v>
          </cell>
          <cell r="J686">
            <v>494494</v>
          </cell>
        </row>
        <row r="687">
          <cell r="A687">
            <v>685</v>
          </cell>
          <cell r="B687">
            <v>53</v>
          </cell>
          <cell r="C687" t="str">
            <v>014</v>
          </cell>
          <cell r="D687" t="str">
            <v xml:space="preserve">ASHLAND                      </v>
          </cell>
          <cell r="E687">
            <v>0</v>
          </cell>
          <cell r="G687">
            <v>8510</v>
          </cell>
          <cell r="I687">
            <v>83887</v>
          </cell>
          <cell r="J687">
            <v>49036</v>
          </cell>
        </row>
        <row r="688">
          <cell r="A688">
            <v>686</v>
          </cell>
          <cell r="B688">
            <v>54</v>
          </cell>
          <cell r="C688" t="str">
            <v>014</v>
          </cell>
          <cell r="D688" t="str">
            <v xml:space="preserve">ASHLAND                      </v>
          </cell>
          <cell r="E688">
            <v>0</v>
          </cell>
          <cell r="G688">
            <v>8515</v>
          </cell>
          <cell r="I688">
            <v>0</v>
          </cell>
          <cell r="J688">
            <v>0</v>
          </cell>
        </row>
        <row r="689">
          <cell r="A689">
            <v>687</v>
          </cell>
          <cell r="B689">
            <v>55</v>
          </cell>
          <cell r="C689" t="str">
            <v>014</v>
          </cell>
          <cell r="D689" t="str">
            <v xml:space="preserve">ASHLAND                      </v>
          </cell>
          <cell r="E689">
            <v>12</v>
          </cell>
          <cell r="F689" t="str">
            <v>Operations and Maintenance</v>
          </cell>
          <cell r="I689">
            <v>2644534</v>
          </cell>
          <cell r="J689">
            <v>2794047</v>
          </cell>
        </row>
        <row r="690">
          <cell r="A690">
            <v>688</v>
          </cell>
          <cell r="B690">
            <v>56</v>
          </cell>
          <cell r="C690" t="str">
            <v>014</v>
          </cell>
          <cell r="D690" t="str">
            <v xml:space="preserve">ASHLAND                      </v>
          </cell>
          <cell r="E690">
            <v>0</v>
          </cell>
          <cell r="G690">
            <v>8520</v>
          </cell>
          <cell r="I690">
            <v>1095309</v>
          </cell>
          <cell r="J690">
            <v>1097800</v>
          </cell>
        </row>
        <row r="691">
          <cell r="A691">
            <v>689</v>
          </cell>
          <cell r="B691">
            <v>57</v>
          </cell>
          <cell r="C691" t="str">
            <v>014</v>
          </cell>
          <cell r="D691" t="str">
            <v xml:space="preserve">ASHLAND                      </v>
          </cell>
          <cell r="E691">
            <v>0</v>
          </cell>
          <cell r="G691">
            <v>8525</v>
          </cell>
          <cell r="I691">
            <v>427629</v>
          </cell>
          <cell r="J691">
            <v>337969</v>
          </cell>
        </row>
        <row r="692">
          <cell r="A692">
            <v>690</v>
          </cell>
          <cell r="B692">
            <v>58</v>
          </cell>
          <cell r="C692" t="str">
            <v>014</v>
          </cell>
          <cell r="D692" t="str">
            <v xml:space="preserve">ASHLAND                      </v>
          </cell>
          <cell r="E692">
            <v>0</v>
          </cell>
          <cell r="G692">
            <v>8530</v>
          </cell>
          <cell r="I692">
            <v>691454</v>
          </cell>
          <cell r="J692">
            <v>737250</v>
          </cell>
        </row>
        <row r="693">
          <cell r="A693">
            <v>691</v>
          </cell>
          <cell r="B693">
            <v>59</v>
          </cell>
          <cell r="C693" t="str">
            <v>014</v>
          </cell>
          <cell r="D693" t="str">
            <v xml:space="preserve">ASHLAND                      </v>
          </cell>
          <cell r="E693">
            <v>0</v>
          </cell>
          <cell r="G693">
            <v>8535</v>
          </cell>
          <cell r="I693">
            <v>76347</v>
          </cell>
          <cell r="J693">
            <v>78428</v>
          </cell>
        </row>
        <row r="694">
          <cell r="A694">
            <v>692</v>
          </cell>
          <cell r="B694">
            <v>60</v>
          </cell>
          <cell r="C694" t="str">
            <v>014</v>
          </cell>
          <cell r="D694" t="str">
            <v xml:space="preserve">ASHLAND                      </v>
          </cell>
          <cell r="E694">
            <v>0</v>
          </cell>
          <cell r="G694">
            <v>8540</v>
          </cell>
          <cell r="I694">
            <v>130059</v>
          </cell>
          <cell r="J694">
            <v>160330</v>
          </cell>
        </row>
        <row r="695">
          <cell r="A695">
            <v>693</v>
          </cell>
          <cell r="B695">
            <v>61</v>
          </cell>
          <cell r="C695" t="str">
            <v>014</v>
          </cell>
          <cell r="D695" t="str">
            <v xml:space="preserve">ASHLAND                      </v>
          </cell>
          <cell r="E695">
            <v>0</v>
          </cell>
          <cell r="G695">
            <v>8545</v>
          </cell>
          <cell r="I695">
            <v>0</v>
          </cell>
          <cell r="J695">
            <v>0</v>
          </cell>
        </row>
        <row r="696">
          <cell r="A696">
            <v>694</v>
          </cell>
          <cell r="B696">
            <v>62</v>
          </cell>
          <cell r="C696" t="str">
            <v>014</v>
          </cell>
          <cell r="D696" t="str">
            <v xml:space="preserve">ASHLAND                      </v>
          </cell>
          <cell r="E696">
            <v>0</v>
          </cell>
          <cell r="G696">
            <v>8550</v>
          </cell>
          <cell r="I696">
            <v>73731</v>
          </cell>
          <cell r="J696">
            <v>72525</v>
          </cell>
        </row>
        <row r="697">
          <cell r="A697">
            <v>695</v>
          </cell>
          <cell r="B697">
            <v>63</v>
          </cell>
          <cell r="C697" t="str">
            <v>014</v>
          </cell>
          <cell r="D697" t="str">
            <v xml:space="preserve">ASHLAND                      </v>
          </cell>
          <cell r="E697">
            <v>0</v>
          </cell>
          <cell r="G697">
            <v>8555</v>
          </cell>
          <cell r="I697">
            <v>32600</v>
          </cell>
          <cell r="J697">
            <v>169786</v>
          </cell>
        </row>
        <row r="698">
          <cell r="A698">
            <v>696</v>
          </cell>
          <cell r="B698">
            <v>64</v>
          </cell>
          <cell r="C698" t="str">
            <v>014</v>
          </cell>
          <cell r="D698" t="str">
            <v xml:space="preserve">ASHLAND                      </v>
          </cell>
          <cell r="E698">
            <v>0</v>
          </cell>
          <cell r="G698">
            <v>8560</v>
          </cell>
          <cell r="I698">
            <v>2816</v>
          </cell>
          <cell r="J698">
            <v>3120</v>
          </cell>
        </row>
        <row r="699">
          <cell r="A699">
            <v>697</v>
          </cell>
          <cell r="B699">
            <v>65</v>
          </cell>
          <cell r="C699" t="str">
            <v>014</v>
          </cell>
          <cell r="D699" t="str">
            <v xml:space="preserve">ASHLAND                      </v>
          </cell>
          <cell r="E699">
            <v>0</v>
          </cell>
          <cell r="G699">
            <v>8565</v>
          </cell>
          <cell r="I699">
            <v>114589</v>
          </cell>
          <cell r="J699">
            <v>136839</v>
          </cell>
        </row>
        <row r="700">
          <cell r="A700">
            <v>698</v>
          </cell>
          <cell r="B700">
            <v>66</v>
          </cell>
          <cell r="C700" t="str">
            <v>014</v>
          </cell>
          <cell r="D700" t="str">
            <v xml:space="preserve">ASHLAND                      </v>
          </cell>
          <cell r="E700">
            <v>13</v>
          </cell>
          <cell r="F700" t="str">
            <v>Insurance, Retirement Programs and Other</v>
          </cell>
          <cell r="I700">
            <v>5228192</v>
          </cell>
          <cell r="J700">
            <v>5319617</v>
          </cell>
        </row>
        <row r="701">
          <cell r="A701">
            <v>699</v>
          </cell>
          <cell r="B701">
            <v>67</v>
          </cell>
          <cell r="C701" t="str">
            <v>014</v>
          </cell>
          <cell r="D701" t="str">
            <v xml:space="preserve">ASHLAND                      </v>
          </cell>
          <cell r="E701">
            <v>0</v>
          </cell>
          <cell r="G701">
            <v>8570</v>
          </cell>
          <cell r="I701">
            <v>1565752</v>
          </cell>
          <cell r="J701">
            <v>1461178</v>
          </cell>
        </row>
        <row r="702">
          <cell r="A702">
            <v>700</v>
          </cell>
          <cell r="B702">
            <v>68</v>
          </cell>
          <cell r="C702" t="str">
            <v>014</v>
          </cell>
          <cell r="D702" t="str">
            <v xml:space="preserve">ASHLAND                      </v>
          </cell>
          <cell r="E702">
            <v>0</v>
          </cell>
          <cell r="G702">
            <v>8575</v>
          </cell>
          <cell r="I702">
            <v>2778113</v>
          </cell>
          <cell r="J702">
            <v>3070196</v>
          </cell>
        </row>
        <row r="703">
          <cell r="A703">
            <v>701</v>
          </cell>
          <cell r="B703">
            <v>69</v>
          </cell>
          <cell r="C703" t="str">
            <v>014</v>
          </cell>
          <cell r="D703" t="str">
            <v xml:space="preserve">ASHLAND                      </v>
          </cell>
          <cell r="E703">
            <v>0</v>
          </cell>
          <cell r="G703">
            <v>8580</v>
          </cell>
          <cell r="I703">
            <v>507276</v>
          </cell>
          <cell r="J703">
            <v>539477</v>
          </cell>
        </row>
        <row r="704">
          <cell r="A704">
            <v>702</v>
          </cell>
          <cell r="B704">
            <v>70</v>
          </cell>
          <cell r="C704" t="str">
            <v>014</v>
          </cell>
          <cell r="D704" t="str">
            <v xml:space="preserve">ASHLAND                      </v>
          </cell>
          <cell r="E704">
            <v>0</v>
          </cell>
          <cell r="G704">
            <v>8585</v>
          </cell>
          <cell r="I704">
            <v>304601</v>
          </cell>
          <cell r="J704">
            <v>248766</v>
          </cell>
        </row>
        <row r="705">
          <cell r="A705">
            <v>703</v>
          </cell>
          <cell r="B705">
            <v>71</v>
          </cell>
          <cell r="C705" t="str">
            <v>014</v>
          </cell>
          <cell r="D705" t="str">
            <v xml:space="preserve">ASHLAND                      </v>
          </cell>
          <cell r="E705">
            <v>0</v>
          </cell>
          <cell r="G705">
            <v>8590</v>
          </cell>
          <cell r="I705">
            <v>0</v>
          </cell>
          <cell r="J705">
            <v>0</v>
          </cell>
        </row>
        <row r="706">
          <cell r="A706">
            <v>704</v>
          </cell>
          <cell r="B706">
            <v>72</v>
          </cell>
          <cell r="C706" t="str">
            <v>014</v>
          </cell>
          <cell r="D706" t="str">
            <v xml:space="preserve">ASHLAND                      </v>
          </cell>
          <cell r="E706">
            <v>0</v>
          </cell>
          <cell r="G706">
            <v>8595</v>
          </cell>
          <cell r="I706">
            <v>72450</v>
          </cell>
          <cell r="J706">
            <v>0</v>
          </cell>
        </row>
        <row r="707">
          <cell r="A707">
            <v>705</v>
          </cell>
          <cell r="B707">
            <v>73</v>
          </cell>
          <cell r="C707" t="str">
            <v>014</v>
          </cell>
          <cell r="D707" t="str">
            <v xml:space="preserve">ASHLAND                      </v>
          </cell>
          <cell r="E707">
            <v>0</v>
          </cell>
          <cell r="G707">
            <v>8600</v>
          </cell>
          <cell r="I707">
            <v>0</v>
          </cell>
          <cell r="J707">
            <v>0</v>
          </cell>
        </row>
        <row r="708">
          <cell r="A708">
            <v>706</v>
          </cell>
          <cell r="B708">
            <v>74</v>
          </cell>
          <cell r="C708" t="str">
            <v>014</v>
          </cell>
          <cell r="D708" t="str">
            <v xml:space="preserve">ASHLAND                      </v>
          </cell>
          <cell r="E708">
            <v>0</v>
          </cell>
          <cell r="G708">
            <v>8610</v>
          </cell>
          <cell r="I708">
            <v>0</v>
          </cell>
          <cell r="J708">
            <v>0</v>
          </cell>
        </row>
        <row r="709">
          <cell r="A709">
            <v>707</v>
          </cell>
          <cell r="B709">
            <v>75</v>
          </cell>
          <cell r="C709" t="str">
            <v>014</v>
          </cell>
          <cell r="D709" t="str">
            <v xml:space="preserve">ASHLAND                      </v>
          </cell>
          <cell r="E709">
            <v>14</v>
          </cell>
          <cell r="F709" t="str">
            <v xml:space="preserve">Payments To Out-Of-District Schools </v>
          </cell>
          <cell r="I709">
            <v>2166905</v>
          </cell>
          <cell r="J709">
            <v>2388905</v>
          </cell>
        </row>
        <row r="710">
          <cell r="A710">
            <v>708</v>
          </cell>
          <cell r="B710">
            <v>76</v>
          </cell>
          <cell r="C710" t="str">
            <v>014</v>
          </cell>
          <cell r="D710" t="str">
            <v xml:space="preserve">ASHLAND                      </v>
          </cell>
          <cell r="E710">
            <v>15</v>
          </cell>
          <cell r="F710" t="str">
            <v>Tuition To Other Schools (9000)</v>
          </cell>
          <cell r="G710" t="str">
            <v xml:space="preserve"> </v>
          </cell>
          <cell r="I710">
            <v>1967486</v>
          </cell>
          <cell r="J710">
            <v>2132267</v>
          </cell>
        </row>
        <row r="711">
          <cell r="A711">
            <v>709</v>
          </cell>
          <cell r="B711">
            <v>77</v>
          </cell>
          <cell r="C711" t="str">
            <v>014</v>
          </cell>
          <cell r="D711" t="str">
            <v xml:space="preserve">ASHLAND                      </v>
          </cell>
          <cell r="E711">
            <v>16</v>
          </cell>
          <cell r="F711" t="str">
            <v>Out-of-District Transportation (3300)</v>
          </cell>
          <cell r="I711">
            <v>199419</v>
          </cell>
          <cell r="J711">
            <v>256638</v>
          </cell>
        </row>
        <row r="712">
          <cell r="A712">
            <v>710</v>
          </cell>
          <cell r="B712">
            <v>78</v>
          </cell>
          <cell r="C712" t="str">
            <v>014</v>
          </cell>
          <cell r="D712" t="str">
            <v xml:space="preserve">ASHLAND                      </v>
          </cell>
          <cell r="E712">
            <v>17</v>
          </cell>
          <cell r="F712" t="str">
            <v>TOTAL EXPENDITURES</v>
          </cell>
          <cell r="I712">
            <v>31548978</v>
          </cell>
          <cell r="J712">
            <v>31648877</v>
          </cell>
        </row>
        <row r="713">
          <cell r="A713">
            <v>711</v>
          </cell>
          <cell r="B713">
            <v>79</v>
          </cell>
          <cell r="C713" t="str">
            <v>014</v>
          </cell>
          <cell r="D713" t="str">
            <v xml:space="preserve">ASHLAND                      </v>
          </cell>
          <cell r="E713">
            <v>18</v>
          </cell>
          <cell r="F713" t="str">
            <v>percentage of overall spending from the general fund</v>
          </cell>
          <cell r="I713">
            <v>85.610529127124181</v>
          </cell>
        </row>
        <row r="714">
          <cell r="A714">
            <v>712</v>
          </cell>
          <cell r="B714">
            <v>1</v>
          </cell>
          <cell r="C714" t="str">
            <v>016</v>
          </cell>
          <cell r="D714" t="str">
            <v xml:space="preserve">ATTLEBORO                    </v>
          </cell>
          <cell r="E714">
            <v>1</v>
          </cell>
          <cell r="F714" t="str">
            <v>In-District FTE Average Membership</v>
          </cell>
          <cell r="G714" t="str">
            <v xml:space="preserve"> </v>
          </cell>
          <cell r="I714">
            <v>5859.38</v>
          </cell>
          <cell r="J714">
            <v>5861.9</v>
          </cell>
        </row>
        <row r="715">
          <cell r="A715">
            <v>713</v>
          </cell>
          <cell r="B715">
            <v>2</v>
          </cell>
          <cell r="C715" t="str">
            <v>016</v>
          </cell>
          <cell r="D715" t="str">
            <v xml:space="preserve">ATTLEBORO                    </v>
          </cell>
          <cell r="E715">
            <v>2</v>
          </cell>
          <cell r="F715" t="str">
            <v>Out-of-District FTE Average Membership</v>
          </cell>
          <cell r="G715" t="str">
            <v xml:space="preserve"> </v>
          </cell>
          <cell r="I715">
            <v>336.7</v>
          </cell>
          <cell r="J715">
            <v>357.3</v>
          </cell>
        </row>
        <row r="716">
          <cell r="A716">
            <v>714</v>
          </cell>
          <cell r="B716">
            <v>3</v>
          </cell>
          <cell r="C716" t="str">
            <v>016</v>
          </cell>
          <cell r="D716" t="str">
            <v xml:space="preserve">ATTLEBORO                    </v>
          </cell>
          <cell r="E716">
            <v>3</v>
          </cell>
          <cell r="F716" t="str">
            <v>Total FTE Average Membership</v>
          </cell>
          <cell r="G716" t="str">
            <v xml:space="preserve"> </v>
          </cell>
          <cell r="I716">
            <v>6196.08</v>
          </cell>
          <cell r="J716">
            <v>6219.2</v>
          </cell>
        </row>
        <row r="717">
          <cell r="A717">
            <v>715</v>
          </cell>
          <cell r="B717">
            <v>4</v>
          </cell>
          <cell r="C717" t="str">
            <v>016</v>
          </cell>
          <cell r="D717" t="str">
            <v xml:space="preserve">ATTLEBORO                    </v>
          </cell>
          <cell r="E717">
            <v>4</v>
          </cell>
          <cell r="F717" t="str">
            <v>Administration</v>
          </cell>
          <cell r="G717" t="str">
            <v xml:space="preserve"> </v>
          </cell>
          <cell r="I717">
            <v>2245607</v>
          </cell>
          <cell r="J717">
            <v>2041746</v>
          </cell>
        </row>
        <row r="718">
          <cell r="A718">
            <v>716</v>
          </cell>
          <cell r="B718">
            <v>5</v>
          </cell>
          <cell r="C718" t="str">
            <v>016</v>
          </cell>
          <cell r="D718" t="str">
            <v xml:space="preserve">ATTLEBORO                    </v>
          </cell>
          <cell r="E718">
            <v>0</v>
          </cell>
          <cell r="G718">
            <v>8300</v>
          </cell>
          <cell r="I718">
            <v>850779</v>
          </cell>
          <cell r="J718">
            <v>674282</v>
          </cell>
        </row>
        <row r="719">
          <cell r="A719">
            <v>717</v>
          </cell>
          <cell r="B719">
            <v>6</v>
          </cell>
          <cell r="C719" t="str">
            <v>016</v>
          </cell>
          <cell r="D719" t="str">
            <v xml:space="preserve">ATTLEBORO                    </v>
          </cell>
          <cell r="E719">
            <v>0</v>
          </cell>
          <cell r="G719">
            <v>8305</v>
          </cell>
          <cell r="I719">
            <v>326686</v>
          </cell>
          <cell r="J719">
            <v>384557</v>
          </cell>
        </row>
        <row r="720">
          <cell r="A720">
            <v>718</v>
          </cell>
          <cell r="B720">
            <v>7</v>
          </cell>
          <cell r="C720" t="str">
            <v>016</v>
          </cell>
          <cell r="D720" t="str">
            <v xml:space="preserve">ATTLEBORO                    </v>
          </cell>
          <cell r="E720">
            <v>0</v>
          </cell>
          <cell r="G720">
            <v>8310</v>
          </cell>
          <cell r="I720">
            <v>84096</v>
          </cell>
          <cell r="J720">
            <v>79170</v>
          </cell>
        </row>
        <row r="721">
          <cell r="A721">
            <v>719</v>
          </cell>
          <cell r="B721">
            <v>8</v>
          </cell>
          <cell r="C721" t="str">
            <v>016</v>
          </cell>
          <cell r="D721" t="str">
            <v xml:space="preserve">ATTLEBORO                    </v>
          </cell>
          <cell r="E721">
            <v>0</v>
          </cell>
          <cell r="G721">
            <v>8315</v>
          </cell>
          <cell r="I721">
            <v>22</v>
          </cell>
          <cell r="J721">
            <v>170</v>
          </cell>
        </row>
        <row r="722">
          <cell r="A722">
            <v>720</v>
          </cell>
          <cell r="B722">
            <v>9</v>
          </cell>
          <cell r="C722" t="str">
            <v>016</v>
          </cell>
          <cell r="D722" t="str">
            <v xml:space="preserve">ATTLEBORO                    </v>
          </cell>
          <cell r="E722">
            <v>0</v>
          </cell>
          <cell r="G722">
            <v>8320</v>
          </cell>
          <cell r="I722">
            <v>372983</v>
          </cell>
          <cell r="J722">
            <v>411066</v>
          </cell>
        </row>
        <row r="723">
          <cell r="A723">
            <v>721</v>
          </cell>
          <cell r="B723">
            <v>10</v>
          </cell>
          <cell r="C723" t="str">
            <v>016</v>
          </cell>
          <cell r="D723" t="str">
            <v xml:space="preserve">ATTLEBORO                    </v>
          </cell>
          <cell r="E723">
            <v>0</v>
          </cell>
          <cell r="G723">
            <v>8325</v>
          </cell>
          <cell r="I723">
            <v>110285</v>
          </cell>
          <cell r="J723">
            <v>92763</v>
          </cell>
        </row>
        <row r="724">
          <cell r="A724">
            <v>722</v>
          </cell>
          <cell r="B724">
            <v>11</v>
          </cell>
          <cell r="C724" t="str">
            <v>016</v>
          </cell>
          <cell r="D724" t="str">
            <v xml:space="preserve">ATTLEBORO                    </v>
          </cell>
          <cell r="E724">
            <v>0</v>
          </cell>
          <cell r="G724">
            <v>8330</v>
          </cell>
          <cell r="I724">
            <v>125337</v>
          </cell>
          <cell r="J724">
            <v>57458</v>
          </cell>
        </row>
        <row r="725">
          <cell r="A725">
            <v>723</v>
          </cell>
          <cell r="B725">
            <v>12</v>
          </cell>
          <cell r="C725" t="str">
            <v>016</v>
          </cell>
          <cell r="D725" t="str">
            <v xml:space="preserve">ATTLEBORO                    </v>
          </cell>
          <cell r="E725">
            <v>0</v>
          </cell>
          <cell r="G725">
            <v>8335</v>
          </cell>
          <cell r="I725">
            <v>0</v>
          </cell>
          <cell r="J725">
            <v>0</v>
          </cell>
        </row>
        <row r="726">
          <cell r="A726">
            <v>724</v>
          </cell>
          <cell r="B726">
            <v>13</v>
          </cell>
          <cell r="C726" t="str">
            <v>016</v>
          </cell>
          <cell r="D726" t="str">
            <v xml:space="preserve">ATTLEBORO                    </v>
          </cell>
          <cell r="E726">
            <v>0</v>
          </cell>
          <cell r="G726">
            <v>8340</v>
          </cell>
          <cell r="I726">
            <v>375419</v>
          </cell>
          <cell r="J726">
            <v>342280</v>
          </cell>
        </row>
        <row r="727">
          <cell r="A727">
            <v>725</v>
          </cell>
          <cell r="B727">
            <v>14</v>
          </cell>
          <cell r="C727" t="str">
            <v>016</v>
          </cell>
          <cell r="D727" t="str">
            <v xml:space="preserve">ATTLEBORO                    </v>
          </cell>
          <cell r="E727">
            <v>5</v>
          </cell>
          <cell r="F727" t="str">
            <v xml:space="preserve">Instructional Leadership </v>
          </cell>
          <cell r="I727">
            <v>3066935</v>
          </cell>
          <cell r="J727">
            <v>2980655</v>
          </cell>
        </row>
        <row r="728">
          <cell r="A728">
            <v>726</v>
          </cell>
          <cell r="B728">
            <v>15</v>
          </cell>
          <cell r="C728" t="str">
            <v>016</v>
          </cell>
          <cell r="D728" t="str">
            <v xml:space="preserve">ATTLEBORO                    </v>
          </cell>
          <cell r="E728">
            <v>0</v>
          </cell>
          <cell r="G728">
            <v>8345</v>
          </cell>
          <cell r="I728">
            <v>572869</v>
          </cell>
          <cell r="J728">
            <v>562950</v>
          </cell>
        </row>
        <row r="729">
          <cell r="A729">
            <v>727</v>
          </cell>
          <cell r="B729">
            <v>16</v>
          </cell>
          <cell r="C729" t="str">
            <v>016</v>
          </cell>
          <cell r="D729" t="str">
            <v xml:space="preserve">ATTLEBORO                    </v>
          </cell>
          <cell r="E729">
            <v>0</v>
          </cell>
          <cell r="G729">
            <v>8350</v>
          </cell>
          <cell r="I729">
            <v>0</v>
          </cell>
          <cell r="J729">
            <v>0</v>
          </cell>
        </row>
        <row r="730">
          <cell r="A730">
            <v>728</v>
          </cell>
          <cell r="B730">
            <v>17</v>
          </cell>
          <cell r="C730" t="str">
            <v>016</v>
          </cell>
          <cell r="D730" t="str">
            <v xml:space="preserve">ATTLEBORO                    </v>
          </cell>
          <cell r="E730">
            <v>0</v>
          </cell>
          <cell r="G730">
            <v>8355</v>
          </cell>
          <cell r="I730">
            <v>2449707</v>
          </cell>
          <cell r="J730">
            <v>2378505</v>
          </cell>
        </row>
        <row r="731">
          <cell r="A731">
            <v>729</v>
          </cell>
          <cell r="B731">
            <v>18</v>
          </cell>
          <cell r="C731" t="str">
            <v>016</v>
          </cell>
          <cell r="D731" t="str">
            <v xml:space="preserve">ATTLEBORO                    </v>
          </cell>
          <cell r="E731">
            <v>0</v>
          </cell>
          <cell r="G731">
            <v>8360</v>
          </cell>
          <cell r="I731">
            <v>17187</v>
          </cell>
          <cell r="J731">
            <v>2667</v>
          </cell>
        </row>
        <row r="732">
          <cell r="A732">
            <v>730</v>
          </cell>
          <cell r="B732">
            <v>19</v>
          </cell>
          <cell r="C732" t="str">
            <v>016</v>
          </cell>
          <cell r="D732" t="str">
            <v xml:space="preserve">ATTLEBORO                    </v>
          </cell>
          <cell r="E732">
            <v>0</v>
          </cell>
          <cell r="G732">
            <v>8365</v>
          </cell>
          <cell r="I732">
            <v>27172</v>
          </cell>
          <cell r="J732">
            <v>36533</v>
          </cell>
        </row>
        <row r="733">
          <cell r="A733">
            <v>731</v>
          </cell>
          <cell r="B733">
            <v>20</v>
          </cell>
          <cell r="C733" t="str">
            <v>016</v>
          </cell>
          <cell r="D733" t="str">
            <v xml:space="preserve">ATTLEBORO                    </v>
          </cell>
          <cell r="E733">
            <v>0</v>
          </cell>
          <cell r="G733">
            <v>8380</v>
          </cell>
          <cell r="I733">
            <v>0</v>
          </cell>
          <cell r="J733">
            <v>0</v>
          </cell>
        </row>
        <row r="734">
          <cell r="A734">
            <v>732</v>
          </cell>
          <cell r="B734">
            <v>21</v>
          </cell>
          <cell r="C734" t="str">
            <v>016</v>
          </cell>
          <cell r="D734" t="str">
            <v xml:space="preserve">ATTLEBORO                    </v>
          </cell>
          <cell r="E734">
            <v>6</v>
          </cell>
          <cell r="F734" t="str">
            <v>Classroom and Specialist Teachers</v>
          </cell>
          <cell r="I734">
            <v>26815686</v>
          </cell>
          <cell r="J734">
            <v>27220284</v>
          </cell>
        </row>
        <row r="735">
          <cell r="A735">
            <v>733</v>
          </cell>
          <cell r="B735">
            <v>22</v>
          </cell>
          <cell r="C735" t="str">
            <v>016</v>
          </cell>
          <cell r="D735" t="str">
            <v xml:space="preserve">ATTLEBORO                    </v>
          </cell>
          <cell r="E735">
            <v>0</v>
          </cell>
          <cell r="G735">
            <v>8370</v>
          </cell>
          <cell r="I735">
            <v>26737751</v>
          </cell>
          <cell r="J735">
            <v>25460175</v>
          </cell>
        </row>
        <row r="736">
          <cell r="A736">
            <v>734</v>
          </cell>
          <cell r="B736">
            <v>23</v>
          </cell>
          <cell r="C736" t="str">
            <v>016</v>
          </cell>
          <cell r="D736" t="str">
            <v xml:space="preserve">ATTLEBORO                    </v>
          </cell>
          <cell r="E736">
            <v>0</v>
          </cell>
          <cell r="G736">
            <v>8375</v>
          </cell>
          <cell r="I736">
            <v>77935</v>
          </cell>
          <cell r="J736">
            <v>1760109</v>
          </cell>
        </row>
        <row r="737">
          <cell r="A737">
            <v>735</v>
          </cell>
          <cell r="B737">
            <v>24</v>
          </cell>
          <cell r="C737" t="str">
            <v>016</v>
          </cell>
          <cell r="D737" t="str">
            <v xml:space="preserve">ATTLEBORO                    </v>
          </cell>
          <cell r="E737">
            <v>7</v>
          </cell>
          <cell r="F737" t="str">
            <v>Other Teaching Services</v>
          </cell>
          <cell r="I737">
            <v>5913947</v>
          </cell>
          <cell r="J737">
            <v>5782102</v>
          </cell>
        </row>
        <row r="738">
          <cell r="A738">
            <v>736</v>
          </cell>
          <cell r="B738">
            <v>25</v>
          </cell>
          <cell r="C738" t="str">
            <v>016</v>
          </cell>
          <cell r="D738" t="str">
            <v xml:space="preserve">ATTLEBORO                    </v>
          </cell>
          <cell r="E738">
            <v>0</v>
          </cell>
          <cell r="G738">
            <v>8385</v>
          </cell>
          <cell r="I738">
            <v>1123031</v>
          </cell>
          <cell r="J738">
            <v>1146654</v>
          </cell>
        </row>
        <row r="739">
          <cell r="A739">
            <v>737</v>
          </cell>
          <cell r="B739">
            <v>26</v>
          </cell>
          <cell r="C739" t="str">
            <v>016</v>
          </cell>
          <cell r="D739" t="str">
            <v xml:space="preserve">ATTLEBORO                    </v>
          </cell>
          <cell r="E739">
            <v>0</v>
          </cell>
          <cell r="G739">
            <v>8390</v>
          </cell>
          <cell r="I739">
            <v>444282</v>
          </cell>
          <cell r="J739">
            <v>454791</v>
          </cell>
        </row>
        <row r="740">
          <cell r="A740">
            <v>738</v>
          </cell>
          <cell r="B740">
            <v>27</v>
          </cell>
          <cell r="C740" t="str">
            <v>016</v>
          </cell>
          <cell r="D740" t="str">
            <v xml:space="preserve">ATTLEBORO                    </v>
          </cell>
          <cell r="E740">
            <v>0</v>
          </cell>
          <cell r="G740">
            <v>8395</v>
          </cell>
          <cell r="I740">
            <v>4071804</v>
          </cell>
          <cell r="J740">
            <v>3914530</v>
          </cell>
        </row>
        <row r="741">
          <cell r="A741">
            <v>739</v>
          </cell>
          <cell r="B741">
            <v>28</v>
          </cell>
          <cell r="C741" t="str">
            <v>016</v>
          </cell>
          <cell r="D741" t="str">
            <v xml:space="preserve">ATTLEBORO                    </v>
          </cell>
          <cell r="E741">
            <v>0</v>
          </cell>
          <cell r="G741">
            <v>8400</v>
          </cell>
          <cell r="I741">
            <v>274830</v>
          </cell>
          <cell r="J741">
            <v>266127</v>
          </cell>
        </row>
        <row r="742">
          <cell r="A742">
            <v>740</v>
          </cell>
          <cell r="B742">
            <v>29</v>
          </cell>
          <cell r="C742" t="str">
            <v>016</v>
          </cell>
          <cell r="D742" t="str">
            <v xml:space="preserve">ATTLEBORO                    </v>
          </cell>
          <cell r="E742">
            <v>8</v>
          </cell>
          <cell r="F742" t="str">
            <v>Professional Development</v>
          </cell>
          <cell r="I742">
            <v>1303556</v>
          </cell>
          <cell r="J742">
            <v>1139317</v>
          </cell>
        </row>
        <row r="743">
          <cell r="A743">
            <v>741</v>
          </cell>
          <cell r="B743">
            <v>30</v>
          </cell>
          <cell r="C743" t="str">
            <v>016</v>
          </cell>
          <cell r="D743" t="str">
            <v xml:space="preserve">ATTLEBORO                    </v>
          </cell>
          <cell r="E743">
            <v>0</v>
          </cell>
          <cell r="G743">
            <v>8405</v>
          </cell>
          <cell r="I743">
            <v>421035</v>
          </cell>
          <cell r="J743">
            <v>309653</v>
          </cell>
        </row>
        <row r="744">
          <cell r="A744">
            <v>742</v>
          </cell>
          <cell r="B744">
            <v>31</v>
          </cell>
          <cell r="C744" t="str">
            <v>016</v>
          </cell>
          <cell r="D744" t="str">
            <v xml:space="preserve">ATTLEBORO                    </v>
          </cell>
          <cell r="E744">
            <v>0</v>
          </cell>
          <cell r="G744">
            <v>8410</v>
          </cell>
          <cell r="I744">
            <v>726333</v>
          </cell>
          <cell r="J744">
            <v>699190</v>
          </cell>
        </row>
        <row r="745">
          <cell r="A745">
            <v>743</v>
          </cell>
          <cell r="B745">
            <v>32</v>
          </cell>
          <cell r="C745" t="str">
            <v>016</v>
          </cell>
          <cell r="D745" t="str">
            <v xml:space="preserve">ATTLEBORO                    </v>
          </cell>
          <cell r="E745">
            <v>0</v>
          </cell>
          <cell r="G745">
            <v>8415</v>
          </cell>
          <cell r="I745">
            <v>13884</v>
          </cell>
          <cell r="J745">
            <v>19529</v>
          </cell>
        </row>
        <row r="746">
          <cell r="A746">
            <v>744</v>
          </cell>
          <cell r="B746">
            <v>33</v>
          </cell>
          <cell r="C746" t="str">
            <v>016</v>
          </cell>
          <cell r="D746" t="str">
            <v xml:space="preserve">ATTLEBORO                    </v>
          </cell>
          <cell r="E746">
            <v>0</v>
          </cell>
          <cell r="G746">
            <v>8420</v>
          </cell>
          <cell r="I746">
            <v>142304</v>
          </cell>
          <cell r="J746">
            <v>110945</v>
          </cell>
        </row>
        <row r="747">
          <cell r="A747">
            <v>745</v>
          </cell>
          <cell r="B747">
            <v>34</v>
          </cell>
          <cell r="C747" t="str">
            <v>016</v>
          </cell>
          <cell r="D747" t="str">
            <v xml:space="preserve">ATTLEBORO                    </v>
          </cell>
          <cell r="E747">
            <v>9</v>
          </cell>
          <cell r="F747" t="str">
            <v>Instructional Materials, Equipment and Technology</v>
          </cell>
          <cell r="I747">
            <v>1267894</v>
          </cell>
          <cell r="J747">
            <v>1166030</v>
          </cell>
        </row>
        <row r="748">
          <cell r="A748">
            <v>746</v>
          </cell>
          <cell r="B748">
            <v>35</v>
          </cell>
          <cell r="C748" t="str">
            <v>016</v>
          </cell>
          <cell r="D748" t="str">
            <v xml:space="preserve">ATTLEBORO                    </v>
          </cell>
          <cell r="E748">
            <v>0</v>
          </cell>
          <cell r="G748">
            <v>8425</v>
          </cell>
          <cell r="I748">
            <v>584181</v>
          </cell>
          <cell r="J748">
            <v>314915</v>
          </cell>
        </row>
        <row r="749">
          <cell r="A749">
            <v>747</v>
          </cell>
          <cell r="B749">
            <v>36</v>
          </cell>
          <cell r="C749" t="str">
            <v>016</v>
          </cell>
          <cell r="D749" t="str">
            <v xml:space="preserve">ATTLEBORO                    </v>
          </cell>
          <cell r="E749">
            <v>0</v>
          </cell>
          <cell r="G749">
            <v>8430</v>
          </cell>
          <cell r="I749">
            <v>0</v>
          </cell>
          <cell r="J749">
            <v>345916</v>
          </cell>
        </row>
        <row r="750">
          <cell r="A750">
            <v>748</v>
          </cell>
          <cell r="B750">
            <v>37</v>
          </cell>
          <cell r="C750" t="str">
            <v>016</v>
          </cell>
          <cell r="D750" t="str">
            <v xml:space="preserve">ATTLEBORO                    </v>
          </cell>
          <cell r="E750">
            <v>0</v>
          </cell>
          <cell r="G750">
            <v>8435</v>
          </cell>
          <cell r="I750">
            <v>180737</v>
          </cell>
          <cell r="J750">
            <v>119678</v>
          </cell>
        </row>
        <row r="751">
          <cell r="A751">
            <v>749</v>
          </cell>
          <cell r="B751">
            <v>38</v>
          </cell>
          <cell r="C751" t="str">
            <v>016</v>
          </cell>
          <cell r="D751" t="str">
            <v xml:space="preserve">ATTLEBORO                    </v>
          </cell>
          <cell r="E751">
            <v>0</v>
          </cell>
          <cell r="G751">
            <v>8440</v>
          </cell>
          <cell r="I751">
            <v>404910</v>
          </cell>
          <cell r="J751">
            <v>274580</v>
          </cell>
        </row>
        <row r="752">
          <cell r="A752">
            <v>750</v>
          </cell>
          <cell r="B752">
            <v>39</v>
          </cell>
          <cell r="C752" t="str">
            <v>016</v>
          </cell>
          <cell r="D752" t="str">
            <v xml:space="preserve">ATTLEBORO                    </v>
          </cell>
          <cell r="E752">
            <v>0</v>
          </cell>
          <cell r="G752">
            <v>8445</v>
          </cell>
          <cell r="I752">
            <v>338</v>
          </cell>
          <cell r="J752">
            <v>1238</v>
          </cell>
        </row>
        <row r="753">
          <cell r="A753">
            <v>751</v>
          </cell>
          <cell r="B753">
            <v>40</v>
          </cell>
          <cell r="C753" t="str">
            <v>016</v>
          </cell>
          <cell r="D753" t="str">
            <v xml:space="preserve">ATTLEBORO                    </v>
          </cell>
          <cell r="E753">
            <v>0</v>
          </cell>
          <cell r="G753">
            <v>8450</v>
          </cell>
          <cell r="I753">
            <v>58953</v>
          </cell>
          <cell r="J753">
            <v>40628</v>
          </cell>
        </row>
        <row r="754">
          <cell r="A754">
            <v>752</v>
          </cell>
          <cell r="B754">
            <v>41</v>
          </cell>
          <cell r="C754" t="str">
            <v>016</v>
          </cell>
          <cell r="D754" t="str">
            <v xml:space="preserve">ATTLEBORO                    </v>
          </cell>
          <cell r="E754">
            <v>0</v>
          </cell>
          <cell r="G754">
            <v>8455</v>
          </cell>
          <cell r="I754">
            <v>8052</v>
          </cell>
          <cell r="J754">
            <v>61714</v>
          </cell>
        </row>
        <row r="755">
          <cell r="A755">
            <v>753</v>
          </cell>
          <cell r="B755">
            <v>42</v>
          </cell>
          <cell r="C755" t="str">
            <v>016</v>
          </cell>
          <cell r="D755" t="str">
            <v xml:space="preserve">ATTLEBORO                    </v>
          </cell>
          <cell r="E755">
            <v>0</v>
          </cell>
          <cell r="G755">
            <v>8460</v>
          </cell>
          <cell r="I755">
            <v>30723</v>
          </cell>
          <cell r="J755">
            <v>7361</v>
          </cell>
        </row>
        <row r="756">
          <cell r="A756">
            <v>754</v>
          </cell>
          <cell r="B756">
            <v>43</v>
          </cell>
          <cell r="C756" t="str">
            <v>016</v>
          </cell>
          <cell r="D756" t="str">
            <v xml:space="preserve">ATTLEBORO                    </v>
          </cell>
          <cell r="E756">
            <v>10</v>
          </cell>
          <cell r="F756" t="str">
            <v>Guidance, Counseling and Testing</v>
          </cell>
          <cell r="I756">
            <v>1615101</v>
          </cell>
          <cell r="J756">
            <v>1640036</v>
          </cell>
        </row>
        <row r="757">
          <cell r="A757">
            <v>755</v>
          </cell>
          <cell r="B757">
            <v>44</v>
          </cell>
          <cell r="C757" t="str">
            <v>016</v>
          </cell>
          <cell r="D757" t="str">
            <v xml:space="preserve">ATTLEBORO                    </v>
          </cell>
          <cell r="E757">
            <v>0</v>
          </cell>
          <cell r="G757">
            <v>8465</v>
          </cell>
          <cell r="I757">
            <v>1181668</v>
          </cell>
          <cell r="J757">
            <v>1237622</v>
          </cell>
        </row>
        <row r="758">
          <cell r="A758">
            <v>756</v>
          </cell>
          <cell r="B758">
            <v>45</v>
          </cell>
          <cell r="C758" t="str">
            <v>016</v>
          </cell>
          <cell r="D758" t="str">
            <v xml:space="preserve">ATTLEBORO                    </v>
          </cell>
          <cell r="E758">
            <v>0</v>
          </cell>
          <cell r="G758">
            <v>8470</v>
          </cell>
          <cell r="I758">
            <v>13752</v>
          </cell>
          <cell r="J758">
            <v>8806</v>
          </cell>
        </row>
        <row r="759">
          <cell r="A759">
            <v>757</v>
          </cell>
          <cell r="B759">
            <v>46</v>
          </cell>
          <cell r="C759" t="str">
            <v>016</v>
          </cell>
          <cell r="D759" t="str">
            <v xml:space="preserve">ATTLEBORO                    </v>
          </cell>
          <cell r="E759">
            <v>0</v>
          </cell>
          <cell r="G759">
            <v>8475</v>
          </cell>
          <cell r="I759">
            <v>419681</v>
          </cell>
          <cell r="J759">
            <v>393608</v>
          </cell>
        </row>
        <row r="760">
          <cell r="A760">
            <v>758</v>
          </cell>
          <cell r="B760">
            <v>47</v>
          </cell>
          <cell r="C760" t="str">
            <v>016</v>
          </cell>
          <cell r="D760" t="str">
            <v xml:space="preserve">ATTLEBORO                    </v>
          </cell>
          <cell r="E760">
            <v>11</v>
          </cell>
          <cell r="F760" t="str">
            <v>Pupil Services</v>
          </cell>
          <cell r="I760">
            <v>5758046.9900000002</v>
          </cell>
          <cell r="J760">
            <v>5870185.0300000003</v>
          </cell>
        </row>
        <row r="761">
          <cell r="A761">
            <v>759</v>
          </cell>
          <cell r="B761">
            <v>48</v>
          </cell>
          <cell r="C761" t="str">
            <v>016</v>
          </cell>
          <cell r="D761" t="str">
            <v xml:space="preserve">ATTLEBORO                    </v>
          </cell>
          <cell r="E761">
            <v>0</v>
          </cell>
          <cell r="G761">
            <v>8485</v>
          </cell>
          <cell r="I761">
            <v>17944</v>
          </cell>
          <cell r="J761">
            <v>18312</v>
          </cell>
        </row>
        <row r="762">
          <cell r="A762">
            <v>760</v>
          </cell>
          <cell r="B762">
            <v>49</v>
          </cell>
          <cell r="C762" t="str">
            <v>016</v>
          </cell>
          <cell r="D762" t="str">
            <v xml:space="preserve">ATTLEBORO                    </v>
          </cell>
          <cell r="E762">
            <v>0</v>
          </cell>
          <cell r="G762">
            <v>8490</v>
          </cell>
          <cell r="I762">
            <v>703012</v>
          </cell>
          <cell r="J762">
            <v>906225</v>
          </cell>
        </row>
        <row r="763">
          <cell r="A763">
            <v>761</v>
          </cell>
          <cell r="B763">
            <v>50</v>
          </cell>
          <cell r="C763" t="str">
            <v>016</v>
          </cell>
          <cell r="D763" t="str">
            <v xml:space="preserve">ATTLEBORO                    </v>
          </cell>
          <cell r="E763">
            <v>0</v>
          </cell>
          <cell r="G763">
            <v>8495</v>
          </cell>
          <cell r="I763">
            <v>2207163.9900000002</v>
          </cell>
          <cell r="J763">
            <v>2134958.0299999998</v>
          </cell>
        </row>
        <row r="764">
          <cell r="A764">
            <v>762</v>
          </cell>
          <cell r="B764">
            <v>51</v>
          </cell>
          <cell r="C764" t="str">
            <v>016</v>
          </cell>
          <cell r="D764" t="str">
            <v xml:space="preserve">ATTLEBORO                    </v>
          </cell>
          <cell r="E764">
            <v>0</v>
          </cell>
          <cell r="G764">
            <v>8500</v>
          </cell>
          <cell r="I764">
            <v>1874083</v>
          </cell>
          <cell r="J764">
            <v>1858484</v>
          </cell>
        </row>
        <row r="765">
          <cell r="A765">
            <v>763</v>
          </cell>
          <cell r="B765">
            <v>52</v>
          </cell>
          <cell r="C765" t="str">
            <v>016</v>
          </cell>
          <cell r="D765" t="str">
            <v xml:space="preserve">ATTLEBORO                    </v>
          </cell>
          <cell r="E765">
            <v>0</v>
          </cell>
          <cell r="G765">
            <v>8505</v>
          </cell>
          <cell r="I765">
            <v>574316</v>
          </cell>
          <cell r="J765">
            <v>621978</v>
          </cell>
        </row>
        <row r="766">
          <cell r="A766">
            <v>764</v>
          </cell>
          <cell r="B766">
            <v>53</v>
          </cell>
          <cell r="C766" t="str">
            <v>016</v>
          </cell>
          <cell r="D766" t="str">
            <v xml:space="preserve">ATTLEBORO                    </v>
          </cell>
          <cell r="E766">
            <v>0</v>
          </cell>
          <cell r="G766">
            <v>8510</v>
          </cell>
          <cell r="I766">
            <v>126075</v>
          </cell>
          <cell r="J766">
            <v>126731</v>
          </cell>
        </row>
        <row r="767">
          <cell r="A767">
            <v>765</v>
          </cell>
          <cell r="B767">
            <v>54</v>
          </cell>
          <cell r="C767" t="str">
            <v>016</v>
          </cell>
          <cell r="D767" t="str">
            <v xml:space="preserve">ATTLEBORO                    </v>
          </cell>
          <cell r="E767">
            <v>0</v>
          </cell>
          <cell r="G767">
            <v>8515</v>
          </cell>
          <cell r="I767">
            <v>255453</v>
          </cell>
          <cell r="J767">
            <v>203497</v>
          </cell>
        </row>
        <row r="768">
          <cell r="A768">
            <v>766</v>
          </cell>
          <cell r="B768">
            <v>55</v>
          </cell>
          <cell r="C768" t="str">
            <v>016</v>
          </cell>
          <cell r="D768" t="str">
            <v xml:space="preserve">ATTLEBORO                    </v>
          </cell>
          <cell r="E768">
            <v>12</v>
          </cell>
          <cell r="F768" t="str">
            <v>Operations and Maintenance</v>
          </cell>
          <cell r="I768">
            <v>6981998</v>
          </cell>
          <cell r="J768">
            <v>6409428</v>
          </cell>
        </row>
        <row r="769">
          <cell r="A769">
            <v>767</v>
          </cell>
          <cell r="B769">
            <v>56</v>
          </cell>
          <cell r="C769" t="str">
            <v>016</v>
          </cell>
          <cell r="D769" t="str">
            <v xml:space="preserve">ATTLEBORO                    </v>
          </cell>
          <cell r="E769">
            <v>0</v>
          </cell>
          <cell r="G769">
            <v>8520</v>
          </cell>
          <cell r="I769">
            <v>612987</v>
          </cell>
          <cell r="J769">
            <v>586345</v>
          </cell>
        </row>
        <row r="770">
          <cell r="A770">
            <v>768</v>
          </cell>
          <cell r="B770">
            <v>57</v>
          </cell>
          <cell r="C770" t="str">
            <v>016</v>
          </cell>
          <cell r="D770" t="str">
            <v xml:space="preserve">ATTLEBORO                    </v>
          </cell>
          <cell r="E770">
            <v>0</v>
          </cell>
          <cell r="G770">
            <v>8525</v>
          </cell>
          <cell r="I770">
            <v>884622</v>
          </cell>
          <cell r="J770">
            <v>802359</v>
          </cell>
        </row>
        <row r="771">
          <cell r="A771">
            <v>769</v>
          </cell>
          <cell r="B771">
            <v>58</v>
          </cell>
          <cell r="C771" t="str">
            <v>016</v>
          </cell>
          <cell r="D771" t="str">
            <v xml:space="preserve">ATTLEBORO                    </v>
          </cell>
          <cell r="E771">
            <v>0</v>
          </cell>
          <cell r="G771">
            <v>8530</v>
          </cell>
          <cell r="I771">
            <v>1826667</v>
          </cell>
          <cell r="J771">
            <v>1466839</v>
          </cell>
        </row>
        <row r="772">
          <cell r="A772">
            <v>770</v>
          </cell>
          <cell r="B772">
            <v>59</v>
          </cell>
          <cell r="C772" t="str">
            <v>016</v>
          </cell>
          <cell r="D772" t="str">
            <v xml:space="preserve">ATTLEBORO                    </v>
          </cell>
          <cell r="E772">
            <v>0</v>
          </cell>
          <cell r="G772">
            <v>8535</v>
          </cell>
          <cell r="I772">
            <v>404022</v>
          </cell>
          <cell r="J772">
            <v>339833</v>
          </cell>
        </row>
        <row r="773">
          <cell r="A773">
            <v>771</v>
          </cell>
          <cell r="B773">
            <v>60</v>
          </cell>
          <cell r="C773" t="str">
            <v>016</v>
          </cell>
          <cell r="D773" t="str">
            <v xml:space="preserve">ATTLEBORO                    </v>
          </cell>
          <cell r="E773">
            <v>0</v>
          </cell>
          <cell r="G773">
            <v>8540</v>
          </cell>
          <cell r="I773">
            <v>3188430</v>
          </cell>
          <cell r="J773">
            <v>3103069</v>
          </cell>
        </row>
        <row r="774">
          <cell r="A774">
            <v>772</v>
          </cell>
          <cell r="B774">
            <v>61</v>
          </cell>
          <cell r="C774" t="str">
            <v>016</v>
          </cell>
          <cell r="D774" t="str">
            <v xml:space="preserve">ATTLEBORO                    </v>
          </cell>
          <cell r="E774">
            <v>0</v>
          </cell>
          <cell r="G774">
            <v>8545</v>
          </cell>
          <cell r="I774">
            <v>0</v>
          </cell>
          <cell r="J774">
            <v>0</v>
          </cell>
        </row>
        <row r="775">
          <cell r="A775">
            <v>773</v>
          </cell>
          <cell r="B775">
            <v>62</v>
          </cell>
          <cell r="C775" t="str">
            <v>016</v>
          </cell>
          <cell r="D775" t="str">
            <v xml:space="preserve">ATTLEBORO                    </v>
          </cell>
          <cell r="E775">
            <v>0</v>
          </cell>
          <cell r="G775">
            <v>8550</v>
          </cell>
          <cell r="I775">
            <v>65176</v>
          </cell>
          <cell r="J775">
            <v>43935</v>
          </cell>
        </row>
        <row r="776">
          <cell r="A776">
            <v>774</v>
          </cell>
          <cell r="B776">
            <v>63</v>
          </cell>
          <cell r="C776" t="str">
            <v>016</v>
          </cell>
          <cell r="D776" t="str">
            <v xml:space="preserve">ATTLEBORO                    </v>
          </cell>
          <cell r="E776">
            <v>0</v>
          </cell>
          <cell r="G776">
            <v>8555</v>
          </cell>
          <cell r="I776">
            <v>0</v>
          </cell>
          <cell r="J776">
            <v>0</v>
          </cell>
        </row>
        <row r="777">
          <cell r="A777">
            <v>775</v>
          </cell>
          <cell r="B777">
            <v>64</v>
          </cell>
          <cell r="C777" t="str">
            <v>016</v>
          </cell>
          <cell r="D777" t="str">
            <v xml:space="preserve">ATTLEBORO                    </v>
          </cell>
          <cell r="E777">
            <v>0</v>
          </cell>
          <cell r="G777">
            <v>8560</v>
          </cell>
          <cell r="I777">
            <v>94</v>
          </cell>
          <cell r="J777">
            <v>67048</v>
          </cell>
        </row>
        <row r="778">
          <cell r="A778">
            <v>776</v>
          </cell>
          <cell r="B778">
            <v>65</v>
          </cell>
          <cell r="C778" t="str">
            <v>016</v>
          </cell>
          <cell r="D778" t="str">
            <v xml:space="preserve">ATTLEBORO                    </v>
          </cell>
          <cell r="E778">
            <v>0</v>
          </cell>
          <cell r="G778">
            <v>8565</v>
          </cell>
          <cell r="I778">
            <v>0</v>
          </cell>
          <cell r="J778">
            <v>0</v>
          </cell>
        </row>
        <row r="779">
          <cell r="A779">
            <v>777</v>
          </cell>
          <cell r="B779">
            <v>66</v>
          </cell>
          <cell r="C779" t="str">
            <v>016</v>
          </cell>
          <cell r="D779" t="str">
            <v xml:space="preserve">ATTLEBORO                    </v>
          </cell>
          <cell r="E779">
            <v>13</v>
          </cell>
          <cell r="F779" t="str">
            <v>Insurance, Retirement Programs and Other</v>
          </cell>
          <cell r="I779">
            <v>11045878</v>
          </cell>
          <cell r="J779">
            <v>12663352</v>
          </cell>
        </row>
        <row r="780">
          <cell r="A780">
            <v>778</v>
          </cell>
          <cell r="B780">
            <v>67</v>
          </cell>
          <cell r="C780" t="str">
            <v>016</v>
          </cell>
          <cell r="D780" t="str">
            <v xml:space="preserve">ATTLEBORO                    </v>
          </cell>
          <cell r="E780">
            <v>0</v>
          </cell>
          <cell r="G780">
            <v>8570</v>
          </cell>
          <cell r="I780">
            <v>996558</v>
          </cell>
          <cell r="J780">
            <v>1034477</v>
          </cell>
        </row>
        <row r="781">
          <cell r="A781">
            <v>779</v>
          </cell>
          <cell r="B781">
            <v>68</v>
          </cell>
          <cell r="C781" t="str">
            <v>016</v>
          </cell>
          <cell r="D781" t="str">
            <v xml:space="preserve">ATTLEBORO                    </v>
          </cell>
          <cell r="E781">
            <v>0</v>
          </cell>
          <cell r="G781">
            <v>8575</v>
          </cell>
          <cell r="I781">
            <v>9285686</v>
          </cell>
          <cell r="J781">
            <v>8979767</v>
          </cell>
        </row>
        <row r="782">
          <cell r="A782">
            <v>780</v>
          </cell>
          <cell r="B782">
            <v>69</v>
          </cell>
          <cell r="C782" t="str">
            <v>016</v>
          </cell>
          <cell r="D782" t="str">
            <v xml:space="preserve">ATTLEBORO                    </v>
          </cell>
          <cell r="E782">
            <v>0</v>
          </cell>
          <cell r="G782">
            <v>8580</v>
          </cell>
          <cell r="I782">
            <v>0</v>
          </cell>
          <cell r="J782">
            <v>1837732</v>
          </cell>
        </row>
        <row r="783">
          <cell r="A783">
            <v>781</v>
          </cell>
          <cell r="B783">
            <v>70</v>
          </cell>
          <cell r="C783" t="str">
            <v>016</v>
          </cell>
          <cell r="D783" t="str">
            <v xml:space="preserve">ATTLEBORO                    </v>
          </cell>
          <cell r="E783">
            <v>0</v>
          </cell>
          <cell r="G783">
            <v>8585</v>
          </cell>
          <cell r="I783">
            <v>579718</v>
          </cell>
          <cell r="J783">
            <v>311054</v>
          </cell>
        </row>
        <row r="784">
          <cell r="A784">
            <v>782</v>
          </cell>
          <cell r="B784">
            <v>71</v>
          </cell>
          <cell r="C784" t="str">
            <v>016</v>
          </cell>
          <cell r="D784" t="str">
            <v xml:space="preserve">ATTLEBORO                    </v>
          </cell>
          <cell r="E784">
            <v>0</v>
          </cell>
          <cell r="G784">
            <v>8590</v>
          </cell>
          <cell r="I784">
            <v>19927</v>
          </cell>
          <cell r="J784">
            <v>315915</v>
          </cell>
        </row>
        <row r="785">
          <cell r="A785">
            <v>783</v>
          </cell>
          <cell r="B785">
            <v>72</v>
          </cell>
          <cell r="C785" t="str">
            <v>016</v>
          </cell>
          <cell r="D785" t="str">
            <v xml:space="preserve">ATTLEBORO                    </v>
          </cell>
          <cell r="E785">
            <v>0</v>
          </cell>
          <cell r="G785">
            <v>8595</v>
          </cell>
          <cell r="I785">
            <v>0</v>
          </cell>
          <cell r="J785">
            <v>6489</v>
          </cell>
        </row>
        <row r="786">
          <cell r="A786">
            <v>784</v>
          </cell>
          <cell r="B786">
            <v>73</v>
          </cell>
          <cell r="C786" t="str">
            <v>016</v>
          </cell>
          <cell r="D786" t="str">
            <v xml:space="preserve">ATTLEBORO                    </v>
          </cell>
          <cell r="E786">
            <v>0</v>
          </cell>
          <cell r="G786">
            <v>8600</v>
          </cell>
          <cell r="I786">
            <v>0</v>
          </cell>
          <cell r="J786">
            <v>0</v>
          </cell>
        </row>
        <row r="787">
          <cell r="A787">
            <v>785</v>
          </cell>
          <cell r="B787">
            <v>74</v>
          </cell>
          <cell r="C787" t="str">
            <v>016</v>
          </cell>
          <cell r="D787" t="str">
            <v xml:space="preserve">ATTLEBORO                    </v>
          </cell>
          <cell r="E787">
            <v>0</v>
          </cell>
          <cell r="G787">
            <v>8610</v>
          </cell>
          <cell r="I787">
            <v>163989</v>
          </cell>
          <cell r="J787">
            <v>177918</v>
          </cell>
        </row>
        <row r="788">
          <cell r="A788">
            <v>786</v>
          </cell>
          <cell r="B788">
            <v>75</v>
          </cell>
          <cell r="C788" t="str">
            <v>016</v>
          </cell>
          <cell r="D788" t="str">
            <v xml:space="preserve">ATTLEBORO                    </v>
          </cell>
          <cell r="E788">
            <v>14</v>
          </cell>
          <cell r="F788" t="str">
            <v xml:space="preserve">Payments To Out-Of-District Schools </v>
          </cell>
          <cell r="I788">
            <v>4695518.01</v>
          </cell>
          <cell r="J788">
            <v>5197175.97</v>
          </cell>
        </row>
        <row r="789">
          <cell r="A789">
            <v>787</v>
          </cell>
          <cell r="B789">
            <v>76</v>
          </cell>
          <cell r="C789" t="str">
            <v>016</v>
          </cell>
          <cell r="D789" t="str">
            <v xml:space="preserve">ATTLEBORO                    </v>
          </cell>
          <cell r="E789">
            <v>15</v>
          </cell>
          <cell r="F789" t="str">
            <v>Tuition To Other Schools (9000)</v>
          </cell>
          <cell r="G789" t="str">
            <v xml:space="preserve"> </v>
          </cell>
          <cell r="I789">
            <v>4477815</v>
          </cell>
          <cell r="J789">
            <v>4751246</v>
          </cell>
        </row>
        <row r="790">
          <cell r="A790">
            <v>788</v>
          </cell>
          <cell r="B790">
            <v>77</v>
          </cell>
          <cell r="C790" t="str">
            <v>016</v>
          </cell>
          <cell r="D790" t="str">
            <v xml:space="preserve">ATTLEBORO                    </v>
          </cell>
          <cell r="E790">
            <v>16</v>
          </cell>
          <cell r="F790" t="str">
            <v>Out-of-District Transportation (3300)</v>
          </cell>
          <cell r="I790">
            <v>217703.01</v>
          </cell>
          <cell r="J790">
            <v>445929.97</v>
          </cell>
        </row>
        <row r="791">
          <cell r="A791">
            <v>789</v>
          </cell>
          <cell r="B791">
            <v>78</v>
          </cell>
          <cell r="C791" t="str">
            <v>016</v>
          </cell>
          <cell r="D791" t="str">
            <v xml:space="preserve">ATTLEBORO                    </v>
          </cell>
          <cell r="E791">
            <v>17</v>
          </cell>
          <cell r="F791" t="str">
            <v>TOTAL EXPENDITURES</v>
          </cell>
          <cell r="I791">
            <v>70710167</v>
          </cell>
          <cell r="J791">
            <v>72110311</v>
          </cell>
        </row>
        <row r="792">
          <cell r="A792">
            <v>790</v>
          </cell>
          <cell r="B792">
            <v>79</v>
          </cell>
          <cell r="C792" t="str">
            <v>016</v>
          </cell>
          <cell r="D792" t="str">
            <v xml:space="preserve">ATTLEBORO                    </v>
          </cell>
          <cell r="E792">
            <v>18</v>
          </cell>
          <cell r="F792" t="str">
            <v>percentage of overall spending from the general fund</v>
          </cell>
          <cell r="I792">
            <v>83.658055849309477</v>
          </cell>
        </row>
        <row r="793">
          <cell r="A793">
            <v>791</v>
          </cell>
          <cell r="B793">
            <v>1</v>
          </cell>
          <cell r="C793" t="str">
            <v>017</v>
          </cell>
          <cell r="D793" t="str">
            <v xml:space="preserve">AUBURN                       </v>
          </cell>
          <cell r="E793">
            <v>1</v>
          </cell>
          <cell r="F793" t="str">
            <v>In-District FTE Average Membership</v>
          </cell>
          <cell r="G793" t="str">
            <v xml:space="preserve"> </v>
          </cell>
          <cell r="I793">
            <v>2343.9699999999998</v>
          </cell>
          <cell r="J793">
            <v>2369.8000000000002</v>
          </cell>
        </row>
        <row r="794">
          <cell r="A794">
            <v>792</v>
          </cell>
          <cell r="B794">
            <v>2</v>
          </cell>
          <cell r="C794" t="str">
            <v>017</v>
          </cell>
          <cell r="D794" t="str">
            <v xml:space="preserve">AUBURN                       </v>
          </cell>
          <cell r="E794">
            <v>2</v>
          </cell>
          <cell r="F794" t="str">
            <v>Out-of-District FTE Average Membership</v>
          </cell>
          <cell r="G794" t="str">
            <v xml:space="preserve"> </v>
          </cell>
          <cell r="I794">
            <v>76.2</v>
          </cell>
          <cell r="J794">
            <v>79.099999999999994</v>
          </cell>
        </row>
        <row r="795">
          <cell r="A795">
            <v>793</v>
          </cell>
          <cell r="B795">
            <v>3</v>
          </cell>
          <cell r="C795" t="str">
            <v>017</v>
          </cell>
          <cell r="D795" t="str">
            <v xml:space="preserve">AUBURN                       </v>
          </cell>
          <cell r="E795">
            <v>3</v>
          </cell>
          <cell r="F795" t="str">
            <v>Total FTE Average Membership</v>
          </cell>
          <cell r="G795" t="str">
            <v xml:space="preserve"> </v>
          </cell>
          <cell r="I795">
            <v>2420.17</v>
          </cell>
          <cell r="J795">
            <v>2448.9</v>
          </cell>
        </row>
        <row r="796">
          <cell r="A796">
            <v>794</v>
          </cell>
          <cell r="B796">
            <v>4</v>
          </cell>
          <cell r="C796" t="str">
            <v>017</v>
          </cell>
          <cell r="D796" t="str">
            <v xml:space="preserve">AUBURN                       </v>
          </cell>
          <cell r="E796">
            <v>4</v>
          </cell>
          <cell r="F796" t="str">
            <v>Administration</v>
          </cell>
          <cell r="G796" t="str">
            <v xml:space="preserve"> </v>
          </cell>
          <cell r="I796">
            <v>789697</v>
          </cell>
          <cell r="J796">
            <v>881437</v>
          </cell>
        </row>
        <row r="797">
          <cell r="A797">
            <v>795</v>
          </cell>
          <cell r="B797">
            <v>5</v>
          </cell>
          <cell r="C797" t="str">
            <v>017</v>
          </cell>
          <cell r="D797" t="str">
            <v xml:space="preserve">AUBURN                       </v>
          </cell>
          <cell r="E797">
            <v>0</v>
          </cell>
          <cell r="G797">
            <v>8300</v>
          </cell>
          <cell r="I797">
            <v>24892</v>
          </cell>
          <cell r="J797">
            <v>14505</v>
          </cell>
        </row>
        <row r="798">
          <cell r="A798">
            <v>796</v>
          </cell>
          <cell r="B798">
            <v>6</v>
          </cell>
          <cell r="C798" t="str">
            <v>017</v>
          </cell>
          <cell r="D798" t="str">
            <v xml:space="preserve">AUBURN                       </v>
          </cell>
          <cell r="E798">
            <v>0</v>
          </cell>
          <cell r="G798">
            <v>8305</v>
          </cell>
          <cell r="I798">
            <v>238481</v>
          </cell>
          <cell r="J798">
            <v>237027</v>
          </cell>
        </row>
        <row r="799">
          <cell r="A799">
            <v>797</v>
          </cell>
          <cell r="B799">
            <v>7</v>
          </cell>
          <cell r="C799" t="str">
            <v>017</v>
          </cell>
          <cell r="D799" t="str">
            <v xml:space="preserve">AUBURN                       </v>
          </cell>
          <cell r="E799">
            <v>0</v>
          </cell>
          <cell r="G799">
            <v>8310</v>
          </cell>
          <cell r="I799">
            <v>38969</v>
          </cell>
          <cell r="J799">
            <v>37118</v>
          </cell>
        </row>
        <row r="800">
          <cell r="A800">
            <v>798</v>
          </cell>
          <cell r="B800">
            <v>8</v>
          </cell>
          <cell r="C800" t="str">
            <v>017</v>
          </cell>
          <cell r="D800" t="str">
            <v xml:space="preserve">AUBURN                       </v>
          </cell>
          <cell r="E800">
            <v>0</v>
          </cell>
          <cell r="G800">
            <v>8315</v>
          </cell>
          <cell r="I800">
            <v>0</v>
          </cell>
          <cell r="J800">
            <v>0</v>
          </cell>
        </row>
        <row r="801">
          <cell r="A801">
            <v>799</v>
          </cell>
          <cell r="B801">
            <v>9</v>
          </cell>
          <cell r="C801" t="str">
            <v>017</v>
          </cell>
          <cell r="D801" t="str">
            <v xml:space="preserve">AUBURN                       </v>
          </cell>
          <cell r="E801">
            <v>0</v>
          </cell>
          <cell r="G801">
            <v>8320</v>
          </cell>
          <cell r="I801">
            <v>417489</v>
          </cell>
          <cell r="J801">
            <v>320798</v>
          </cell>
        </row>
        <row r="802">
          <cell r="A802">
            <v>800</v>
          </cell>
          <cell r="B802">
            <v>10</v>
          </cell>
          <cell r="C802" t="str">
            <v>017</v>
          </cell>
          <cell r="D802" t="str">
            <v xml:space="preserve">AUBURN                       </v>
          </cell>
          <cell r="E802">
            <v>0</v>
          </cell>
          <cell r="G802">
            <v>8325</v>
          </cell>
          <cell r="I802">
            <v>0</v>
          </cell>
          <cell r="J802">
            <v>12286</v>
          </cell>
        </row>
        <row r="803">
          <cell r="A803">
            <v>801</v>
          </cell>
          <cell r="B803">
            <v>11</v>
          </cell>
          <cell r="C803" t="str">
            <v>017</v>
          </cell>
          <cell r="D803" t="str">
            <v xml:space="preserve">AUBURN                       </v>
          </cell>
          <cell r="E803">
            <v>0</v>
          </cell>
          <cell r="G803">
            <v>8330</v>
          </cell>
          <cell r="I803">
            <v>25526</v>
          </cell>
          <cell r="J803">
            <v>3992</v>
          </cell>
        </row>
        <row r="804">
          <cell r="A804">
            <v>802</v>
          </cell>
          <cell r="B804">
            <v>12</v>
          </cell>
          <cell r="C804" t="str">
            <v>017</v>
          </cell>
          <cell r="D804" t="str">
            <v xml:space="preserve">AUBURN                       </v>
          </cell>
          <cell r="E804">
            <v>0</v>
          </cell>
          <cell r="G804">
            <v>8335</v>
          </cell>
          <cell r="I804">
            <v>0</v>
          </cell>
          <cell r="J804">
            <v>0</v>
          </cell>
        </row>
        <row r="805">
          <cell r="A805">
            <v>803</v>
          </cell>
          <cell r="B805">
            <v>13</v>
          </cell>
          <cell r="C805" t="str">
            <v>017</v>
          </cell>
          <cell r="D805" t="str">
            <v xml:space="preserve">AUBURN                       </v>
          </cell>
          <cell r="E805">
            <v>0</v>
          </cell>
          <cell r="G805">
            <v>8340</v>
          </cell>
          <cell r="I805">
            <v>44340</v>
          </cell>
          <cell r="J805">
            <v>255711</v>
          </cell>
        </row>
        <row r="806">
          <cell r="A806">
            <v>804</v>
          </cell>
          <cell r="B806">
            <v>14</v>
          </cell>
          <cell r="C806" t="str">
            <v>017</v>
          </cell>
          <cell r="D806" t="str">
            <v xml:space="preserve">AUBURN                       </v>
          </cell>
          <cell r="E806">
            <v>5</v>
          </cell>
          <cell r="F806" t="str">
            <v xml:space="preserve">Instructional Leadership </v>
          </cell>
          <cell r="I806">
            <v>2435658</v>
          </cell>
          <cell r="J806">
            <v>1984825</v>
          </cell>
        </row>
        <row r="807">
          <cell r="A807">
            <v>805</v>
          </cell>
          <cell r="B807">
            <v>15</v>
          </cell>
          <cell r="C807" t="str">
            <v>017</v>
          </cell>
          <cell r="D807" t="str">
            <v xml:space="preserve">AUBURN                       </v>
          </cell>
          <cell r="E807">
            <v>0</v>
          </cell>
          <cell r="G807">
            <v>8345</v>
          </cell>
          <cell r="I807">
            <v>305963</v>
          </cell>
          <cell r="J807">
            <v>271450</v>
          </cell>
        </row>
        <row r="808">
          <cell r="A808">
            <v>806</v>
          </cell>
          <cell r="B808">
            <v>16</v>
          </cell>
          <cell r="C808" t="str">
            <v>017</v>
          </cell>
          <cell r="D808" t="str">
            <v xml:space="preserve">AUBURN                       </v>
          </cell>
          <cell r="E808">
            <v>0</v>
          </cell>
          <cell r="G808">
            <v>8350</v>
          </cell>
          <cell r="I808">
            <v>500</v>
          </cell>
          <cell r="J808">
            <v>0</v>
          </cell>
        </row>
        <row r="809">
          <cell r="A809">
            <v>807</v>
          </cell>
          <cell r="B809">
            <v>17</v>
          </cell>
          <cell r="C809" t="str">
            <v>017</v>
          </cell>
          <cell r="D809" t="str">
            <v xml:space="preserve">AUBURN                       </v>
          </cell>
          <cell r="E809">
            <v>0</v>
          </cell>
          <cell r="G809">
            <v>8355</v>
          </cell>
          <cell r="I809">
            <v>1260240</v>
          </cell>
          <cell r="J809">
            <v>1286446</v>
          </cell>
        </row>
        <row r="810">
          <cell r="A810">
            <v>808</v>
          </cell>
          <cell r="B810">
            <v>18</v>
          </cell>
          <cell r="C810" t="str">
            <v>017</v>
          </cell>
          <cell r="D810" t="str">
            <v xml:space="preserve">AUBURN                       </v>
          </cell>
          <cell r="E810">
            <v>0</v>
          </cell>
          <cell r="G810">
            <v>8360</v>
          </cell>
          <cell r="I810">
            <v>836264</v>
          </cell>
          <cell r="J810">
            <v>425852</v>
          </cell>
        </row>
        <row r="811">
          <cell r="A811">
            <v>809</v>
          </cell>
          <cell r="B811">
            <v>19</v>
          </cell>
          <cell r="C811" t="str">
            <v>017</v>
          </cell>
          <cell r="D811" t="str">
            <v xml:space="preserve">AUBURN                       </v>
          </cell>
          <cell r="E811">
            <v>0</v>
          </cell>
          <cell r="G811">
            <v>8365</v>
          </cell>
          <cell r="I811">
            <v>32691</v>
          </cell>
          <cell r="J811">
            <v>1077</v>
          </cell>
        </row>
        <row r="812">
          <cell r="A812">
            <v>810</v>
          </cell>
          <cell r="B812">
            <v>20</v>
          </cell>
          <cell r="C812" t="str">
            <v>017</v>
          </cell>
          <cell r="D812" t="str">
            <v xml:space="preserve">AUBURN                       </v>
          </cell>
          <cell r="E812">
            <v>0</v>
          </cell>
          <cell r="G812">
            <v>8380</v>
          </cell>
          <cell r="I812">
            <v>0</v>
          </cell>
          <cell r="J812">
            <v>0</v>
          </cell>
        </row>
        <row r="813">
          <cell r="A813">
            <v>811</v>
          </cell>
          <cell r="B813">
            <v>21</v>
          </cell>
          <cell r="C813" t="str">
            <v>017</v>
          </cell>
          <cell r="D813" t="str">
            <v xml:space="preserve">AUBURN                       </v>
          </cell>
          <cell r="E813">
            <v>6</v>
          </cell>
          <cell r="F813" t="str">
            <v>Classroom and Specialist Teachers</v>
          </cell>
          <cell r="I813">
            <v>10307615</v>
          </cell>
          <cell r="J813">
            <v>10598438</v>
          </cell>
        </row>
        <row r="814">
          <cell r="A814">
            <v>812</v>
          </cell>
          <cell r="B814">
            <v>22</v>
          </cell>
          <cell r="C814" t="str">
            <v>017</v>
          </cell>
          <cell r="D814" t="str">
            <v xml:space="preserve">AUBURN                       </v>
          </cell>
          <cell r="E814">
            <v>0</v>
          </cell>
          <cell r="G814">
            <v>8370</v>
          </cell>
          <cell r="I814">
            <v>8818341</v>
          </cell>
          <cell r="J814">
            <v>9088918</v>
          </cell>
        </row>
        <row r="815">
          <cell r="A815">
            <v>813</v>
          </cell>
          <cell r="B815">
            <v>23</v>
          </cell>
          <cell r="C815" t="str">
            <v>017</v>
          </cell>
          <cell r="D815" t="str">
            <v xml:space="preserve">AUBURN                       </v>
          </cell>
          <cell r="E815">
            <v>0</v>
          </cell>
          <cell r="G815">
            <v>8375</v>
          </cell>
          <cell r="I815">
            <v>1489274</v>
          </cell>
          <cell r="J815">
            <v>1509520</v>
          </cell>
        </row>
        <row r="816">
          <cell r="A816">
            <v>814</v>
          </cell>
          <cell r="B816">
            <v>24</v>
          </cell>
          <cell r="C816" t="str">
            <v>017</v>
          </cell>
          <cell r="D816" t="str">
            <v xml:space="preserve">AUBURN                       </v>
          </cell>
          <cell r="E816">
            <v>7</v>
          </cell>
          <cell r="F816" t="str">
            <v>Other Teaching Services</v>
          </cell>
          <cell r="I816">
            <v>1836649</v>
          </cell>
          <cell r="J816">
            <v>2214069</v>
          </cell>
        </row>
        <row r="817">
          <cell r="A817">
            <v>815</v>
          </cell>
          <cell r="B817">
            <v>25</v>
          </cell>
          <cell r="C817" t="str">
            <v>017</v>
          </cell>
          <cell r="D817" t="str">
            <v xml:space="preserve">AUBURN                       </v>
          </cell>
          <cell r="E817">
            <v>0</v>
          </cell>
          <cell r="G817">
            <v>8385</v>
          </cell>
          <cell r="I817">
            <v>246646</v>
          </cell>
          <cell r="J817">
            <v>348537</v>
          </cell>
        </row>
        <row r="818">
          <cell r="A818">
            <v>816</v>
          </cell>
          <cell r="B818">
            <v>26</v>
          </cell>
          <cell r="C818" t="str">
            <v>017</v>
          </cell>
          <cell r="D818" t="str">
            <v xml:space="preserve">AUBURN                       </v>
          </cell>
          <cell r="E818">
            <v>0</v>
          </cell>
          <cell r="G818">
            <v>8390</v>
          </cell>
          <cell r="I818">
            <v>170030</v>
          </cell>
          <cell r="J818">
            <v>207199</v>
          </cell>
        </row>
        <row r="819">
          <cell r="A819">
            <v>817</v>
          </cell>
          <cell r="B819">
            <v>27</v>
          </cell>
          <cell r="C819" t="str">
            <v>017</v>
          </cell>
          <cell r="D819" t="str">
            <v xml:space="preserve">AUBURN                       </v>
          </cell>
          <cell r="E819">
            <v>0</v>
          </cell>
          <cell r="G819">
            <v>8395</v>
          </cell>
          <cell r="I819">
            <v>1349318</v>
          </cell>
          <cell r="J819">
            <v>1531106</v>
          </cell>
        </row>
        <row r="820">
          <cell r="A820">
            <v>818</v>
          </cell>
          <cell r="B820">
            <v>28</v>
          </cell>
          <cell r="C820" t="str">
            <v>017</v>
          </cell>
          <cell r="D820" t="str">
            <v xml:space="preserve">AUBURN                       </v>
          </cell>
          <cell r="E820">
            <v>0</v>
          </cell>
          <cell r="G820">
            <v>8400</v>
          </cell>
          <cell r="I820">
            <v>70655</v>
          </cell>
          <cell r="J820">
            <v>127227</v>
          </cell>
        </row>
        <row r="821">
          <cell r="A821">
            <v>819</v>
          </cell>
          <cell r="B821">
            <v>29</v>
          </cell>
          <cell r="C821" t="str">
            <v>017</v>
          </cell>
          <cell r="D821" t="str">
            <v xml:space="preserve">AUBURN                       </v>
          </cell>
          <cell r="E821">
            <v>8</v>
          </cell>
          <cell r="F821" t="str">
            <v>Professional Development</v>
          </cell>
          <cell r="I821">
            <v>109217</v>
          </cell>
          <cell r="J821">
            <v>124806</v>
          </cell>
        </row>
        <row r="822">
          <cell r="A822">
            <v>820</v>
          </cell>
          <cell r="B822">
            <v>30</v>
          </cell>
          <cell r="C822" t="str">
            <v>017</v>
          </cell>
          <cell r="D822" t="str">
            <v xml:space="preserve">AUBURN                       </v>
          </cell>
          <cell r="E822">
            <v>0</v>
          </cell>
          <cell r="G822">
            <v>8405</v>
          </cell>
          <cell r="I822">
            <v>0</v>
          </cell>
          <cell r="J822">
            <v>1950</v>
          </cell>
        </row>
        <row r="823">
          <cell r="A823">
            <v>821</v>
          </cell>
          <cell r="B823">
            <v>31</v>
          </cell>
          <cell r="C823" t="str">
            <v>017</v>
          </cell>
          <cell r="D823" t="str">
            <v xml:space="preserve">AUBURN                       </v>
          </cell>
          <cell r="E823">
            <v>0</v>
          </cell>
          <cell r="G823">
            <v>8410</v>
          </cell>
          <cell r="I823">
            <v>0</v>
          </cell>
          <cell r="J823">
            <v>0</v>
          </cell>
        </row>
        <row r="824">
          <cell r="A824">
            <v>822</v>
          </cell>
          <cell r="B824">
            <v>32</v>
          </cell>
          <cell r="C824" t="str">
            <v>017</v>
          </cell>
          <cell r="D824" t="str">
            <v xml:space="preserve">AUBURN                       </v>
          </cell>
          <cell r="E824">
            <v>0</v>
          </cell>
          <cell r="G824">
            <v>8415</v>
          </cell>
          <cell r="I824">
            <v>3361</v>
          </cell>
          <cell r="J824">
            <v>2178</v>
          </cell>
        </row>
        <row r="825">
          <cell r="A825">
            <v>823</v>
          </cell>
          <cell r="B825">
            <v>33</v>
          </cell>
          <cell r="C825" t="str">
            <v>017</v>
          </cell>
          <cell r="D825" t="str">
            <v xml:space="preserve">AUBURN                       </v>
          </cell>
          <cell r="E825">
            <v>0</v>
          </cell>
          <cell r="G825">
            <v>8420</v>
          </cell>
          <cell r="I825">
            <v>105856</v>
          </cell>
          <cell r="J825">
            <v>120678</v>
          </cell>
        </row>
        <row r="826">
          <cell r="A826">
            <v>824</v>
          </cell>
          <cell r="B826">
            <v>34</v>
          </cell>
          <cell r="C826" t="str">
            <v>017</v>
          </cell>
          <cell r="D826" t="str">
            <v xml:space="preserve">AUBURN                       </v>
          </cell>
          <cell r="E826">
            <v>9</v>
          </cell>
          <cell r="F826" t="str">
            <v>Instructional Materials, Equipment and Technology</v>
          </cell>
          <cell r="I826">
            <v>606076</v>
          </cell>
          <cell r="J826">
            <v>847520</v>
          </cell>
        </row>
        <row r="827">
          <cell r="A827">
            <v>825</v>
          </cell>
          <cell r="B827">
            <v>35</v>
          </cell>
          <cell r="C827" t="str">
            <v>017</v>
          </cell>
          <cell r="D827" t="str">
            <v xml:space="preserve">AUBURN                       </v>
          </cell>
          <cell r="E827">
            <v>0</v>
          </cell>
          <cell r="G827">
            <v>8425</v>
          </cell>
          <cell r="I827">
            <v>10393</v>
          </cell>
          <cell r="J827">
            <v>95146</v>
          </cell>
        </row>
        <row r="828">
          <cell r="A828">
            <v>826</v>
          </cell>
          <cell r="B828">
            <v>36</v>
          </cell>
          <cell r="C828" t="str">
            <v>017</v>
          </cell>
          <cell r="D828" t="str">
            <v xml:space="preserve">AUBURN                       </v>
          </cell>
          <cell r="E828">
            <v>0</v>
          </cell>
          <cell r="G828">
            <v>8430</v>
          </cell>
          <cell r="I828">
            <v>22869</v>
          </cell>
          <cell r="J828">
            <v>46909</v>
          </cell>
        </row>
        <row r="829">
          <cell r="A829">
            <v>827</v>
          </cell>
          <cell r="B829">
            <v>37</v>
          </cell>
          <cell r="C829" t="str">
            <v>017</v>
          </cell>
          <cell r="D829" t="str">
            <v xml:space="preserve">AUBURN                       </v>
          </cell>
          <cell r="E829">
            <v>0</v>
          </cell>
          <cell r="G829">
            <v>8435</v>
          </cell>
          <cell r="I829">
            <v>10823</v>
          </cell>
          <cell r="J829">
            <v>5523</v>
          </cell>
        </row>
        <row r="830">
          <cell r="A830">
            <v>828</v>
          </cell>
          <cell r="B830">
            <v>38</v>
          </cell>
          <cell r="C830" t="str">
            <v>017</v>
          </cell>
          <cell r="D830" t="str">
            <v xml:space="preserve">AUBURN                       </v>
          </cell>
          <cell r="E830">
            <v>0</v>
          </cell>
          <cell r="G830">
            <v>8440</v>
          </cell>
          <cell r="I830">
            <v>223711</v>
          </cell>
          <cell r="J830">
            <v>221678</v>
          </cell>
        </row>
        <row r="831">
          <cell r="A831">
            <v>829</v>
          </cell>
          <cell r="B831">
            <v>39</v>
          </cell>
          <cell r="C831" t="str">
            <v>017</v>
          </cell>
          <cell r="D831" t="str">
            <v xml:space="preserve">AUBURN                       </v>
          </cell>
          <cell r="E831">
            <v>0</v>
          </cell>
          <cell r="G831">
            <v>8445</v>
          </cell>
          <cell r="I831">
            <v>326733</v>
          </cell>
          <cell r="J831">
            <v>327255</v>
          </cell>
        </row>
        <row r="832">
          <cell r="A832">
            <v>830</v>
          </cell>
          <cell r="B832">
            <v>40</v>
          </cell>
          <cell r="C832" t="str">
            <v>017</v>
          </cell>
          <cell r="D832" t="str">
            <v xml:space="preserve">AUBURN                       </v>
          </cell>
          <cell r="E832">
            <v>0</v>
          </cell>
          <cell r="G832">
            <v>8450</v>
          </cell>
          <cell r="I832">
            <v>11547</v>
          </cell>
          <cell r="J832">
            <v>151009</v>
          </cell>
        </row>
        <row r="833">
          <cell r="A833">
            <v>831</v>
          </cell>
          <cell r="B833">
            <v>41</v>
          </cell>
          <cell r="C833" t="str">
            <v>017</v>
          </cell>
          <cell r="D833" t="str">
            <v xml:space="preserve">AUBURN                       </v>
          </cell>
          <cell r="E833">
            <v>0</v>
          </cell>
          <cell r="G833">
            <v>8455</v>
          </cell>
          <cell r="I833">
            <v>0</v>
          </cell>
          <cell r="J833">
            <v>0</v>
          </cell>
        </row>
        <row r="834">
          <cell r="A834">
            <v>832</v>
          </cell>
          <cell r="B834">
            <v>42</v>
          </cell>
          <cell r="C834" t="str">
            <v>017</v>
          </cell>
          <cell r="D834" t="str">
            <v xml:space="preserve">AUBURN                       </v>
          </cell>
          <cell r="E834">
            <v>0</v>
          </cell>
          <cell r="G834">
            <v>8460</v>
          </cell>
          <cell r="I834">
            <v>0</v>
          </cell>
          <cell r="J834">
            <v>0</v>
          </cell>
        </row>
        <row r="835">
          <cell r="A835">
            <v>833</v>
          </cell>
          <cell r="B835">
            <v>43</v>
          </cell>
          <cell r="C835" t="str">
            <v>017</v>
          </cell>
          <cell r="D835" t="str">
            <v xml:space="preserve">AUBURN                       </v>
          </cell>
          <cell r="E835">
            <v>10</v>
          </cell>
          <cell r="F835" t="str">
            <v>Guidance, Counseling and Testing</v>
          </cell>
          <cell r="I835">
            <v>795794</v>
          </cell>
          <cell r="J835">
            <v>745002</v>
          </cell>
        </row>
        <row r="836">
          <cell r="A836">
            <v>834</v>
          </cell>
          <cell r="B836">
            <v>44</v>
          </cell>
          <cell r="C836" t="str">
            <v>017</v>
          </cell>
          <cell r="D836" t="str">
            <v xml:space="preserve">AUBURN                       </v>
          </cell>
          <cell r="E836">
            <v>0</v>
          </cell>
          <cell r="G836">
            <v>8465</v>
          </cell>
          <cell r="I836">
            <v>575432</v>
          </cell>
          <cell r="J836">
            <v>591597</v>
          </cell>
        </row>
        <row r="837">
          <cell r="A837">
            <v>835</v>
          </cell>
          <cell r="B837">
            <v>45</v>
          </cell>
          <cell r="C837" t="str">
            <v>017</v>
          </cell>
          <cell r="D837" t="str">
            <v xml:space="preserve">AUBURN                       </v>
          </cell>
          <cell r="E837">
            <v>0</v>
          </cell>
          <cell r="G837">
            <v>8470</v>
          </cell>
          <cell r="I837">
            <v>30261</v>
          </cell>
          <cell r="J837">
            <v>1591</v>
          </cell>
        </row>
        <row r="838">
          <cell r="A838">
            <v>836</v>
          </cell>
          <cell r="B838">
            <v>46</v>
          </cell>
          <cell r="C838" t="str">
            <v>017</v>
          </cell>
          <cell r="D838" t="str">
            <v xml:space="preserve">AUBURN                       </v>
          </cell>
          <cell r="E838">
            <v>0</v>
          </cell>
          <cell r="G838">
            <v>8475</v>
          </cell>
          <cell r="I838">
            <v>190101</v>
          </cell>
          <cell r="J838">
            <v>151814</v>
          </cell>
        </row>
        <row r="839">
          <cell r="A839">
            <v>837</v>
          </cell>
          <cell r="B839">
            <v>47</v>
          </cell>
          <cell r="C839" t="str">
            <v>017</v>
          </cell>
          <cell r="D839" t="str">
            <v xml:space="preserve">AUBURN                       </v>
          </cell>
          <cell r="E839">
            <v>11</v>
          </cell>
          <cell r="F839" t="str">
            <v>Pupil Services</v>
          </cell>
          <cell r="I839">
            <v>2201232</v>
          </cell>
          <cell r="J839">
            <v>1969679</v>
          </cell>
        </row>
        <row r="840">
          <cell r="A840">
            <v>838</v>
          </cell>
          <cell r="B840">
            <v>48</v>
          </cell>
          <cell r="C840" t="str">
            <v>017</v>
          </cell>
          <cell r="D840" t="str">
            <v xml:space="preserve">AUBURN                       </v>
          </cell>
          <cell r="E840">
            <v>0</v>
          </cell>
          <cell r="G840">
            <v>8485</v>
          </cell>
          <cell r="I840">
            <v>0</v>
          </cell>
          <cell r="J840">
            <v>0</v>
          </cell>
        </row>
        <row r="841">
          <cell r="A841">
            <v>839</v>
          </cell>
          <cell r="B841">
            <v>49</v>
          </cell>
          <cell r="C841" t="str">
            <v>017</v>
          </cell>
          <cell r="D841" t="str">
            <v xml:space="preserve">AUBURN                       </v>
          </cell>
          <cell r="E841">
            <v>0</v>
          </cell>
          <cell r="G841">
            <v>8490</v>
          </cell>
          <cell r="I841">
            <v>339035</v>
          </cell>
          <cell r="J841">
            <v>356198</v>
          </cell>
        </row>
        <row r="842">
          <cell r="A842">
            <v>840</v>
          </cell>
          <cell r="B842">
            <v>50</v>
          </cell>
          <cell r="C842" t="str">
            <v>017</v>
          </cell>
          <cell r="D842" t="str">
            <v xml:space="preserve">AUBURN                       </v>
          </cell>
          <cell r="E842">
            <v>0</v>
          </cell>
          <cell r="G842">
            <v>8495</v>
          </cell>
          <cell r="I842">
            <v>524162</v>
          </cell>
          <cell r="J842">
            <v>346053</v>
          </cell>
        </row>
        <row r="843">
          <cell r="A843">
            <v>841</v>
          </cell>
          <cell r="B843">
            <v>51</v>
          </cell>
          <cell r="C843" t="str">
            <v>017</v>
          </cell>
          <cell r="D843" t="str">
            <v xml:space="preserve">AUBURN                       </v>
          </cell>
          <cell r="E843">
            <v>0</v>
          </cell>
          <cell r="G843">
            <v>8500</v>
          </cell>
          <cell r="I843">
            <v>766251</v>
          </cell>
          <cell r="J843">
            <v>752055</v>
          </cell>
        </row>
        <row r="844">
          <cell r="A844">
            <v>842</v>
          </cell>
          <cell r="B844">
            <v>52</v>
          </cell>
          <cell r="C844" t="str">
            <v>017</v>
          </cell>
          <cell r="D844" t="str">
            <v xml:space="preserve">AUBURN                       </v>
          </cell>
          <cell r="E844">
            <v>0</v>
          </cell>
          <cell r="G844">
            <v>8505</v>
          </cell>
          <cell r="I844">
            <v>403271</v>
          </cell>
          <cell r="J844">
            <v>428959</v>
          </cell>
        </row>
        <row r="845">
          <cell r="A845">
            <v>843</v>
          </cell>
          <cell r="B845">
            <v>53</v>
          </cell>
          <cell r="C845" t="str">
            <v>017</v>
          </cell>
          <cell r="D845" t="str">
            <v xml:space="preserve">AUBURN                       </v>
          </cell>
          <cell r="E845">
            <v>0</v>
          </cell>
          <cell r="G845">
            <v>8510</v>
          </cell>
          <cell r="I845">
            <v>168513</v>
          </cell>
          <cell r="J845">
            <v>71812</v>
          </cell>
        </row>
        <row r="846">
          <cell r="A846">
            <v>844</v>
          </cell>
          <cell r="B846">
            <v>54</v>
          </cell>
          <cell r="C846" t="str">
            <v>017</v>
          </cell>
          <cell r="D846" t="str">
            <v xml:space="preserve">AUBURN                       </v>
          </cell>
          <cell r="E846">
            <v>0</v>
          </cell>
          <cell r="G846">
            <v>8515</v>
          </cell>
          <cell r="I846">
            <v>0</v>
          </cell>
          <cell r="J846">
            <v>14602</v>
          </cell>
        </row>
        <row r="847">
          <cell r="A847">
            <v>845</v>
          </cell>
          <cell r="B847">
            <v>55</v>
          </cell>
          <cell r="C847" t="str">
            <v>017</v>
          </cell>
          <cell r="D847" t="str">
            <v xml:space="preserve">AUBURN                       </v>
          </cell>
          <cell r="E847">
            <v>12</v>
          </cell>
          <cell r="F847" t="str">
            <v>Operations and Maintenance</v>
          </cell>
          <cell r="I847">
            <v>2409480</v>
          </cell>
          <cell r="J847">
            <v>2023463</v>
          </cell>
        </row>
        <row r="848">
          <cell r="A848">
            <v>846</v>
          </cell>
          <cell r="B848">
            <v>56</v>
          </cell>
          <cell r="C848" t="str">
            <v>017</v>
          </cell>
          <cell r="D848" t="str">
            <v xml:space="preserve">AUBURN                       </v>
          </cell>
          <cell r="E848">
            <v>0</v>
          </cell>
          <cell r="G848">
            <v>8520</v>
          </cell>
          <cell r="I848">
            <v>888634</v>
          </cell>
          <cell r="J848">
            <v>918957</v>
          </cell>
        </row>
        <row r="849">
          <cell r="A849">
            <v>847</v>
          </cell>
          <cell r="B849">
            <v>57</v>
          </cell>
          <cell r="C849" t="str">
            <v>017</v>
          </cell>
          <cell r="D849" t="str">
            <v xml:space="preserve">AUBURN                       </v>
          </cell>
          <cell r="E849">
            <v>0</v>
          </cell>
          <cell r="G849">
            <v>8525</v>
          </cell>
          <cell r="I849">
            <v>438191</v>
          </cell>
          <cell r="J849">
            <v>191151</v>
          </cell>
        </row>
        <row r="850">
          <cell r="A850">
            <v>848</v>
          </cell>
          <cell r="B850">
            <v>58</v>
          </cell>
          <cell r="C850" t="str">
            <v>017</v>
          </cell>
          <cell r="D850" t="str">
            <v xml:space="preserve">AUBURN                       </v>
          </cell>
          <cell r="E850">
            <v>0</v>
          </cell>
          <cell r="G850">
            <v>8530</v>
          </cell>
          <cell r="I850">
            <v>447861</v>
          </cell>
          <cell r="J850">
            <v>423938</v>
          </cell>
        </row>
        <row r="851">
          <cell r="A851">
            <v>849</v>
          </cell>
          <cell r="B851">
            <v>59</v>
          </cell>
          <cell r="C851" t="str">
            <v>017</v>
          </cell>
          <cell r="D851" t="str">
            <v xml:space="preserve">AUBURN                       </v>
          </cell>
          <cell r="E851">
            <v>0</v>
          </cell>
          <cell r="G851">
            <v>8535</v>
          </cell>
          <cell r="I851">
            <v>0</v>
          </cell>
          <cell r="J851">
            <v>818</v>
          </cell>
        </row>
        <row r="852">
          <cell r="A852">
            <v>850</v>
          </cell>
          <cell r="B852">
            <v>60</v>
          </cell>
          <cell r="C852" t="str">
            <v>017</v>
          </cell>
          <cell r="D852" t="str">
            <v xml:space="preserve">AUBURN                       </v>
          </cell>
          <cell r="E852">
            <v>0</v>
          </cell>
          <cell r="G852">
            <v>8540</v>
          </cell>
          <cell r="I852">
            <v>623512</v>
          </cell>
          <cell r="J852">
            <v>374281</v>
          </cell>
        </row>
        <row r="853">
          <cell r="A853">
            <v>851</v>
          </cell>
          <cell r="B853">
            <v>61</v>
          </cell>
          <cell r="C853" t="str">
            <v>017</v>
          </cell>
          <cell r="D853" t="str">
            <v xml:space="preserve">AUBURN                       </v>
          </cell>
          <cell r="E853">
            <v>0</v>
          </cell>
          <cell r="G853">
            <v>8545</v>
          </cell>
          <cell r="I853">
            <v>0</v>
          </cell>
          <cell r="J853">
            <v>0</v>
          </cell>
        </row>
        <row r="854">
          <cell r="A854">
            <v>852</v>
          </cell>
          <cell r="B854">
            <v>62</v>
          </cell>
          <cell r="C854" t="str">
            <v>017</v>
          </cell>
          <cell r="D854" t="str">
            <v xml:space="preserve">AUBURN                       </v>
          </cell>
          <cell r="E854">
            <v>0</v>
          </cell>
          <cell r="G854">
            <v>8550</v>
          </cell>
          <cell r="I854">
            <v>11282</v>
          </cell>
          <cell r="J854">
            <v>64384</v>
          </cell>
        </row>
        <row r="855">
          <cell r="A855">
            <v>853</v>
          </cell>
          <cell r="B855">
            <v>63</v>
          </cell>
          <cell r="C855" t="str">
            <v>017</v>
          </cell>
          <cell r="D855" t="str">
            <v xml:space="preserve">AUBURN                       </v>
          </cell>
          <cell r="E855">
            <v>0</v>
          </cell>
          <cell r="G855">
            <v>8555</v>
          </cell>
          <cell r="I855">
            <v>0</v>
          </cell>
          <cell r="J855">
            <v>0</v>
          </cell>
        </row>
        <row r="856">
          <cell r="A856">
            <v>854</v>
          </cell>
          <cell r="B856">
            <v>64</v>
          </cell>
          <cell r="C856" t="str">
            <v>017</v>
          </cell>
          <cell r="D856" t="str">
            <v xml:space="preserve">AUBURN                       </v>
          </cell>
          <cell r="E856">
            <v>0</v>
          </cell>
          <cell r="G856">
            <v>8560</v>
          </cell>
          <cell r="I856">
            <v>0</v>
          </cell>
          <cell r="J856">
            <v>30000</v>
          </cell>
        </row>
        <row r="857">
          <cell r="A857">
            <v>855</v>
          </cell>
          <cell r="B857">
            <v>65</v>
          </cell>
          <cell r="C857" t="str">
            <v>017</v>
          </cell>
          <cell r="D857" t="str">
            <v xml:space="preserve">AUBURN                       </v>
          </cell>
          <cell r="E857">
            <v>0</v>
          </cell>
          <cell r="G857">
            <v>8565</v>
          </cell>
          <cell r="I857">
            <v>0</v>
          </cell>
          <cell r="J857">
            <v>19934</v>
          </cell>
        </row>
        <row r="858">
          <cell r="A858">
            <v>856</v>
          </cell>
          <cell r="B858">
            <v>66</v>
          </cell>
          <cell r="C858" t="str">
            <v>017</v>
          </cell>
          <cell r="D858" t="str">
            <v xml:space="preserve">AUBURN                       </v>
          </cell>
          <cell r="E858">
            <v>13</v>
          </cell>
          <cell r="F858" t="str">
            <v>Insurance, Retirement Programs and Other</v>
          </cell>
          <cell r="I858">
            <v>4975853</v>
          </cell>
          <cell r="J858">
            <v>5125586</v>
          </cell>
        </row>
        <row r="859">
          <cell r="A859">
            <v>857</v>
          </cell>
          <cell r="B859">
            <v>67</v>
          </cell>
          <cell r="C859" t="str">
            <v>017</v>
          </cell>
          <cell r="D859" t="str">
            <v xml:space="preserve">AUBURN                       </v>
          </cell>
          <cell r="E859">
            <v>0</v>
          </cell>
          <cell r="G859">
            <v>8570</v>
          </cell>
          <cell r="I859">
            <v>756338</v>
          </cell>
          <cell r="J859">
            <v>766544</v>
          </cell>
        </row>
        <row r="860">
          <cell r="A860">
            <v>858</v>
          </cell>
          <cell r="B860">
            <v>68</v>
          </cell>
          <cell r="C860" t="str">
            <v>017</v>
          </cell>
          <cell r="D860" t="str">
            <v xml:space="preserve">AUBURN                       </v>
          </cell>
          <cell r="E860">
            <v>0</v>
          </cell>
          <cell r="G860">
            <v>8575</v>
          </cell>
          <cell r="I860">
            <v>2778824</v>
          </cell>
          <cell r="J860">
            <v>2806279</v>
          </cell>
        </row>
        <row r="861">
          <cell r="A861">
            <v>859</v>
          </cell>
          <cell r="B861">
            <v>69</v>
          </cell>
          <cell r="C861" t="str">
            <v>017</v>
          </cell>
          <cell r="D861" t="str">
            <v xml:space="preserve">AUBURN                       </v>
          </cell>
          <cell r="E861">
            <v>0</v>
          </cell>
          <cell r="G861">
            <v>8580</v>
          </cell>
          <cell r="I861">
            <v>1195843</v>
          </cell>
          <cell r="J861">
            <v>1204945</v>
          </cell>
        </row>
        <row r="862">
          <cell r="A862">
            <v>860</v>
          </cell>
          <cell r="B862">
            <v>70</v>
          </cell>
          <cell r="C862" t="str">
            <v>017</v>
          </cell>
          <cell r="D862" t="str">
            <v xml:space="preserve">AUBURN                       </v>
          </cell>
          <cell r="E862">
            <v>0</v>
          </cell>
          <cell r="G862">
            <v>8585</v>
          </cell>
          <cell r="I862">
            <v>199369</v>
          </cell>
          <cell r="J862">
            <v>302806</v>
          </cell>
        </row>
        <row r="863">
          <cell r="A863">
            <v>861</v>
          </cell>
          <cell r="B863">
            <v>71</v>
          </cell>
          <cell r="C863" t="str">
            <v>017</v>
          </cell>
          <cell r="D863" t="str">
            <v xml:space="preserve">AUBURN                       </v>
          </cell>
          <cell r="E863">
            <v>0</v>
          </cell>
          <cell r="G863">
            <v>8590</v>
          </cell>
          <cell r="I863">
            <v>0</v>
          </cell>
          <cell r="J863">
            <v>0</v>
          </cell>
        </row>
        <row r="864">
          <cell r="A864">
            <v>862</v>
          </cell>
          <cell r="B864">
            <v>72</v>
          </cell>
          <cell r="C864" t="str">
            <v>017</v>
          </cell>
          <cell r="D864" t="str">
            <v xml:space="preserve">AUBURN                       </v>
          </cell>
          <cell r="E864">
            <v>0</v>
          </cell>
          <cell r="G864">
            <v>8595</v>
          </cell>
          <cell r="I864">
            <v>0</v>
          </cell>
          <cell r="J864">
            <v>0</v>
          </cell>
        </row>
        <row r="865">
          <cell r="A865">
            <v>863</v>
          </cell>
          <cell r="B865">
            <v>73</v>
          </cell>
          <cell r="C865" t="str">
            <v>017</v>
          </cell>
          <cell r="D865" t="str">
            <v xml:space="preserve">AUBURN                       </v>
          </cell>
          <cell r="E865">
            <v>0</v>
          </cell>
          <cell r="G865">
            <v>8600</v>
          </cell>
          <cell r="I865">
            <v>0</v>
          </cell>
          <cell r="J865">
            <v>0</v>
          </cell>
        </row>
        <row r="866">
          <cell r="A866">
            <v>864</v>
          </cell>
          <cell r="B866">
            <v>74</v>
          </cell>
          <cell r="C866" t="str">
            <v>017</v>
          </cell>
          <cell r="D866" t="str">
            <v xml:space="preserve">AUBURN                       </v>
          </cell>
          <cell r="E866">
            <v>0</v>
          </cell>
          <cell r="G866">
            <v>8610</v>
          </cell>
          <cell r="I866">
            <v>45479</v>
          </cell>
          <cell r="J866">
            <v>45012</v>
          </cell>
        </row>
        <row r="867">
          <cell r="A867">
            <v>865</v>
          </cell>
          <cell r="B867">
            <v>75</v>
          </cell>
          <cell r="C867" t="str">
            <v>017</v>
          </cell>
          <cell r="D867" t="str">
            <v xml:space="preserve">AUBURN                       </v>
          </cell>
          <cell r="E867">
            <v>14</v>
          </cell>
          <cell r="F867" t="str">
            <v xml:space="preserve">Payments To Out-Of-District Schools </v>
          </cell>
          <cell r="I867">
            <v>2573299</v>
          </cell>
          <cell r="J867">
            <v>3402276</v>
          </cell>
        </row>
        <row r="868">
          <cell r="A868">
            <v>866</v>
          </cell>
          <cell r="B868">
            <v>76</v>
          </cell>
          <cell r="C868" t="str">
            <v>017</v>
          </cell>
          <cell r="D868" t="str">
            <v xml:space="preserve">AUBURN                       </v>
          </cell>
          <cell r="E868">
            <v>15</v>
          </cell>
          <cell r="F868" t="str">
            <v>Tuition To Other Schools (9000)</v>
          </cell>
          <cell r="G868" t="str">
            <v xml:space="preserve"> </v>
          </cell>
          <cell r="I868">
            <v>2297014</v>
          </cell>
          <cell r="J868">
            <v>2907670</v>
          </cell>
        </row>
        <row r="869">
          <cell r="A869">
            <v>867</v>
          </cell>
          <cell r="B869">
            <v>77</v>
          </cell>
          <cell r="C869" t="str">
            <v>017</v>
          </cell>
          <cell r="D869" t="str">
            <v xml:space="preserve">AUBURN                       </v>
          </cell>
          <cell r="E869">
            <v>16</v>
          </cell>
          <cell r="F869" t="str">
            <v>Out-of-District Transportation (3300)</v>
          </cell>
          <cell r="I869">
            <v>276285</v>
          </cell>
          <cell r="J869">
            <v>494606</v>
          </cell>
        </row>
        <row r="870">
          <cell r="A870">
            <v>868</v>
          </cell>
          <cell r="B870">
            <v>78</v>
          </cell>
          <cell r="C870" t="str">
            <v>017</v>
          </cell>
          <cell r="D870" t="str">
            <v xml:space="preserve">AUBURN                       </v>
          </cell>
          <cell r="E870">
            <v>17</v>
          </cell>
          <cell r="F870" t="str">
            <v>TOTAL EXPENDITURES</v>
          </cell>
          <cell r="I870">
            <v>29040570</v>
          </cell>
          <cell r="J870">
            <v>29917101</v>
          </cell>
        </row>
        <row r="871">
          <cell r="A871">
            <v>869</v>
          </cell>
          <cell r="B871">
            <v>79</v>
          </cell>
          <cell r="C871" t="str">
            <v>017</v>
          </cell>
          <cell r="D871" t="str">
            <v xml:space="preserve">AUBURN                       </v>
          </cell>
          <cell r="E871">
            <v>18</v>
          </cell>
          <cell r="F871" t="str">
            <v>percentage of overall spending from the general fund</v>
          </cell>
          <cell r="I871">
            <v>87.501846554664738</v>
          </cell>
        </row>
        <row r="872">
          <cell r="A872">
            <v>870</v>
          </cell>
          <cell r="B872">
            <v>1</v>
          </cell>
          <cell r="C872" t="str">
            <v>018</v>
          </cell>
          <cell r="D872" t="str">
            <v xml:space="preserve">AVON                         </v>
          </cell>
          <cell r="E872">
            <v>1</v>
          </cell>
          <cell r="F872" t="str">
            <v>In-District FTE Average Membership</v>
          </cell>
          <cell r="G872" t="str">
            <v xml:space="preserve"> </v>
          </cell>
          <cell r="I872">
            <v>739.64</v>
          </cell>
          <cell r="J872">
            <v>743.8</v>
          </cell>
        </row>
        <row r="873">
          <cell r="A873">
            <v>871</v>
          </cell>
          <cell r="B873">
            <v>2</v>
          </cell>
          <cell r="C873" t="str">
            <v>018</v>
          </cell>
          <cell r="D873" t="str">
            <v xml:space="preserve">AVON                         </v>
          </cell>
          <cell r="E873">
            <v>2</v>
          </cell>
          <cell r="F873" t="str">
            <v>Out-of-District FTE Average Membership</v>
          </cell>
          <cell r="G873" t="str">
            <v xml:space="preserve"> </v>
          </cell>
          <cell r="I873">
            <v>19</v>
          </cell>
          <cell r="J873">
            <v>16</v>
          </cell>
        </row>
        <row r="874">
          <cell r="A874">
            <v>872</v>
          </cell>
          <cell r="B874">
            <v>3</v>
          </cell>
          <cell r="C874" t="str">
            <v>018</v>
          </cell>
          <cell r="D874" t="str">
            <v xml:space="preserve">AVON                         </v>
          </cell>
          <cell r="E874">
            <v>3</v>
          </cell>
          <cell r="F874" t="str">
            <v>Total FTE Average Membership</v>
          </cell>
          <cell r="G874" t="str">
            <v xml:space="preserve"> </v>
          </cell>
          <cell r="I874">
            <v>758.64</v>
          </cell>
          <cell r="J874">
            <v>759.8</v>
          </cell>
        </row>
        <row r="875">
          <cell r="A875">
            <v>873</v>
          </cell>
          <cell r="B875">
            <v>4</v>
          </cell>
          <cell r="C875" t="str">
            <v>018</v>
          </cell>
          <cell r="D875" t="str">
            <v xml:space="preserve">AVON                         </v>
          </cell>
          <cell r="E875">
            <v>4</v>
          </cell>
          <cell r="F875" t="str">
            <v>Administration</v>
          </cell>
          <cell r="G875" t="str">
            <v xml:space="preserve"> </v>
          </cell>
          <cell r="I875">
            <v>392585</v>
          </cell>
          <cell r="J875">
            <v>426436</v>
          </cell>
        </row>
        <row r="876">
          <cell r="A876">
            <v>874</v>
          </cell>
          <cell r="B876">
            <v>5</v>
          </cell>
          <cell r="C876" t="str">
            <v>018</v>
          </cell>
          <cell r="D876" t="str">
            <v xml:space="preserve">AVON                         </v>
          </cell>
          <cell r="E876">
            <v>0</v>
          </cell>
          <cell r="G876">
            <v>8300</v>
          </cell>
          <cell r="I876">
            <v>16156</v>
          </cell>
          <cell r="J876">
            <v>17931</v>
          </cell>
        </row>
        <row r="877">
          <cell r="A877">
            <v>875</v>
          </cell>
          <cell r="B877">
            <v>6</v>
          </cell>
          <cell r="C877" t="str">
            <v>018</v>
          </cell>
          <cell r="D877" t="str">
            <v xml:space="preserve">AVON                         </v>
          </cell>
          <cell r="E877">
            <v>0</v>
          </cell>
          <cell r="G877">
            <v>8305</v>
          </cell>
          <cell r="I877">
            <v>130814</v>
          </cell>
          <cell r="J877">
            <v>135814</v>
          </cell>
        </row>
        <row r="878">
          <cell r="A878">
            <v>876</v>
          </cell>
          <cell r="B878">
            <v>7</v>
          </cell>
          <cell r="C878" t="str">
            <v>018</v>
          </cell>
          <cell r="D878" t="str">
            <v xml:space="preserve">AVON                         </v>
          </cell>
          <cell r="E878">
            <v>0</v>
          </cell>
          <cell r="G878">
            <v>8310</v>
          </cell>
          <cell r="I878">
            <v>0</v>
          </cell>
          <cell r="J878">
            <v>0</v>
          </cell>
        </row>
        <row r="879">
          <cell r="A879">
            <v>877</v>
          </cell>
          <cell r="B879">
            <v>8</v>
          </cell>
          <cell r="C879" t="str">
            <v>018</v>
          </cell>
          <cell r="D879" t="str">
            <v xml:space="preserve">AVON                         </v>
          </cell>
          <cell r="E879">
            <v>0</v>
          </cell>
          <cell r="G879">
            <v>8315</v>
          </cell>
          <cell r="I879">
            <v>0</v>
          </cell>
          <cell r="J879">
            <v>0</v>
          </cell>
        </row>
        <row r="880">
          <cell r="A880">
            <v>878</v>
          </cell>
          <cell r="B880">
            <v>9</v>
          </cell>
          <cell r="C880" t="str">
            <v>018</v>
          </cell>
          <cell r="D880" t="str">
            <v xml:space="preserve">AVON                         </v>
          </cell>
          <cell r="E880">
            <v>0</v>
          </cell>
          <cell r="G880">
            <v>8320</v>
          </cell>
          <cell r="I880">
            <v>16755</v>
          </cell>
          <cell r="J880">
            <v>17425</v>
          </cell>
        </row>
        <row r="881">
          <cell r="A881">
            <v>879</v>
          </cell>
          <cell r="B881">
            <v>10</v>
          </cell>
          <cell r="C881" t="str">
            <v>018</v>
          </cell>
          <cell r="D881" t="str">
            <v xml:space="preserve">AVON                         </v>
          </cell>
          <cell r="E881">
            <v>0</v>
          </cell>
          <cell r="G881">
            <v>8325</v>
          </cell>
          <cell r="I881">
            <v>216560</v>
          </cell>
          <cell r="J881">
            <v>242466</v>
          </cell>
        </row>
        <row r="882">
          <cell r="A882">
            <v>880</v>
          </cell>
          <cell r="B882">
            <v>11</v>
          </cell>
          <cell r="C882" t="str">
            <v>018</v>
          </cell>
          <cell r="D882" t="str">
            <v xml:space="preserve">AVON                         </v>
          </cell>
          <cell r="E882">
            <v>0</v>
          </cell>
          <cell r="G882">
            <v>8330</v>
          </cell>
          <cell r="I882">
            <v>12300</v>
          </cell>
          <cell r="J882">
            <v>12800</v>
          </cell>
        </row>
        <row r="883">
          <cell r="A883">
            <v>881</v>
          </cell>
          <cell r="B883">
            <v>12</v>
          </cell>
          <cell r="C883" t="str">
            <v>018</v>
          </cell>
          <cell r="D883" t="str">
            <v xml:space="preserve">AVON                         </v>
          </cell>
          <cell r="E883">
            <v>0</v>
          </cell>
          <cell r="G883">
            <v>8335</v>
          </cell>
          <cell r="I883">
            <v>0</v>
          </cell>
          <cell r="J883">
            <v>0</v>
          </cell>
        </row>
        <row r="884">
          <cell r="A884">
            <v>882</v>
          </cell>
          <cell r="B884">
            <v>13</v>
          </cell>
          <cell r="C884" t="str">
            <v>018</v>
          </cell>
          <cell r="D884" t="str">
            <v xml:space="preserve">AVON                         </v>
          </cell>
          <cell r="E884">
            <v>0</v>
          </cell>
          <cell r="G884">
            <v>8340</v>
          </cell>
          <cell r="I884">
            <v>0</v>
          </cell>
          <cell r="J884">
            <v>0</v>
          </cell>
        </row>
        <row r="885">
          <cell r="A885">
            <v>883</v>
          </cell>
          <cell r="B885">
            <v>14</v>
          </cell>
          <cell r="C885" t="str">
            <v>018</v>
          </cell>
          <cell r="D885" t="str">
            <v xml:space="preserve">AVON                         </v>
          </cell>
          <cell r="E885">
            <v>5</v>
          </cell>
          <cell r="F885" t="str">
            <v xml:space="preserve">Instructional Leadership </v>
          </cell>
          <cell r="I885">
            <v>662085</v>
          </cell>
          <cell r="J885">
            <v>703895</v>
          </cell>
        </row>
        <row r="886">
          <cell r="A886">
            <v>884</v>
          </cell>
          <cell r="B886">
            <v>15</v>
          </cell>
          <cell r="C886" t="str">
            <v>018</v>
          </cell>
          <cell r="D886" t="str">
            <v xml:space="preserve">AVON                         </v>
          </cell>
          <cell r="E886">
            <v>0</v>
          </cell>
          <cell r="G886">
            <v>8345</v>
          </cell>
          <cell r="I886">
            <v>140378</v>
          </cell>
          <cell r="J886">
            <v>146294</v>
          </cell>
        </row>
        <row r="887">
          <cell r="A887">
            <v>885</v>
          </cell>
          <cell r="B887">
            <v>16</v>
          </cell>
          <cell r="C887" t="str">
            <v>018</v>
          </cell>
          <cell r="D887" t="str">
            <v xml:space="preserve">AVON                         </v>
          </cell>
          <cell r="E887">
            <v>0</v>
          </cell>
          <cell r="G887">
            <v>8350</v>
          </cell>
          <cell r="I887">
            <v>27691</v>
          </cell>
          <cell r="J887">
            <v>30386</v>
          </cell>
        </row>
        <row r="888">
          <cell r="A888">
            <v>886</v>
          </cell>
          <cell r="B888">
            <v>17</v>
          </cell>
          <cell r="C888" t="str">
            <v>018</v>
          </cell>
          <cell r="D888" t="str">
            <v xml:space="preserve">AVON                         </v>
          </cell>
          <cell r="E888">
            <v>0</v>
          </cell>
          <cell r="G888">
            <v>8355</v>
          </cell>
          <cell r="I888">
            <v>410499</v>
          </cell>
          <cell r="J888">
            <v>444401</v>
          </cell>
        </row>
        <row r="889">
          <cell r="A889">
            <v>887</v>
          </cell>
          <cell r="B889">
            <v>18</v>
          </cell>
          <cell r="C889" t="str">
            <v>018</v>
          </cell>
          <cell r="D889" t="str">
            <v xml:space="preserve">AVON                         </v>
          </cell>
          <cell r="E889">
            <v>0</v>
          </cell>
          <cell r="G889">
            <v>8360</v>
          </cell>
          <cell r="I889">
            <v>0</v>
          </cell>
          <cell r="J889">
            <v>0</v>
          </cell>
        </row>
        <row r="890">
          <cell r="A890">
            <v>888</v>
          </cell>
          <cell r="B890">
            <v>19</v>
          </cell>
          <cell r="C890" t="str">
            <v>018</v>
          </cell>
          <cell r="D890" t="str">
            <v xml:space="preserve">AVON                         </v>
          </cell>
          <cell r="E890">
            <v>0</v>
          </cell>
          <cell r="G890">
            <v>8365</v>
          </cell>
          <cell r="I890">
            <v>72507</v>
          </cell>
          <cell r="J890">
            <v>73504</v>
          </cell>
        </row>
        <row r="891">
          <cell r="A891">
            <v>889</v>
          </cell>
          <cell r="B891">
            <v>20</v>
          </cell>
          <cell r="C891" t="str">
            <v>018</v>
          </cell>
          <cell r="D891" t="str">
            <v xml:space="preserve">AVON                         </v>
          </cell>
          <cell r="E891">
            <v>0</v>
          </cell>
          <cell r="G891">
            <v>8380</v>
          </cell>
          <cell r="I891">
            <v>11010</v>
          </cell>
          <cell r="J891">
            <v>9310</v>
          </cell>
        </row>
        <row r="892">
          <cell r="A892">
            <v>890</v>
          </cell>
          <cell r="B892">
            <v>21</v>
          </cell>
          <cell r="C892" t="str">
            <v>018</v>
          </cell>
          <cell r="D892" t="str">
            <v xml:space="preserve">AVON                         </v>
          </cell>
          <cell r="E892">
            <v>6</v>
          </cell>
          <cell r="F892" t="str">
            <v>Classroom and Specialist Teachers</v>
          </cell>
          <cell r="I892">
            <v>3412001</v>
          </cell>
          <cell r="J892">
            <v>3592498</v>
          </cell>
        </row>
        <row r="893">
          <cell r="A893">
            <v>891</v>
          </cell>
          <cell r="B893">
            <v>22</v>
          </cell>
          <cell r="C893" t="str">
            <v>018</v>
          </cell>
          <cell r="D893" t="str">
            <v xml:space="preserve">AVON                         </v>
          </cell>
          <cell r="E893">
            <v>0</v>
          </cell>
          <cell r="G893">
            <v>8370</v>
          </cell>
          <cell r="I893">
            <v>3344717</v>
          </cell>
          <cell r="J893">
            <v>3441230</v>
          </cell>
        </row>
        <row r="894">
          <cell r="A894">
            <v>892</v>
          </cell>
          <cell r="B894">
            <v>23</v>
          </cell>
          <cell r="C894" t="str">
            <v>018</v>
          </cell>
          <cell r="D894" t="str">
            <v xml:space="preserve">AVON                         </v>
          </cell>
          <cell r="E894">
            <v>0</v>
          </cell>
          <cell r="G894">
            <v>8375</v>
          </cell>
          <cell r="I894">
            <v>67284</v>
          </cell>
          <cell r="J894">
            <v>151268</v>
          </cell>
        </row>
        <row r="895">
          <cell r="A895">
            <v>893</v>
          </cell>
          <cell r="B895">
            <v>24</v>
          </cell>
          <cell r="C895" t="str">
            <v>018</v>
          </cell>
          <cell r="D895" t="str">
            <v xml:space="preserve">AVON                         </v>
          </cell>
          <cell r="E895">
            <v>7</v>
          </cell>
          <cell r="F895" t="str">
            <v>Other Teaching Services</v>
          </cell>
          <cell r="I895">
            <v>330927</v>
          </cell>
          <cell r="J895">
            <v>346005</v>
          </cell>
        </row>
        <row r="896">
          <cell r="A896">
            <v>894</v>
          </cell>
          <cell r="B896">
            <v>25</v>
          </cell>
          <cell r="C896" t="str">
            <v>018</v>
          </cell>
          <cell r="D896" t="str">
            <v xml:space="preserve">AVON                         </v>
          </cell>
          <cell r="E896">
            <v>0</v>
          </cell>
          <cell r="G896">
            <v>8385</v>
          </cell>
          <cell r="I896">
            <v>2000</v>
          </cell>
          <cell r="J896">
            <v>40659</v>
          </cell>
        </row>
        <row r="897">
          <cell r="A897">
            <v>895</v>
          </cell>
          <cell r="B897">
            <v>26</v>
          </cell>
          <cell r="C897" t="str">
            <v>018</v>
          </cell>
          <cell r="D897" t="str">
            <v xml:space="preserve">AVON                         </v>
          </cell>
          <cell r="E897">
            <v>0</v>
          </cell>
          <cell r="G897">
            <v>8390</v>
          </cell>
          <cell r="I897">
            <v>37000</v>
          </cell>
          <cell r="J897">
            <v>37735</v>
          </cell>
        </row>
        <row r="898">
          <cell r="A898">
            <v>896</v>
          </cell>
          <cell r="B898">
            <v>27</v>
          </cell>
          <cell r="C898" t="str">
            <v>018</v>
          </cell>
          <cell r="D898" t="str">
            <v xml:space="preserve">AVON                         </v>
          </cell>
          <cell r="E898">
            <v>0</v>
          </cell>
          <cell r="G898">
            <v>8395</v>
          </cell>
          <cell r="I898">
            <v>245023</v>
          </cell>
          <cell r="J898">
            <v>216353</v>
          </cell>
        </row>
        <row r="899">
          <cell r="A899">
            <v>897</v>
          </cell>
          <cell r="B899">
            <v>28</v>
          </cell>
          <cell r="C899" t="str">
            <v>018</v>
          </cell>
          <cell r="D899" t="str">
            <v xml:space="preserve">AVON                         </v>
          </cell>
          <cell r="E899">
            <v>0</v>
          </cell>
          <cell r="G899">
            <v>8400</v>
          </cell>
          <cell r="I899">
            <v>46904</v>
          </cell>
          <cell r="J899">
            <v>51258</v>
          </cell>
        </row>
        <row r="900">
          <cell r="A900">
            <v>898</v>
          </cell>
          <cell r="B900">
            <v>29</v>
          </cell>
          <cell r="C900" t="str">
            <v>018</v>
          </cell>
          <cell r="D900" t="str">
            <v xml:space="preserve">AVON                         </v>
          </cell>
          <cell r="E900">
            <v>8</v>
          </cell>
          <cell r="F900" t="str">
            <v>Professional Development</v>
          </cell>
          <cell r="I900">
            <v>78891</v>
          </cell>
          <cell r="J900">
            <v>85410</v>
          </cell>
        </row>
        <row r="901">
          <cell r="A901">
            <v>899</v>
          </cell>
          <cell r="B901">
            <v>30</v>
          </cell>
          <cell r="C901" t="str">
            <v>018</v>
          </cell>
          <cell r="D901" t="str">
            <v xml:space="preserve">AVON                         </v>
          </cell>
          <cell r="E901">
            <v>0</v>
          </cell>
          <cell r="G901">
            <v>8405</v>
          </cell>
          <cell r="I901">
            <v>3989</v>
          </cell>
          <cell r="J901">
            <v>2979</v>
          </cell>
        </row>
        <row r="902">
          <cell r="A902">
            <v>900</v>
          </cell>
          <cell r="B902">
            <v>31</v>
          </cell>
          <cell r="C902" t="str">
            <v>018</v>
          </cell>
          <cell r="D902" t="str">
            <v xml:space="preserve">AVON                         </v>
          </cell>
          <cell r="E902">
            <v>0</v>
          </cell>
          <cell r="G902">
            <v>8410</v>
          </cell>
          <cell r="I902">
            <v>24000</v>
          </cell>
          <cell r="J902">
            <v>24000</v>
          </cell>
        </row>
        <row r="903">
          <cell r="A903">
            <v>901</v>
          </cell>
          <cell r="B903">
            <v>32</v>
          </cell>
          <cell r="C903" t="str">
            <v>018</v>
          </cell>
          <cell r="D903" t="str">
            <v xml:space="preserve">AVON                         </v>
          </cell>
          <cell r="E903">
            <v>0</v>
          </cell>
          <cell r="G903">
            <v>8415</v>
          </cell>
          <cell r="I903">
            <v>6791</v>
          </cell>
          <cell r="J903">
            <v>6800</v>
          </cell>
        </row>
        <row r="904">
          <cell r="A904">
            <v>902</v>
          </cell>
          <cell r="B904">
            <v>33</v>
          </cell>
          <cell r="C904" t="str">
            <v>018</v>
          </cell>
          <cell r="D904" t="str">
            <v xml:space="preserve">AVON                         </v>
          </cell>
          <cell r="E904">
            <v>0</v>
          </cell>
          <cell r="G904">
            <v>8420</v>
          </cell>
          <cell r="I904">
            <v>44111</v>
          </cell>
          <cell r="J904">
            <v>51631</v>
          </cell>
        </row>
        <row r="905">
          <cell r="A905">
            <v>903</v>
          </cell>
          <cell r="B905">
            <v>34</v>
          </cell>
          <cell r="C905" t="str">
            <v>018</v>
          </cell>
          <cell r="D905" t="str">
            <v xml:space="preserve">AVON                         </v>
          </cell>
          <cell r="E905">
            <v>9</v>
          </cell>
          <cell r="F905" t="str">
            <v>Instructional Materials, Equipment and Technology</v>
          </cell>
          <cell r="I905">
            <v>320959</v>
          </cell>
          <cell r="J905">
            <v>411776</v>
          </cell>
        </row>
        <row r="906">
          <cell r="A906">
            <v>904</v>
          </cell>
          <cell r="B906">
            <v>35</v>
          </cell>
          <cell r="C906" t="str">
            <v>018</v>
          </cell>
          <cell r="D906" t="str">
            <v xml:space="preserve">AVON                         </v>
          </cell>
          <cell r="E906">
            <v>0</v>
          </cell>
          <cell r="G906">
            <v>8425</v>
          </cell>
          <cell r="I906">
            <v>62118</v>
          </cell>
          <cell r="J906">
            <v>61893</v>
          </cell>
        </row>
        <row r="907">
          <cell r="A907">
            <v>905</v>
          </cell>
          <cell r="B907">
            <v>36</v>
          </cell>
          <cell r="C907" t="str">
            <v>018</v>
          </cell>
          <cell r="D907" t="str">
            <v xml:space="preserve">AVON                         </v>
          </cell>
          <cell r="E907">
            <v>0</v>
          </cell>
          <cell r="G907">
            <v>8430</v>
          </cell>
          <cell r="I907">
            <v>18621</v>
          </cell>
          <cell r="J907">
            <v>15693</v>
          </cell>
        </row>
        <row r="908">
          <cell r="A908">
            <v>906</v>
          </cell>
          <cell r="B908">
            <v>37</v>
          </cell>
          <cell r="C908" t="str">
            <v>018</v>
          </cell>
          <cell r="D908" t="str">
            <v xml:space="preserve">AVON                         </v>
          </cell>
          <cell r="E908">
            <v>0</v>
          </cell>
          <cell r="G908">
            <v>8435</v>
          </cell>
          <cell r="I908">
            <v>51488</v>
          </cell>
          <cell r="J908">
            <v>53372</v>
          </cell>
        </row>
        <row r="909">
          <cell r="A909">
            <v>907</v>
          </cell>
          <cell r="B909">
            <v>38</v>
          </cell>
          <cell r="C909" t="str">
            <v>018</v>
          </cell>
          <cell r="D909" t="str">
            <v xml:space="preserve">AVON                         </v>
          </cell>
          <cell r="E909">
            <v>0</v>
          </cell>
          <cell r="G909">
            <v>8440</v>
          </cell>
          <cell r="I909">
            <v>96846</v>
          </cell>
          <cell r="J909">
            <v>94748</v>
          </cell>
        </row>
        <row r="910">
          <cell r="A910">
            <v>908</v>
          </cell>
          <cell r="B910">
            <v>39</v>
          </cell>
          <cell r="C910" t="str">
            <v>018</v>
          </cell>
          <cell r="D910" t="str">
            <v xml:space="preserve">AVON                         </v>
          </cell>
          <cell r="E910">
            <v>0</v>
          </cell>
          <cell r="G910">
            <v>8445</v>
          </cell>
          <cell r="I910">
            <v>12817</v>
          </cell>
          <cell r="J910">
            <v>15505</v>
          </cell>
        </row>
        <row r="911">
          <cell r="A911">
            <v>909</v>
          </cell>
          <cell r="B911">
            <v>40</v>
          </cell>
          <cell r="C911" t="str">
            <v>018</v>
          </cell>
          <cell r="D911" t="str">
            <v xml:space="preserve">AVON                         </v>
          </cell>
          <cell r="E911">
            <v>0</v>
          </cell>
          <cell r="G911">
            <v>8450</v>
          </cell>
          <cell r="I911">
            <v>44512</v>
          </cell>
          <cell r="J911">
            <v>123677</v>
          </cell>
        </row>
        <row r="912">
          <cell r="A912">
            <v>910</v>
          </cell>
          <cell r="B912">
            <v>41</v>
          </cell>
          <cell r="C912" t="str">
            <v>018</v>
          </cell>
          <cell r="D912" t="str">
            <v xml:space="preserve">AVON                         </v>
          </cell>
          <cell r="E912">
            <v>0</v>
          </cell>
          <cell r="G912">
            <v>8455</v>
          </cell>
          <cell r="I912">
            <v>18640</v>
          </cell>
          <cell r="J912">
            <v>22140</v>
          </cell>
        </row>
        <row r="913">
          <cell r="A913">
            <v>911</v>
          </cell>
          <cell r="B913">
            <v>42</v>
          </cell>
          <cell r="C913" t="str">
            <v>018</v>
          </cell>
          <cell r="D913" t="str">
            <v xml:space="preserve">AVON                         </v>
          </cell>
          <cell r="E913">
            <v>0</v>
          </cell>
          <cell r="G913">
            <v>8460</v>
          </cell>
          <cell r="I913">
            <v>15917</v>
          </cell>
          <cell r="J913">
            <v>24748</v>
          </cell>
        </row>
        <row r="914">
          <cell r="A914">
            <v>912</v>
          </cell>
          <cell r="B914">
            <v>43</v>
          </cell>
          <cell r="C914" t="str">
            <v>018</v>
          </cell>
          <cell r="D914" t="str">
            <v xml:space="preserve">AVON                         </v>
          </cell>
          <cell r="E914">
            <v>10</v>
          </cell>
          <cell r="F914" t="str">
            <v>Guidance, Counseling and Testing</v>
          </cell>
          <cell r="I914">
            <v>281502</v>
          </cell>
          <cell r="J914">
            <v>294004</v>
          </cell>
        </row>
        <row r="915">
          <cell r="A915">
            <v>913</v>
          </cell>
          <cell r="B915">
            <v>44</v>
          </cell>
          <cell r="C915" t="str">
            <v>018</v>
          </cell>
          <cell r="D915" t="str">
            <v xml:space="preserve">AVON                         </v>
          </cell>
          <cell r="E915">
            <v>0</v>
          </cell>
          <cell r="G915">
            <v>8465</v>
          </cell>
          <cell r="I915">
            <v>231153</v>
          </cell>
          <cell r="J915">
            <v>243544</v>
          </cell>
        </row>
        <row r="916">
          <cell r="A916">
            <v>914</v>
          </cell>
          <cell r="B916">
            <v>45</v>
          </cell>
          <cell r="C916" t="str">
            <v>018</v>
          </cell>
          <cell r="D916" t="str">
            <v xml:space="preserve">AVON                         </v>
          </cell>
          <cell r="E916">
            <v>0</v>
          </cell>
          <cell r="G916">
            <v>8470</v>
          </cell>
          <cell r="I916">
            <v>2892</v>
          </cell>
          <cell r="J916">
            <v>2312</v>
          </cell>
        </row>
        <row r="917">
          <cell r="A917">
            <v>915</v>
          </cell>
          <cell r="B917">
            <v>46</v>
          </cell>
          <cell r="C917" t="str">
            <v>018</v>
          </cell>
          <cell r="D917" t="str">
            <v xml:space="preserve">AVON                         </v>
          </cell>
          <cell r="E917">
            <v>0</v>
          </cell>
          <cell r="G917">
            <v>8475</v>
          </cell>
          <cell r="I917">
            <v>47457</v>
          </cell>
          <cell r="J917">
            <v>48148</v>
          </cell>
        </row>
        <row r="918">
          <cell r="A918">
            <v>916</v>
          </cell>
          <cell r="B918">
            <v>47</v>
          </cell>
          <cell r="C918" t="str">
            <v>018</v>
          </cell>
          <cell r="D918" t="str">
            <v xml:space="preserve">AVON                         </v>
          </cell>
          <cell r="E918">
            <v>11</v>
          </cell>
          <cell r="F918" t="str">
            <v>Pupil Services</v>
          </cell>
          <cell r="I918">
            <v>586892</v>
          </cell>
          <cell r="J918">
            <v>604384</v>
          </cell>
        </row>
        <row r="919">
          <cell r="A919">
            <v>917</v>
          </cell>
          <cell r="B919">
            <v>48</v>
          </cell>
          <cell r="C919" t="str">
            <v>018</v>
          </cell>
          <cell r="D919" t="str">
            <v xml:space="preserve">AVON                         </v>
          </cell>
          <cell r="E919">
            <v>0</v>
          </cell>
          <cell r="G919">
            <v>8485</v>
          </cell>
          <cell r="I919">
            <v>0</v>
          </cell>
          <cell r="J919">
            <v>0</v>
          </cell>
        </row>
        <row r="920">
          <cell r="A920">
            <v>918</v>
          </cell>
          <cell r="B920">
            <v>49</v>
          </cell>
          <cell r="C920" t="str">
            <v>018</v>
          </cell>
          <cell r="D920" t="str">
            <v xml:space="preserve">AVON                         </v>
          </cell>
          <cell r="E920">
            <v>0</v>
          </cell>
          <cell r="G920">
            <v>8490</v>
          </cell>
          <cell r="I920">
            <v>128621</v>
          </cell>
          <cell r="J920">
            <v>131547</v>
          </cell>
        </row>
        <row r="921">
          <cell r="A921">
            <v>919</v>
          </cell>
          <cell r="B921">
            <v>50</v>
          </cell>
          <cell r="C921" t="str">
            <v>018</v>
          </cell>
          <cell r="D921" t="str">
            <v xml:space="preserve">AVON                         </v>
          </cell>
          <cell r="E921">
            <v>0</v>
          </cell>
          <cell r="G921">
            <v>8495</v>
          </cell>
          <cell r="I921">
            <v>117284</v>
          </cell>
          <cell r="J921">
            <v>119137</v>
          </cell>
        </row>
        <row r="922">
          <cell r="A922">
            <v>920</v>
          </cell>
          <cell r="B922">
            <v>51</v>
          </cell>
          <cell r="C922" t="str">
            <v>018</v>
          </cell>
          <cell r="D922" t="str">
            <v xml:space="preserve">AVON                         </v>
          </cell>
          <cell r="E922">
            <v>0</v>
          </cell>
          <cell r="G922">
            <v>8500</v>
          </cell>
          <cell r="I922">
            <v>203339</v>
          </cell>
          <cell r="J922">
            <v>205432</v>
          </cell>
        </row>
        <row r="923">
          <cell r="A923">
            <v>921</v>
          </cell>
          <cell r="B923">
            <v>52</v>
          </cell>
          <cell r="C923" t="str">
            <v>018</v>
          </cell>
          <cell r="D923" t="str">
            <v xml:space="preserve">AVON                         </v>
          </cell>
          <cell r="E923">
            <v>0</v>
          </cell>
          <cell r="G923">
            <v>8505</v>
          </cell>
          <cell r="I923">
            <v>130381</v>
          </cell>
          <cell r="J923">
            <v>127905</v>
          </cell>
        </row>
        <row r="924">
          <cell r="A924">
            <v>922</v>
          </cell>
          <cell r="B924">
            <v>53</v>
          </cell>
          <cell r="C924" t="str">
            <v>018</v>
          </cell>
          <cell r="D924" t="str">
            <v xml:space="preserve">AVON                         </v>
          </cell>
          <cell r="E924">
            <v>0</v>
          </cell>
          <cell r="G924">
            <v>8510</v>
          </cell>
          <cell r="I924">
            <v>7267</v>
          </cell>
          <cell r="J924">
            <v>20363</v>
          </cell>
        </row>
        <row r="925">
          <cell r="A925">
            <v>923</v>
          </cell>
          <cell r="B925">
            <v>54</v>
          </cell>
          <cell r="C925" t="str">
            <v>018</v>
          </cell>
          <cell r="D925" t="str">
            <v xml:space="preserve">AVON                         </v>
          </cell>
          <cell r="E925">
            <v>0</v>
          </cell>
          <cell r="G925">
            <v>8515</v>
          </cell>
          <cell r="I925">
            <v>0</v>
          </cell>
          <cell r="J925">
            <v>0</v>
          </cell>
        </row>
        <row r="926">
          <cell r="A926">
            <v>924</v>
          </cell>
          <cell r="B926">
            <v>55</v>
          </cell>
          <cell r="C926" t="str">
            <v>018</v>
          </cell>
          <cell r="D926" t="str">
            <v xml:space="preserve">AVON                         </v>
          </cell>
          <cell r="E926">
            <v>12</v>
          </cell>
          <cell r="F926" t="str">
            <v>Operations and Maintenance</v>
          </cell>
          <cell r="I926">
            <v>993825</v>
          </cell>
          <cell r="J926">
            <v>1143408</v>
          </cell>
        </row>
        <row r="927">
          <cell r="A927">
            <v>925</v>
          </cell>
          <cell r="B927">
            <v>56</v>
          </cell>
          <cell r="C927" t="str">
            <v>018</v>
          </cell>
          <cell r="D927" t="str">
            <v xml:space="preserve">AVON                         </v>
          </cell>
          <cell r="E927">
            <v>0</v>
          </cell>
          <cell r="G927">
            <v>8520</v>
          </cell>
          <cell r="I927">
            <v>301833</v>
          </cell>
          <cell r="J927">
            <v>311262</v>
          </cell>
        </row>
        <row r="928">
          <cell r="A928">
            <v>926</v>
          </cell>
          <cell r="B928">
            <v>57</v>
          </cell>
          <cell r="C928" t="str">
            <v>018</v>
          </cell>
          <cell r="D928" t="str">
            <v xml:space="preserve">AVON                         </v>
          </cell>
          <cell r="E928">
            <v>0</v>
          </cell>
          <cell r="G928">
            <v>8525</v>
          </cell>
          <cell r="I928">
            <v>135160</v>
          </cell>
          <cell r="J928">
            <v>122234</v>
          </cell>
        </row>
        <row r="929">
          <cell r="A929">
            <v>927</v>
          </cell>
          <cell r="B929">
            <v>58</v>
          </cell>
          <cell r="C929" t="str">
            <v>018</v>
          </cell>
          <cell r="D929" t="str">
            <v xml:space="preserve">AVON                         </v>
          </cell>
          <cell r="E929">
            <v>0</v>
          </cell>
          <cell r="G929">
            <v>8530</v>
          </cell>
          <cell r="I929">
            <v>226883</v>
          </cell>
          <cell r="J929">
            <v>187528</v>
          </cell>
        </row>
        <row r="930">
          <cell r="A930">
            <v>928</v>
          </cell>
          <cell r="B930">
            <v>59</v>
          </cell>
          <cell r="C930" t="str">
            <v>018</v>
          </cell>
          <cell r="D930" t="str">
            <v xml:space="preserve">AVON                         </v>
          </cell>
          <cell r="E930">
            <v>0</v>
          </cell>
          <cell r="G930">
            <v>8535</v>
          </cell>
          <cell r="I930">
            <v>153295</v>
          </cell>
          <cell r="J930">
            <v>283249</v>
          </cell>
        </row>
        <row r="931">
          <cell r="A931">
            <v>929</v>
          </cell>
          <cell r="B931">
            <v>60</v>
          </cell>
          <cell r="C931" t="str">
            <v>018</v>
          </cell>
          <cell r="D931" t="str">
            <v xml:space="preserve">AVON                         </v>
          </cell>
          <cell r="E931">
            <v>0</v>
          </cell>
          <cell r="G931">
            <v>8540</v>
          </cell>
          <cell r="I931">
            <v>126654</v>
          </cell>
          <cell r="J931">
            <v>171829</v>
          </cell>
        </row>
        <row r="932">
          <cell r="A932">
            <v>930</v>
          </cell>
          <cell r="B932">
            <v>61</v>
          </cell>
          <cell r="C932" t="str">
            <v>018</v>
          </cell>
          <cell r="D932" t="str">
            <v xml:space="preserve">AVON                         </v>
          </cell>
          <cell r="E932">
            <v>0</v>
          </cell>
          <cell r="G932">
            <v>8545</v>
          </cell>
          <cell r="I932">
            <v>0</v>
          </cell>
          <cell r="J932">
            <v>0</v>
          </cell>
        </row>
        <row r="933">
          <cell r="A933">
            <v>931</v>
          </cell>
          <cell r="B933">
            <v>62</v>
          </cell>
          <cell r="C933" t="str">
            <v>018</v>
          </cell>
          <cell r="D933" t="str">
            <v xml:space="preserve">AVON                         </v>
          </cell>
          <cell r="E933">
            <v>0</v>
          </cell>
          <cell r="G933">
            <v>8550</v>
          </cell>
          <cell r="I933">
            <v>50000</v>
          </cell>
          <cell r="J933">
            <v>67306</v>
          </cell>
        </row>
        <row r="934">
          <cell r="A934">
            <v>932</v>
          </cell>
          <cell r="B934">
            <v>63</v>
          </cell>
          <cell r="C934" t="str">
            <v>018</v>
          </cell>
          <cell r="D934" t="str">
            <v xml:space="preserve">AVON                         </v>
          </cell>
          <cell r="E934">
            <v>0</v>
          </cell>
          <cell r="G934">
            <v>8555</v>
          </cell>
          <cell r="I934">
            <v>0</v>
          </cell>
          <cell r="J934">
            <v>0</v>
          </cell>
        </row>
        <row r="935">
          <cell r="A935">
            <v>933</v>
          </cell>
          <cell r="B935">
            <v>64</v>
          </cell>
          <cell r="C935" t="str">
            <v>018</v>
          </cell>
          <cell r="D935" t="str">
            <v xml:space="preserve">AVON                         </v>
          </cell>
          <cell r="E935">
            <v>0</v>
          </cell>
          <cell r="G935">
            <v>8560</v>
          </cell>
          <cell r="I935">
            <v>0</v>
          </cell>
          <cell r="J935">
            <v>0</v>
          </cell>
        </row>
        <row r="936">
          <cell r="A936">
            <v>934</v>
          </cell>
          <cell r="B936">
            <v>65</v>
          </cell>
          <cell r="C936" t="str">
            <v>018</v>
          </cell>
          <cell r="D936" t="str">
            <v xml:space="preserve">AVON                         </v>
          </cell>
          <cell r="E936">
            <v>0</v>
          </cell>
          <cell r="G936">
            <v>8565</v>
          </cell>
          <cell r="I936">
            <v>0</v>
          </cell>
          <cell r="J936">
            <v>0</v>
          </cell>
        </row>
        <row r="937">
          <cell r="A937">
            <v>935</v>
          </cell>
          <cell r="B937">
            <v>66</v>
          </cell>
          <cell r="C937" t="str">
            <v>018</v>
          </cell>
          <cell r="D937" t="str">
            <v xml:space="preserve">AVON                         </v>
          </cell>
          <cell r="E937">
            <v>13</v>
          </cell>
          <cell r="F937" t="str">
            <v>Insurance, Retirement Programs and Other</v>
          </cell>
          <cell r="I937">
            <v>1458463</v>
          </cell>
          <cell r="J937">
            <v>1610447</v>
          </cell>
        </row>
        <row r="938">
          <cell r="A938">
            <v>936</v>
          </cell>
          <cell r="B938">
            <v>67</v>
          </cell>
          <cell r="C938" t="str">
            <v>018</v>
          </cell>
          <cell r="D938" t="str">
            <v xml:space="preserve">AVON                         </v>
          </cell>
          <cell r="E938">
            <v>0</v>
          </cell>
          <cell r="G938">
            <v>8570</v>
          </cell>
          <cell r="I938">
            <v>229521</v>
          </cell>
          <cell r="J938">
            <v>264249</v>
          </cell>
        </row>
        <row r="939">
          <cell r="A939">
            <v>937</v>
          </cell>
          <cell r="B939">
            <v>68</v>
          </cell>
          <cell r="C939" t="str">
            <v>018</v>
          </cell>
          <cell r="D939" t="str">
            <v xml:space="preserve">AVON                         </v>
          </cell>
          <cell r="E939">
            <v>0</v>
          </cell>
          <cell r="G939">
            <v>8575</v>
          </cell>
          <cell r="I939">
            <v>1221597</v>
          </cell>
          <cell r="J939">
            <v>1343943</v>
          </cell>
        </row>
        <row r="940">
          <cell r="A940">
            <v>938</v>
          </cell>
          <cell r="B940">
            <v>69</v>
          </cell>
          <cell r="C940" t="str">
            <v>018</v>
          </cell>
          <cell r="D940" t="str">
            <v xml:space="preserve">AVON                         </v>
          </cell>
          <cell r="E940">
            <v>0</v>
          </cell>
          <cell r="G940">
            <v>8580</v>
          </cell>
          <cell r="I940">
            <v>0</v>
          </cell>
          <cell r="J940">
            <v>0</v>
          </cell>
        </row>
        <row r="941">
          <cell r="A941">
            <v>939</v>
          </cell>
          <cell r="B941">
            <v>70</v>
          </cell>
          <cell r="C941" t="str">
            <v>018</v>
          </cell>
          <cell r="D941" t="str">
            <v xml:space="preserve">AVON                         </v>
          </cell>
          <cell r="E941">
            <v>0</v>
          </cell>
          <cell r="G941">
            <v>8585</v>
          </cell>
          <cell r="I941">
            <v>0</v>
          </cell>
          <cell r="J941">
            <v>0</v>
          </cell>
        </row>
        <row r="942">
          <cell r="A942">
            <v>940</v>
          </cell>
          <cell r="B942">
            <v>71</v>
          </cell>
          <cell r="C942" t="str">
            <v>018</v>
          </cell>
          <cell r="D942" t="str">
            <v xml:space="preserve">AVON                         </v>
          </cell>
          <cell r="E942">
            <v>0</v>
          </cell>
          <cell r="G942">
            <v>8590</v>
          </cell>
          <cell r="I942">
            <v>0</v>
          </cell>
          <cell r="J942">
            <v>0</v>
          </cell>
        </row>
        <row r="943">
          <cell r="A943">
            <v>941</v>
          </cell>
          <cell r="B943">
            <v>72</v>
          </cell>
          <cell r="C943" t="str">
            <v>018</v>
          </cell>
          <cell r="D943" t="str">
            <v xml:space="preserve">AVON                         </v>
          </cell>
          <cell r="E943">
            <v>0</v>
          </cell>
          <cell r="G943">
            <v>8595</v>
          </cell>
          <cell r="I943">
            <v>0</v>
          </cell>
          <cell r="J943">
            <v>0</v>
          </cell>
        </row>
        <row r="944">
          <cell r="A944">
            <v>942</v>
          </cell>
          <cell r="B944">
            <v>73</v>
          </cell>
          <cell r="C944" t="str">
            <v>018</v>
          </cell>
          <cell r="D944" t="str">
            <v xml:space="preserve">AVON                         </v>
          </cell>
          <cell r="E944">
            <v>0</v>
          </cell>
          <cell r="G944">
            <v>8600</v>
          </cell>
          <cell r="I944">
            <v>865</v>
          </cell>
          <cell r="J944">
            <v>689</v>
          </cell>
        </row>
        <row r="945">
          <cell r="A945">
            <v>943</v>
          </cell>
          <cell r="B945">
            <v>74</v>
          </cell>
          <cell r="C945" t="str">
            <v>018</v>
          </cell>
          <cell r="D945" t="str">
            <v xml:space="preserve">AVON                         </v>
          </cell>
          <cell r="E945">
            <v>0</v>
          </cell>
          <cell r="G945">
            <v>8610</v>
          </cell>
          <cell r="I945">
            <v>6480</v>
          </cell>
          <cell r="J945">
            <v>1566</v>
          </cell>
        </row>
        <row r="946">
          <cell r="A946">
            <v>944</v>
          </cell>
          <cell r="B946">
            <v>75</v>
          </cell>
          <cell r="C946" t="str">
            <v>018</v>
          </cell>
          <cell r="D946" t="str">
            <v xml:space="preserve">AVON                         </v>
          </cell>
          <cell r="E946">
            <v>14</v>
          </cell>
          <cell r="F946" t="str">
            <v xml:space="preserve">Payments To Out-Of-District Schools </v>
          </cell>
          <cell r="I946">
            <v>788149</v>
          </cell>
          <cell r="J946">
            <v>466642</v>
          </cell>
        </row>
        <row r="947">
          <cell r="A947">
            <v>945</v>
          </cell>
          <cell r="B947">
            <v>76</v>
          </cell>
          <cell r="C947" t="str">
            <v>018</v>
          </cell>
          <cell r="D947" t="str">
            <v xml:space="preserve">AVON                         </v>
          </cell>
          <cell r="E947">
            <v>15</v>
          </cell>
          <cell r="F947" t="str">
            <v>Tuition To Other Schools (9000)</v>
          </cell>
          <cell r="G947" t="str">
            <v xml:space="preserve"> </v>
          </cell>
          <cell r="I947">
            <v>687157</v>
          </cell>
          <cell r="J947">
            <v>335814</v>
          </cell>
        </row>
        <row r="948">
          <cell r="A948">
            <v>946</v>
          </cell>
          <cell r="B948">
            <v>77</v>
          </cell>
          <cell r="C948" t="str">
            <v>018</v>
          </cell>
          <cell r="D948" t="str">
            <v xml:space="preserve">AVON                         </v>
          </cell>
          <cell r="E948">
            <v>16</v>
          </cell>
          <cell r="F948" t="str">
            <v>Out-of-District Transportation (3300)</v>
          </cell>
          <cell r="I948">
            <v>100992</v>
          </cell>
          <cell r="J948">
            <v>130828</v>
          </cell>
        </row>
        <row r="949">
          <cell r="A949">
            <v>947</v>
          </cell>
          <cell r="B949">
            <v>78</v>
          </cell>
          <cell r="C949" t="str">
            <v>018</v>
          </cell>
          <cell r="D949" t="str">
            <v xml:space="preserve">AVON                         </v>
          </cell>
          <cell r="E949">
            <v>17</v>
          </cell>
          <cell r="F949" t="str">
            <v>TOTAL EXPENDITURES</v>
          </cell>
          <cell r="I949">
            <v>9306279</v>
          </cell>
          <cell r="J949">
            <v>9684905</v>
          </cell>
        </row>
        <row r="950">
          <cell r="A950">
            <v>948</v>
          </cell>
          <cell r="B950">
            <v>79</v>
          </cell>
          <cell r="C950" t="str">
            <v>018</v>
          </cell>
          <cell r="D950" t="str">
            <v xml:space="preserve">AVON                         </v>
          </cell>
          <cell r="E950">
            <v>18</v>
          </cell>
          <cell r="F950" t="str">
            <v>percentage of overall spending from the general fund</v>
          </cell>
          <cell r="I950">
            <v>78.108704886238641</v>
          </cell>
        </row>
        <row r="951">
          <cell r="A951">
            <v>949</v>
          </cell>
          <cell r="B951">
            <v>1</v>
          </cell>
          <cell r="C951" t="str">
            <v>019</v>
          </cell>
          <cell r="D951" t="str">
            <v xml:space="preserve">AYER                         </v>
          </cell>
          <cell r="E951">
            <v>1</v>
          </cell>
          <cell r="F951" t="str">
            <v>In-District FTE Average Membership</v>
          </cell>
          <cell r="G951" t="str">
            <v xml:space="preserve"> </v>
          </cell>
          <cell r="I951">
            <v>1213.77</v>
          </cell>
          <cell r="J951">
            <v>1204.9000000000001</v>
          </cell>
        </row>
        <row r="952">
          <cell r="A952">
            <v>950</v>
          </cell>
          <cell r="B952">
            <v>2</v>
          </cell>
          <cell r="C952" t="str">
            <v>019</v>
          </cell>
          <cell r="D952" t="str">
            <v xml:space="preserve">AYER                         </v>
          </cell>
          <cell r="E952">
            <v>2</v>
          </cell>
          <cell r="F952" t="str">
            <v>Out-of-District FTE Average Membership</v>
          </cell>
          <cell r="G952" t="str">
            <v xml:space="preserve"> </v>
          </cell>
          <cell r="I952">
            <v>137.19999999999999</v>
          </cell>
          <cell r="J952">
            <v>149.4</v>
          </cell>
        </row>
        <row r="953">
          <cell r="A953">
            <v>951</v>
          </cell>
          <cell r="B953">
            <v>3</v>
          </cell>
          <cell r="C953" t="str">
            <v>019</v>
          </cell>
          <cell r="D953" t="str">
            <v xml:space="preserve">AYER                         </v>
          </cell>
          <cell r="E953">
            <v>3</v>
          </cell>
          <cell r="F953" t="str">
            <v>Total FTE Average Membership</v>
          </cell>
          <cell r="G953" t="str">
            <v xml:space="preserve"> </v>
          </cell>
          <cell r="I953">
            <v>1350.97</v>
          </cell>
          <cell r="J953">
            <v>1354.3</v>
          </cell>
        </row>
        <row r="954">
          <cell r="A954">
            <v>952</v>
          </cell>
          <cell r="B954">
            <v>4</v>
          </cell>
          <cell r="C954" t="str">
            <v>019</v>
          </cell>
          <cell r="D954" t="str">
            <v xml:space="preserve">AYER                         </v>
          </cell>
          <cell r="E954">
            <v>4</v>
          </cell>
          <cell r="F954" t="str">
            <v>Administration</v>
          </cell>
          <cell r="G954" t="str">
            <v xml:space="preserve"> </v>
          </cell>
          <cell r="I954">
            <v>732548</v>
          </cell>
          <cell r="J954">
            <v>676509</v>
          </cell>
        </row>
        <row r="955">
          <cell r="A955">
            <v>953</v>
          </cell>
          <cell r="B955">
            <v>5</v>
          </cell>
          <cell r="C955" t="str">
            <v>019</v>
          </cell>
          <cell r="D955" t="str">
            <v xml:space="preserve">AYER                         </v>
          </cell>
          <cell r="E955">
            <v>0</v>
          </cell>
          <cell r="G955">
            <v>8300</v>
          </cell>
          <cell r="I955">
            <v>38400</v>
          </cell>
          <cell r="J955">
            <v>12413</v>
          </cell>
        </row>
        <row r="956">
          <cell r="A956">
            <v>954</v>
          </cell>
          <cell r="B956">
            <v>6</v>
          </cell>
          <cell r="C956" t="str">
            <v>019</v>
          </cell>
          <cell r="D956" t="str">
            <v xml:space="preserve">AYER                         </v>
          </cell>
          <cell r="E956">
            <v>0</v>
          </cell>
          <cell r="G956">
            <v>8305</v>
          </cell>
          <cell r="I956">
            <v>180854</v>
          </cell>
          <cell r="J956">
            <v>188007</v>
          </cell>
        </row>
        <row r="957">
          <cell r="A957">
            <v>955</v>
          </cell>
          <cell r="B957">
            <v>7</v>
          </cell>
          <cell r="C957" t="str">
            <v>019</v>
          </cell>
          <cell r="D957" t="str">
            <v xml:space="preserve">AYER                         </v>
          </cell>
          <cell r="E957">
            <v>0</v>
          </cell>
          <cell r="G957">
            <v>8310</v>
          </cell>
          <cell r="I957">
            <v>0</v>
          </cell>
          <cell r="J957">
            <v>0</v>
          </cell>
        </row>
        <row r="958">
          <cell r="A958">
            <v>956</v>
          </cell>
          <cell r="B958">
            <v>8</v>
          </cell>
          <cell r="C958" t="str">
            <v>019</v>
          </cell>
          <cell r="D958" t="str">
            <v xml:space="preserve">AYER                         </v>
          </cell>
          <cell r="E958">
            <v>0</v>
          </cell>
          <cell r="G958">
            <v>8315</v>
          </cell>
          <cell r="I958">
            <v>0</v>
          </cell>
          <cell r="J958">
            <v>0</v>
          </cell>
        </row>
        <row r="959">
          <cell r="A959">
            <v>957</v>
          </cell>
          <cell r="B959">
            <v>9</v>
          </cell>
          <cell r="C959" t="str">
            <v>019</v>
          </cell>
          <cell r="D959" t="str">
            <v xml:space="preserve">AYER                         </v>
          </cell>
          <cell r="E959">
            <v>0</v>
          </cell>
          <cell r="G959">
            <v>8320</v>
          </cell>
          <cell r="I959">
            <v>274772</v>
          </cell>
          <cell r="J959">
            <v>287197</v>
          </cell>
        </row>
        <row r="960">
          <cell r="A960">
            <v>958</v>
          </cell>
          <cell r="B960">
            <v>10</v>
          </cell>
          <cell r="C960" t="str">
            <v>019</v>
          </cell>
          <cell r="D960" t="str">
            <v xml:space="preserve">AYER                         </v>
          </cell>
          <cell r="E960">
            <v>0</v>
          </cell>
          <cell r="G960">
            <v>8325</v>
          </cell>
          <cell r="I960">
            <v>18696</v>
          </cell>
          <cell r="J960">
            <v>0</v>
          </cell>
        </row>
        <row r="961">
          <cell r="A961">
            <v>959</v>
          </cell>
          <cell r="B961">
            <v>11</v>
          </cell>
          <cell r="C961" t="str">
            <v>019</v>
          </cell>
          <cell r="D961" t="str">
            <v xml:space="preserve">AYER                         </v>
          </cell>
          <cell r="E961">
            <v>0</v>
          </cell>
          <cell r="G961">
            <v>8330</v>
          </cell>
          <cell r="I961">
            <v>36924</v>
          </cell>
          <cell r="J961">
            <v>17558</v>
          </cell>
        </row>
        <row r="962">
          <cell r="A962">
            <v>960</v>
          </cell>
          <cell r="B962">
            <v>12</v>
          </cell>
          <cell r="C962" t="str">
            <v>019</v>
          </cell>
          <cell r="D962" t="str">
            <v xml:space="preserve">AYER                         </v>
          </cell>
          <cell r="E962">
            <v>0</v>
          </cell>
          <cell r="G962">
            <v>8335</v>
          </cell>
          <cell r="I962">
            <v>0</v>
          </cell>
          <cell r="J962">
            <v>0</v>
          </cell>
        </row>
        <row r="963">
          <cell r="A963">
            <v>961</v>
          </cell>
          <cell r="B963">
            <v>13</v>
          </cell>
          <cell r="C963" t="str">
            <v>019</v>
          </cell>
          <cell r="D963" t="str">
            <v xml:space="preserve">AYER                         </v>
          </cell>
          <cell r="E963">
            <v>0</v>
          </cell>
          <cell r="G963">
            <v>8340</v>
          </cell>
          <cell r="I963">
            <v>182902</v>
          </cell>
          <cell r="J963">
            <v>171334</v>
          </cell>
        </row>
        <row r="964">
          <cell r="A964">
            <v>962</v>
          </cell>
          <cell r="B964">
            <v>14</v>
          </cell>
          <cell r="C964" t="str">
            <v>019</v>
          </cell>
          <cell r="D964" t="str">
            <v xml:space="preserve">AYER                         </v>
          </cell>
          <cell r="E964">
            <v>5</v>
          </cell>
          <cell r="F964" t="str">
            <v xml:space="preserve">Instructional Leadership </v>
          </cell>
          <cell r="I964">
            <v>949675</v>
          </cell>
          <cell r="J964">
            <v>1157127</v>
          </cell>
        </row>
        <row r="965">
          <cell r="A965">
            <v>963</v>
          </cell>
          <cell r="B965">
            <v>15</v>
          </cell>
          <cell r="C965" t="str">
            <v>019</v>
          </cell>
          <cell r="D965" t="str">
            <v xml:space="preserve">AYER                         </v>
          </cell>
          <cell r="E965">
            <v>0</v>
          </cell>
          <cell r="G965">
            <v>8345</v>
          </cell>
          <cell r="I965">
            <v>331218</v>
          </cell>
          <cell r="J965">
            <v>263704</v>
          </cell>
        </row>
        <row r="966">
          <cell r="A966">
            <v>964</v>
          </cell>
          <cell r="B966">
            <v>16</v>
          </cell>
          <cell r="C966" t="str">
            <v>019</v>
          </cell>
          <cell r="D966" t="str">
            <v xml:space="preserve">AYER                         </v>
          </cell>
          <cell r="E966">
            <v>0</v>
          </cell>
          <cell r="G966">
            <v>8350</v>
          </cell>
          <cell r="I966">
            <v>0</v>
          </cell>
          <cell r="J966">
            <v>0</v>
          </cell>
        </row>
        <row r="967">
          <cell r="A967">
            <v>965</v>
          </cell>
          <cell r="B967">
            <v>17</v>
          </cell>
          <cell r="C967" t="str">
            <v>019</v>
          </cell>
          <cell r="D967" t="str">
            <v xml:space="preserve">AYER                         </v>
          </cell>
          <cell r="E967">
            <v>0</v>
          </cell>
          <cell r="G967">
            <v>8355</v>
          </cell>
          <cell r="I967">
            <v>543700</v>
          </cell>
          <cell r="J967">
            <v>644044</v>
          </cell>
        </row>
        <row r="968">
          <cell r="A968">
            <v>966</v>
          </cell>
          <cell r="B968">
            <v>18</v>
          </cell>
          <cell r="C968" t="str">
            <v>019</v>
          </cell>
          <cell r="D968" t="str">
            <v xml:space="preserve">AYER                         </v>
          </cell>
          <cell r="E968">
            <v>0</v>
          </cell>
          <cell r="G968">
            <v>8360</v>
          </cell>
          <cell r="I968">
            <v>0</v>
          </cell>
          <cell r="J968">
            <v>0</v>
          </cell>
        </row>
        <row r="969">
          <cell r="A969">
            <v>967</v>
          </cell>
          <cell r="B969">
            <v>19</v>
          </cell>
          <cell r="C969" t="str">
            <v>019</v>
          </cell>
          <cell r="D969" t="str">
            <v xml:space="preserve">AYER                         </v>
          </cell>
          <cell r="E969">
            <v>0</v>
          </cell>
          <cell r="G969">
            <v>8365</v>
          </cell>
          <cell r="I969">
            <v>18242</v>
          </cell>
          <cell r="J969">
            <v>188999</v>
          </cell>
        </row>
        <row r="970">
          <cell r="A970">
            <v>968</v>
          </cell>
          <cell r="B970">
            <v>20</v>
          </cell>
          <cell r="C970" t="str">
            <v>019</v>
          </cell>
          <cell r="D970" t="str">
            <v xml:space="preserve">AYER                         </v>
          </cell>
          <cell r="E970">
            <v>0</v>
          </cell>
          <cell r="G970">
            <v>8380</v>
          </cell>
          <cell r="I970">
            <v>56515</v>
          </cell>
          <cell r="J970">
            <v>60380</v>
          </cell>
        </row>
        <row r="971">
          <cell r="A971">
            <v>969</v>
          </cell>
          <cell r="B971">
            <v>21</v>
          </cell>
          <cell r="C971" t="str">
            <v>019</v>
          </cell>
          <cell r="D971" t="str">
            <v xml:space="preserve">AYER                         </v>
          </cell>
          <cell r="E971">
            <v>6</v>
          </cell>
          <cell r="F971" t="str">
            <v>Classroom and Specialist Teachers</v>
          </cell>
          <cell r="I971">
            <v>5489077</v>
          </cell>
          <cell r="J971">
            <v>5913765</v>
          </cell>
        </row>
        <row r="972">
          <cell r="A972">
            <v>970</v>
          </cell>
          <cell r="B972">
            <v>22</v>
          </cell>
          <cell r="C972" t="str">
            <v>019</v>
          </cell>
          <cell r="D972" t="str">
            <v xml:space="preserve">AYER                         </v>
          </cell>
          <cell r="E972">
            <v>0</v>
          </cell>
          <cell r="G972">
            <v>8370</v>
          </cell>
          <cell r="I972">
            <v>4416466</v>
          </cell>
          <cell r="J972">
            <v>4699497</v>
          </cell>
        </row>
        <row r="973">
          <cell r="A973">
            <v>971</v>
          </cell>
          <cell r="B973">
            <v>23</v>
          </cell>
          <cell r="C973" t="str">
            <v>019</v>
          </cell>
          <cell r="D973" t="str">
            <v xml:space="preserve">AYER                         </v>
          </cell>
          <cell r="E973">
            <v>0</v>
          </cell>
          <cell r="G973">
            <v>8375</v>
          </cell>
          <cell r="I973">
            <v>1072611</v>
          </cell>
          <cell r="J973">
            <v>1214268</v>
          </cell>
        </row>
        <row r="974">
          <cell r="A974">
            <v>972</v>
          </cell>
          <cell r="B974">
            <v>24</v>
          </cell>
          <cell r="C974" t="str">
            <v>019</v>
          </cell>
          <cell r="D974" t="str">
            <v xml:space="preserve">AYER                         </v>
          </cell>
          <cell r="E974">
            <v>7</v>
          </cell>
          <cell r="F974" t="str">
            <v>Other Teaching Services</v>
          </cell>
          <cell r="I974">
            <v>745550</v>
          </cell>
          <cell r="J974">
            <v>787658</v>
          </cell>
        </row>
        <row r="975">
          <cell r="A975">
            <v>973</v>
          </cell>
          <cell r="B975">
            <v>25</v>
          </cell>
          <cell r="C975" t="str">
            <v>019</v>
          </cell>
          <cell r="D975" t="str">
            <v xml:space="preserve">AYER                         </v>
          </cell>
          <cell r="E975">
            <v>0</v>
          </cell>
          <cell r="G975">
            <v>8385</v>
          </cell>
          <cell r="I975">
            <v>57879</v>
          </cell>
          <cell r="J975">
            <v>62037</v>
          </cell>
        </row>
        <row r="976">
          <cell r="A976">
            <v>974</v>
          </cell>
          <cell r="B976">
            <v>26</v>
          </cell>
          <cell r="C976" t="str">
            <v>019</v>
          </cell>
          <cell r="D976" t="str">
            <v xml:space="preserve">AYER                         </v>
          </cell>
          <cell r="E976">
            <v>0</v>
          </cell>
          <cell r="G976">
            <v>8390</v>
          </cell>
          <cell r="I976">
            <v>53312</v>
          </cell>
          <cell r="J976">
            <v>70719</v>
          </cell>
        </row>
        <row r="977">
          <cell r="A977">
            <v>975</v>
          </cell>
          <cell r="B977">
            <v>27</v>
          </cell>
          <cell r="C977" t="str">
            <v>019</v>
          </cell>
          <cell r="D977" t="str">
            <v xml:space="preserve">AYER                         </v>
          </cell>
          <cell r="E977">
            <v>0</v>
          </cell>
          <cell r="G977">
            <v>8395</v>
          </cell>
          <cell r="I977">
            <v>497207</v>
          </cell>
          <cell r="J977">
            <v>579478</v>
          </cell>
        </row>
        <row r="978">
          <cell r="A978">
            <v>976</v>
          </cell>
          <cell r="B978">
            <v>28</v>
          </cell>
          <cell r="C978" t="str">
            <v>019</v>
          </cell>
          <cell r="D978" t="str">
            <v xml:space="preserve">AYER                         </v>
          </cell>
          <cell r="E978">
            <v>0</v>
          </cell>
          <cell r="G978">
            <v>8400</v>
          </cell>
          <cell r="I978">
            <v>137152</v>
          </cell>
          <cell r="J978">
            <v>75424</v>
          </cell>
        </row>
        <row r="979">
          <cell r="A979">
            <v>977</v>
          </cell>
          <cell r="B979">
            <v>29</v>
          </cell>
          <cell r="C979" t="str">
            <v>019</v>
          </cell>
          <cell r="D979" t="str">
            <v xml:space="preserve">AYER                         </v>
          </cell>
          <cell r="E979">
            <v>8</v>
          </cell>
          <cell r="F979" t="str">
            <v>Professional Development</v>
          </cell>
          <cell r="I979">
            <v>91820</v>
          </cell>
          <cell r="J979">
            <v>52015</v>
          </cell>
        </row>
        <row r="980">
          <cell r="A980">
            <v>978</v>
          </cell>
          <cell r="B980">
            <v>30</v>
          </cell>
          <cell r="C980" t="str">
            <v>019</v>
          </cell>
          <cell r="D980" t="str">
            <v xml:space="preserve">AYER                         </v>
          </cell>
          <cell r="E980">
            <v>0</v>
          </cell>
          <cell r="G980">
            <v>8405</v>
          </cell>
          <cell r="I980">
            <v>0</v>
          </cell>
          <cell r="J980">
            <v>0</v>
          </cell>
        </row>
        <row r="981">
          <cell r="A981">
            <v>979</v>
          </cell>
          <cell r="B981">
            <v>31</v>
          </cell>
          <cell r="C981" t="str">
            <v>019</v>
          </cell>
          <cell r="D981" t="str">
            <v xml:space="preserve">AYER                         </v>
          </cell>
          <cell r="E981">
            <v>0</v>
          </cell>
          <cell r="G981">
            <v>8410</v>
          </cell>
          <cell r="I981">
            <v>0</v>
          </cell>
          <cell r="J981">
            <v>0</v>
          </cell>
        </row>
        <row r="982">
          <cell r="A982">
            <v>980</v>
          </cell>
          <cell r="B982">
            <v>32</v>
          </cell>
          <cell r="C982" t="str">
            <v>019</v>
          </cell>
          <cell r="D982" t="str">
            <v xml:space="preserve">AYER                         </v>
          </cell>
          <cell r="E982">
            <v>0</v>
          </cell>
          <cell r="G982">
            <v>8415</v>
          </cell>
          <cell r="I982">
            <v>0</v>
          </cell>
          <cell r="J982">
            <v>0</v>
          </cell>
        </row>
        <row r="983">
          <cell r="A983">
            <v>981</v>
          </cell>
          <cell r="B983">
            <v>33</v>
          </cell>
          <cell r="C983" t="str">
            <v>019</v>
          </cell>
          <cell r="D983" t="str">
            <v xml:space="preserve">AYER                         </v>
          </cell>
          <cell r="E983">
            <v>0</v>
          </cell>
          <cell r="G983">
            <v>8420</v>
          </cell>
          <cell r="I983">
            <v>91820</v>
          </cell>
          <cell r="J983">
            <v>52015</v>
          </cell>
        </row>
        <row r="984">
          <cell r="A984">
            <v>982</v>
          </cell>
          <cell r="B984">
            <v>34</v>
          </cell>
          <cell r="C984" t="str">
            <v>019</v>
          </cell>
          <cell r="D984" t="str">
            <v xml:space="preserve">AYER                         </v>
          </cell>
          <cell r="E984">
            <v>9</v>
          </cell>
          <cell r="F984" t="str">
            <v>Instructional Materials, Equipment and Technology</v>
          </cell>
          <cell r="I984">
            <v>338740</v>
          </cell>
          <cell r="J984">
            <v>101332</v>
          </cell>
        </row>
        <row r="985">
          <cell r="A985">
            <v>983</v>
          </cell>
          <cell r="B985">
            <v>35</v>
          </cell>
          <cell r="C985" t="str">
            <v>019</v>
          </cell>
          <cell r="D985" t="str">
            <v xml:space="preserve">AYER                         </v>
          </cell>
          <cell r="E985">
            <v>0</v>
          </cell>
          <cell r="G985">
            <v>8425</v>
          </cell>
          <cell r="I985">
            <v>139849</v>
          </cell>
          <cell r="J985">
            <v>69211</v>
          </cell>
        </row>
        <row r="986">
          <cell r="A986">
            <v>984</v>
          </cell>
          <cell r="B986">
            <v>36</v>
          </cell>
          <cell r="C986" t="str">
            <v>019</v>
          </cell>
          <cell r="D986" t="str">
            <v xml:space="preserve">AYER                         </v>
          </cell>
          <cell r="E986">
            <v>0</v>
          </cell>
          <cell r="G986">
            <v>8430</v>
          </cell>
          <cell r="I986">
            <v>55692</v>
          </cell>
          <cell r="J986">
            <v>7679</v>
          </cell>
        </row>
        <row r="987">
          <cell r="A987">
            <v>985</v>
          </cell>
          <cell r="B987">
            <v>37</v>
          </cell>
          <cell r="C987" t="str">
            <v>019</v>
          </cell>
          <cell r="D987" t="str">
            <v xml:space="preserve">AYER                         </v>
          </cell>
          <cell r="E987">
            <v>0</v>
          </cell>
          <cell r="G987">
            <v>8435</v>
          </cell>
          <cell r="I987">
            <v>131246</v>
          </cell>
          <cell r="J987">
            <v>19907</v>
          </cell>
        </row>
        <row r="988">
          <cell r="A988">
            <v>986</v>
          </cell>
          <cell r="B988">
            <v>38</v>
          </cell>
          <cell r="C988" t="str">
            <v>019</v>
          </cell>
          <cell r="D988" t="str">
            <v xml:space="preserve">AYER                         </v>
          </cell>
          <cell r="E988">
            <v>0</v>
          </cell>
          <cell r="G988">
            <v>8440</v>
          </cell>
          <cell r="I988">
            <v>6469</v>
          </cell>
          <cell r="J988">
            <v>0</v>
          </cell>
        </row>
        <row r="989">
          <cell r="A989">
            <v>987</v>
          </cell>
          <cell r="B989">
            <v>39</v>
          </cell>
          <cell r="C989" t="str">
            <v>019</v>
          </cell>
          <cell r="D989" t="str">
            <v xml:space="preserve">AYER                         </v>
          </cell>
          <cell r="E989">
            <v>0</v>
          </cell>
          <cell r="G989">
            <v>8445</v>
          </cell>
          <cell r="I989">
            <v>5484</v>
          </cell>
          <cell r="J989">
            <v>4535</v>
          </cell>
        </row>
        <row r="990">
          <cell r="A990">
            <v>988</v>
          </cell>
          <cell r="B990">
            <v>40</v>
          </cell>
          <cell r="C990" t="str">
            <v>019</v>
          </cell>
          <cell r="D990" t="str">
            <v xml:space="preserve">AYER                         </v>
          </cell>
          <cell r="E990">
            <v>0</v>
          </cell>
          <cell r="G990">
            <v>8450</v>
          </cell>
          <cell r="I990">
            <v>0</v>
          </cell>
          <cell r="J990">
            <v>0</v>
          </cell>
        </row>
        <row r="991">
          <cell r="A991">
            <v>989</v>
          </cell>
          <cell r="B991">
            <v>41</v>
          </cell>
          <cell r="C991" t="str">
            <v>019</v>
          </cell>
          <cell r="D991" t="str">
            <v xml:space="preserve">AYER                         </v>
          </cell>
          <cell r="E991">
            <v>0</v>
          </cell>
          <cell r="G991">
            <v>8455</v>
          </cell>
          <cell r="I991">
            <v>0</v>
          </cell>
          <cell r="J991">
            <v>0</v>
          </cell>
        </row>
        <row r="992">
          <cell r="A992">
            <v>990</v>
          </cell>
          <cell r="B992">
            <v>42</v>
          </cell>
          <cell r="C992" t="str">
            <v>019</v>
          </cell>
          <cell r="D992" t="str">
            <v xml:space="preserve">AYER                         </v>
          </cell>
          <cell r="E992">
            <v>0</v>
          </cell>
          <cell r="G992">
            <v>8460</v>
          </cell>
          <cell r="I992">
            <v>0</v>
          </cell>
          <cell r="J992">
            <v>0</v>
          </cell>
        </row>
        <row r="993">
          <cell r="A993">
            <v>991</v>
          </cell>
          <cell r="B993">
            <v>43</v>
          </cell>
          <cell r="C993" t="str">
            <v>019</v>
          </cell>
          <cell r="D993" t="str">
            <v xml:space="preserve">AYER                         </v>
          </cell>
          <cell r="E993">
            <v>10</v>
          </cell>
          <cell r="F993" t="str">
            <v>Guidance, Counseling and Testing</v>
          </cell>
          <cell r="I993">
            <v>423308</v>
          </cell>
          <cell r="J993">
            <v>434276</v>
          </cell>
        </row>
        <row r="994">
          <cell r="A994">
            <v>992</v>
          </cell>
          <cell r="B994">
            <v>44</v>
          </cell>
          <cell r="C994" t="str">
            <v>019</v>
          </cell>
          <cell r="D994" t="str">
            <v xml:space="preserve">AYER                         </v>
          </cell>
          <cell r="E994">
            <v>0</v>
          </cell>
          <cell r="G994">
            <v>8465</v>
          </cell>
          <cell r="I994">
            <v>355735</v>
          </cell>
          <cell r="J994">
            <v>360239</v>
          </cell>
        </row>
        <row r="995">
          <cell r="A995">
            <v>993</v>
          </cell>
          <cell r="B995">
            <v>45</v>
          </cell>
          <cell r="C995" t="str">
            <v>019</v>
          </cell>
          <cell r="D995" t="str">
            <v xml:space="preserve">AYER                         </v>
          </cell>
          <cell r="E995">
            <v>0</v>
          </cell>
          <cell r="G995">
            <v>8470</v>
          </cell>
          <cell r="I995">
            <v>3786</v>
          </cell>
          <cell r="J995">
            <v>0</v>
          </cell>
        </row>
        <row r="996">
          <cell r="A996">
            <v>994</v>
          </cell>
          <cell r="B996">
            <v>46</v>
          </cell>
          <cell r="C996" t="str">
            <v>019</v>
          </cell>
          <cell r="D996" t="str">
            <v xml:space="preserve">AYER                         </v>
          </cell>
          <cell r="E996">
            <v>0</v>
          </cell>
          <cell r="G996">
            <v>8475</v>
          </cell>
          <cell r="I996">
            <v>63787</v>
          </cell>
          <cell r="J996">
            <v>74037</v>
          </cell>
        </row>
        <row r="997">
          <cell r="A997">
            <v>995</v>
          </cell>
          <cell r="B997">
            <v>47</v>
          </cell>
          <cell r="C997" t="str">
            <v>019</v>
          </cell>
          <cell r="D997" t="str">
            <v xml:space="preserve">AYER                         </v>
          </cell>
          <cell r="E997">
            <v>11</v>
          </cell>
          <cell r="F997" t="str">
            <v>Pupil Services</v>
          </cell>
          <cell r="I997">
            <v>1415415.49</v>
          </cell>
          <cell r="J997">
            <v>1275220.5900000001</v>
          </cell>
        </row>
        <row r="998">
          <cell r="A998">
            <v>996</v>
          </cell>
          <cell r="B998">
            <v>48</v>
          </cell>
          <cell r="C998" t="str">
            <v>019</v>
          </cell>
          <cell r="D998" t="str">
            <v xml:space="preserve">AYER                         </v>
          </cell>
          <cell r="E998">
            <v>0</v>
          </cell>
          <cell r="G998">
            <v>8485</v>
          </cell>
          <cell r="I998">
            <v>192556</v>
          </cell>
          <cell r="J998">
            <v>77384</v>
          </cell>
        </row>
        <row r="999">
          <cell r="A999">
            <v>997</v>
          </cell>
          <cell r="B999">
            <v>49</v>
          </cell>
          <cell r="C999" t="str">
            <v>019</v>
          </cell>
          <cell r="D999" t="str">
            <v xml:space="preserve">AYER                         </v>
          </cell>
          <cell r="E999">
            <v>0</v>
          </cell>
          <cell r="G999">
            <v>8490</v>
          </cell>
          <cell r="I999">
            <v>116765</v>
          </cell>
          <cell r="J999">
            <v>126801</v>
          </cell>
        </row>
        <row r="1000">
          <cell r="A1000">
            <v>998</v>
          </cell>
          <cell r="B1000">
            <v>50</v>
          </cell>
          <cell r="C1000" t="str">
            <v>019</v>
          </cell>
          <cell r="D1000" t="str">
            <v xml:space="preserve">AYER                         </v>
          </cell>
          <cell r="E1000">
            <v>0</v>
          </cell>
          <cell r="G1000">
            <v>8495</v>
          </cell>
          <cell r="I1000">
            <v>435189.49</v>
          </cell>
          <cell r="J1000">
            <v>390216.59</v>
          </cell>
        </row>
        <row r="1001">
          <cell r="A1001">
            <v>999</v>
          </cell>
          <cell r="B1001">
            <v>51</v>
          </cell>
          <cell r="C1001" t="str">
            <v>019</v>
          </cell>
          <cell r="D1001" t="str">
            <v xml:space="preserve">AYER                         </v>
          </cell>
          <cell r="E1001">
            <v>0</v>
          </cell>
          <cell r="G1001">
            <v>8500</v>
          </cell>
          <cell r="I1001">
            <v>450741</v>
          </cell>
          <cell r="J1001">
            <v>458207</v>
          </cell>
        </row>
        <row r="1002">
          <cell r="A1002">
            <v>1000</v>
          </cell>
          <cell r="B1002">
            <v>52</v>
          </cell>
          <cell r="C1002" t="str">
            <v>019</v>
          </cell>
          <cell r="D1002" t="str">
            <v xml:space="preserve">AYER                         </v>
          </cell>
          <cell r="E1002">
            <v>0</v>
          </cell>
          <cell r="G1002">
            <v>8505</v>
          </cell>
          <cell r="I1002">
            <v>179295</v>
          </cell>
          <cell r="J1002">
            <v>182199</v>
          </cell>
        </row>
        <row r="1003">
          <cell r="A1003">
            <v>1001</v>
          </cell>
          <cell r="B1003">
            <v>53</v>
          </cell>
          <cell r="C1003" t="str">
            <v>019</v>
          </cell>
          <cell r="D1003" t="str">
            <v xml:space="preserve">AYER                         </v>
          </cell>
          <cell r="E1003">
            <v>0</v>
          </cell>
          <cell r="G1003">
            <v>8510</v>
          </cell>
          <cell r="I1003">
            <v>40869</v>
          </cell>
          <cell r="J1003">
            <v>40413</v>
          </cell>
        </row>
        <row r="1004">
          <cell r="A1004">
            <v>1002</v>
          </cell>
          <cell r="B1004">
            <v>54</v>
          </cell>
          <cell r="C1004" t="str">
            <v>019</v>
          </cell>
          <cell r="D1004" t="str">
            <v xml:space="preserve">AYER                         </v>
          </cell>
          <cell r="E1004">
            <v>0</v>
          </cell>
          <cell r="G1004">
            <v>8515</v>
          </cell>
          <cell r="I1004">
            <v>0</v>
          </cell>
          <cell r="J1004">
            <v>0</v>
          </cell>
        </row>
        <row r="1005">
          <cell r="A1005">
            <v>1003</v>
          </cell>
          <cell r="B1005">
            <v>55</v>
          </cell>
          <cell r="C1005" t="str">
            <v>019</v>
          </cell>
          <cell r="D1005" t="str">
            <v xml:space="preserve">AYER                         </v>
          </cell>
          <cell r="E1005">
            <v>12</v>
          </cell>
          <cell r="F1005" t="str">
            <v>Operations and Maintenance</v>
          </cell>
          <cell r="I1005">
            <v>1136355</v>
          </cell>
          <cell r="J1005">
            <v>965944</v>
          </cell>
        </row>
        <row r="1006">
          <cell r="A1006">
            <v>1004</v>
          </cell>
          <cell r="B1006">
            <v>56</v>
          </cell>
          <cell r="C1006" t="str">
            <v>019</v>
          </cell>
          <cell r="D1006" t="str">
            <v xml:space="preserve">AYER                         </v>
          </cell>
          <cell r="E1006">
            <v>0</v>
          </cell>
          <cell r="G1006">
            <v>8520</v>
          </cell>
          <cell r="I1006">
            <v>399208</v>
          </cell>
          <cell r="J1006">
            <v>437480</v>
          </cell>
        </row>
        <row r="1007">
          <cell r="A1007">
            <v>1005</v>
          </cell>
          <cell r="B1007">
            <v>57</v>
          </cell>
          <cell r="C1007" t="str">
            <v>019</v>
          </cell>
          <cell r="D1007" t="str">
            <v xml:space="preserve">AYER                         </v>
          </cell>
          <cell r="E1007">
            <v>0</v>
          </cell>
          <cell r="G1007">
            <v>8525</v>
          </cell>
          <cell r="I1007">
            <v>312665</v>
          </cell>
          <cell r="J1007">
            <v>114048</v>
          </cell>
        </row>
        <row r="1008">
          <cell r="A1008">
            <v>1006</v>
          </cell>
          <cell r="B1008">
            <v>58</v>
          </cell>
          <cell r="C1008" t="str">
            <v>019</v>
          </cell>
          <cell r="D1008" t="str">
            <v xml:space="preserve">AYER                         </v>
          </cell>
          <cell r="E1008">
            <v>0</v>
          </cell>
          <cell r="G1008">
            <v>8530</v>
          </cell>
          <cell r="I1008">
            <v>233668</v>
          </cell>
          <cell r="J1008">
            <v>266229</v>
          </cell>
        </row>
        <row r="1009">
          <cell r="A1009">
            <v>1007</v>
          </cell>
          <cell r="B1009">
            <v>59</v>
          </cell>
          <cell r="C1009" t="str">
            <v>019</v>
          </cell>
          <cell r="D1009" t="str">
            <v xml:space="preserve">AYER                         </v>
          </cell>
          <cell r="E1009">
            <v>0</v>
          </cell>
          <cell r="G1009">
            <v>8535</v>
          </cell>
          <cell r="I1009">
            <v>82316</v>
          </cell>
          <cell r="J1009">
            <v>53751</v>
          </cell>
        </row>
        <row r="1010">
          <cell r="A1010">
            <v>1008</v>
          </cell>
          <cell r="B1010">
            <v>60</v>
          </cell>
          <cell r="C1010" t="str">
            <v>019</v>
          </cell>
          <cell r="D1010" t="str">
            <v xml:space="preserve">AYER                         </v>
          </cell>
          <cell r="E1010">
            <v>0</v>
          </cell>
          <cell r="G1010">
            <v>8540</v>
          </cell>
          <cell r="I1010">
            <v>106283</v>
          </cell>
          <cell r="J1010">
            <v>91679</v>
          </cell>
        </row>
        <row r="1011">
          <cell r="A1011">
            <v>1009</v>
          </cell>
          <cell r="B1011">
            <v>61</v>
          </cell>
          <cell r="C1011" t="str">
            <v>019</v>
          </cell>
          <cell r="D1011" t="str">
            <v xml:space="preserve">AYER                         </v>
          </cell>
          <cell r="E1011">
            <v>0</v>
          </cell>
          <cell r="G1011">
            <v>8545</v>
          </cell>
          <cell r="I1011">
            <v>0</v>
          </cell>
          <cell r="J1011">
            <v>0</v>
          </cell>
        </row>
        <row r="1012">
          <cell r="A1012">
            <v>1010</v>
          </cell>
          <cell r="B1012">
            <v>62</v>
          </cell>
          <cell r="C1012" t="str">
            <v>019</v>
          </cell>
          <cell r="D1012" t="str">
            <v xml:space="preserve">AYER                         </v>
          </cell>
          <cell r="E1012">
            <v>0</v>
          </cell>
          <cell r="G1012">
            <v>8550</v>
          </cell>
          <cell r="I1012">
            <v>2215</v>
          </cell>
          <cell r="J1012">
            <v>2757</v>
          </cell>
        </row>
        <row r="1013">
          <cell r="A1013">
            <v>1011</v>
          </cell>
          <cell r="B1013">
            <v>63</v>
          </cell>
          <cell r="C1013" t="str">
            <v>019</v>
          </cell>
          <cell r="D1013" t="str">
            <v xml:space="preserve">AYER                         </v>
          </cell>
          <cell r="E1013">
            <v>0</v>
          </cell>
          <cell r="G1013">
            <v>8555</v>
          </cell>
          <cell r="I1013">
            <v>0</v>
          </cell>
          <cell r="J1013">
            <v>0</v>
          </cell>
        </row>
        <row r="1014">
          <cell r="A1014">
            <v>1012</v>
          </cell>
          <cell r="B1014">
            <v>64</v>
          </cell>
          <cell r="C1014" t="str">
            <v>019</v>
          </cell>
          <cell r="D1014" t="str">
            <v xml:space="preserve">AYER                         </v>
          </cell>
          <cell r="E1014">
            <v>0</v>
          </cell>
          <cell r="G1014">
            <v>8560</v>
          </cell>
          <cell r="I1014">
            <v>0</v>
          </cell>
          <cell r="J1014">
            <v>0</v>
          </cell>
        </row>
        <row r="1015">
          <cell r="A1015">
            <v>1013</v>
          </cell>
          <cell r="B1015">
            <v>65</v>
          </cell>
          <cell r="C1015" t="str">
            <v>019</v>
          </cell>
          <cell r="D1015" t="str">
            <v xml:space="preserve">AYER                         </v>
          </cell>
          <cell r="E1015">
            <v>0</v>
          </cell>
          <cell r="G1015">
            <v>8565</v>
          </cell>
          <cell r="I1015">
            <v>0</v>
          </cell>
          <cell r="J1015">
            <v>0</v>
          </cell>
        </row>
        <row r="1016">
          <cell r="A1016">
            <v>1014</v>
          </cell>
          <cell r="B1016">
            <v>66</v>
          </cell>
          <cell r="C1016" t="str">
            <v>019</v>
          </cell>
          <cell r="D1016" t="str">
            <v xml:space="preserve">AYER                         </v>
          </cell>
          <cell r="E1016">
            <v>13</v>
          </cell>
          <cell r="F1016" t="str">
            <v>Insurance, Retirement Programs and Other</v>
          </cell>
          <cell r="I1016">
            <v>2562766</v>
          </cell>
          <cell r="J1016">
            <v>2481997</v>
          </cell>
        </row>
        <row r="1017">
          <cell r="A1017">
            <v>1015</v>
          </cell>
          <cell r="B1017">
            <v>67</v>
          </cell>
          <cell r="C1017" t="str">
            <v>019</v>
          </cell>
          <cell r="D1017" t="str">
            <v xml:space="preserve">AYER                         </v>
          </cell>
          <cell r="E1017">
            <v>0</v>
          </cell>
          <cell r="G1017">
            <v>8570</v>
          </cell>
          <cell r="I1017">
            <v>301766</v>
          </cell>
          <cell r="J1017">
            <v>377822</v>
          </cell>
        </row>
        <row r="1018">
          <cell r="A1018">
            <v>1016</v>
          </cell>
          <cell r="B1018">
            <v>68</v>
          </cell>
          <cell r="C1018" t="str">
            <v>019</v>
          </cell>
          <cell r="D1018" t="str">
            <v xml:space="preserve">AYER                         </v>
          </cell>
          <cell r="E1018">
            <v>0</v>
          </cell>
          <cell r="G1018">
            <v>8575</v>
          </cell>
          <cell r="I1018">
            <v>1755212</v>
          </cell>
          <cell r="J1018">
            <v>1600436</v>
          </cell>
        </row>
        <row r="1019">
          <cell r="A1019">
            <v>1017</v>
          </cell>
          <cell r="B1019">
            <v>69</v>
          </cell>
          <cell r="C1019" t="str">
            <v>019</v>
          </cell>
          <cell r="D1019" t="str">
            <v xml:space="preserve">AYER                         </v>
          </cell>
          <cell r="E1019">
            <v>0</v>
          </cell>
          <cell r="G1019">
            <v>8580</v>
          </cell>
          <cell r="I1019">
            <v>421990</v>
          </cell>
          <cell r="J1019">
            <v>419214</v>
          </cell>
        </row>
        <row r="1020">
          <cell r="A1020">
            <v>1018</v>
          </cell>
          <cell r="B1020">
            <v>70</v>
          </cell>
          <cell r="C1020" t="str">
            <v>019</v>
          </cell>
          <cell r="D1020" t="str">
            <v xml:space="preserve">AYER                         </v>
          </cell>
          <cell r="E1020">
            <v>0</v>
          </cell>
          <cell r="G1020">
            <v>8585</v>
          </cell>
          <cell r="I1020">
            <v>24219</v>
          </cell>
          <cell r="J1020">
            <v>24955</v>
          </cell>
        </row>
        <row r="1021">
          <cell r="A1021">
            <v>1019</v>
          </cell>
          <cell r="B1021">
            <v>71</v>
          </cell>
          <cell r="C1021" t="str">
            <v>019</v>
          </cell>
          <cell r="D1021" t="str">
            <v xml:space="preserve">AYER                         </v>
          </cell>
          <cell r="E1021">
            <v>0</v>
          </cell>
          <cell r="G1021">
            <v>8590</v>
          </cell>
          <cell r="I1021">
            <v>0</v>
          </cell>
          <cell r="J1021">
            <v>0</v>
          </cell>
        </row>
        <row r="1022">
          <cell r="A1022">
            <v>1020</v>
          </cell>
          <cell r="B1022">
            <v>72</v>
          </cell>
          <cell r="C1022" t="str">
            <v>019</v>
          </cell>
          <cell r="D1022" t="str">
            <v xml:space="preserve">AYER                         </v>
          </cell>
          <cell r="E1022">
            <v>0</v>
          </cell>
          <cell r="G1022">
            <v>8595</v>
          </cell>
          <cell r="I1022">
            <v>59579</v>
          </cell>
          <cell r="J1022">
            <v>59570</v>
          </cell>
        </row>
        <row r="1023">
          <cell r="A1023">
            <v>1021</v>
          </cell>
          <cell r="B1023">
            <v>73</v>
          </cell>
          <cell r="C1023" t="str">
            <v>019</v>
          </cell>
          <cell r="D1023" t="str">
            <v xml:space="preserve">AYER                         </v>
          </cell>
          <cell r="E1023">
            <v>0</v>
          </cell>
          <cell r="G1023">
            <v>8600</v>
          </cell>
          <cell r="I1023">
            <v>0</v>
          </cell>
          <cell r="J1023">
            <v>0</v>
          </cell>
        </row>
        <row r="1024">
          <cell r="A1024">
            <v>1022</v>
          </cell>
          <cell r="B1024">
            <v>74</v>
          </cell>
          <cell r="C1024" t="str">
            <v>019</v>
          </cell>
          <cell r="D1024" t="str">
            <v xml:space="preserve">AYER                         </v>
          </cell>
          <cell r="E1024">
            <v>0</v>
          </cell>
          <cell r="G1024">
            <v>8610</v>
          </cell>
          <cell r="I1024">
            <v>0</v>
          </cell>
          <cell r="J1024">
            <v>0</v>
          </cell>
        </row>
        <row r="1025">
          <cell r="A1025">
            <v>1023</v>
          </cell>
          <cell r="B1025">
            <v>75</v>
          </cell>
          <cell r="C1025" t="str">
            <v>019</v>
          </cell>
          <cell r="D1025" t="str">
            <v xml:space="preserve">AYER                         </v>
          </cell>
          <cell r="E1025">
            <v>14</v>
          </cell>
          <cell r="F1025" t="str">
            <v xml:space="preserve">Payments To Out-Of-District Schools </v>
          </cell>
          <cell r="I1025">
            <v>2751806.51</v>
          </cell>
          <cell r="J1025">
            <v>2845276.41</v>
          </cell>
        </row>
        <row r="1026">
          <cell r="A1026">
            <v>1024</v>
          </cell>
          <cell r="B1026">
            <v>76</v>
          </cell>
          <cell r="C1026" t="str">
            <v>019</v>
          </cell>
          <cell r="D1026" t="str">
            <v xml:space="preserve">AYER                         </v>
          </cell>
          <cell r="E1026">
            <v>15</v>
          </cell>
          <cell r="F1026" t="str">
            <v>Tuition To Other Schools (9000)</v>
          </cell>
          <cell r="G1026" t="str">
            <v xml:space="preserve"> </v>
          </cell>
          <cell r="I1026">
            <v>2478188</v>
          </cell>
          <cell r="J1026">
            <v>2559919</v>
          </cell>
        </row>
        <row r="1027">
          <cell r="A1027">
            <v>1025</v>
          </cell>
          <cell r="B1027">
            <v>77</v>
          </cell>
          <cell r="C1027" t="str">
            <v>019</v>
          </cell>
          <cell r="D1027" t="str">
            <v xml:space="preserve">AYER                         </v>
          </cell>
          <cell r="E1027">
            <v>16</v>
          </cell>
          <cell r="F1027" t="str">
            <v>Out-of-District Transportation (3300)</v>
          </cell>
          <cell r="I1027">
            <v>273618.51</v>
          </cell>
          <cell r="J1027">
            <v>285357.40999999997</v>
          </cell>
        </row>
        <row r="1028">
          <cell r="A1028">
            <v>1026</v>
          </cell>
          <cell r="B1028">
            <v>78</v>
          </cell>
          <cell r="C1028" t="str">
            <v>019</v>
          </cell>
          <cell r="D1028" t="str">
            <v xml:space="preserve">AYER                         </v>
          </cell>
          <cell r="E1028">
            <v>17</v>
          </cell>
          <cell r="F1028" t="str">
            <v>TOTAL EXPENDITURES</v>
          </cell>
          <cell r="I1028">
            <v>16637061</v>
          </cell>
          <cell r="J1028">
            <v>16691120</v>
          </cell>
        </row>
        <row r="1029">
          <cell r="A1029">
            <v>1027</v>
          </cell>
          <cell r="B1029">
            <v>79</v>
          </cell>
          <cell r="C1029" t="str">
            <v>019</v>
          </cell>
          <cell r="D1029" t="str">
            <v xml:space="preserve">AYER                         </v>
          </cell>
          <cell r="E1029">
            <v>18</v>
          </cell>
          <cell r="F1029" t="str">
            <v>percentage of overall spending from the general fund</v>
          </cell>
          <cell r="I1029">
            <v>79.103436598567498</v>
          </cell>
        </row>
        <row r="1030">
          <cell r="A1030">
            <v>1028</v>
          </cell>
          <cell r="B1030">
            <v>1</v>
          </cell>
          <cell r="C1030" t="str">
            <v>020</v>
          </cell>
          <cell r="D1030" t="str">
            <v xml:space="preserve">BARNSTABLE                   </v>
          </cell>
          <cell r="E1030">
            <v>1</v>
          </cell>
          <cell r="F1030" t="str">
            <v>In-District FTE Average Membership</v>
          </cell>
          <cell r="G1030" t="str">
            <v xml:space="preserve"> </v>
          </cell>
          <cell r="I1030">
            <v>4353.67</v>
          </cell>
          <cell r="J1030">
            <v>4051.6</v>
          </cell>
        </row>
        <row r="1031">
          <cell r="A1031">
            <v>1029</v>
          </cell>
          <cell r="B1031">
            <v>2</v>
          </cell>
          <cell r="C1031" t="str">
            <v>020</v>
          </cell>
          <cell r="D1031" t="str">
            <v xml:space="preserve">BARNSTABLE                   </v>
          </cell>
          <cell r="E1031">
            <v>2</v>
          </cell>
          <cell r="F1031" t="str">
            <v>Out-of-District FTE Average Membership</v>
          </cell>
          <cell r="G1031" t="str">
            <v xml:space="preserve"> </v>
          </cell>
          <cell r="I1031">
            <v>1501.7</v>
          </cell>
          <cell r="J1031">
            <v>1344.4</v>
          </cell>
        </row>
        <row r="1032">
          <cell r="A1032">
            <v>1030</v>
          </cell>
          <cell r="B1032">
            <v>3</v>
          </cell>
          <cell r="C1032" t="str">
            <v>020</v>
          </cell>
          <cell r="D1032" t="str">
            <v xml:space="preserve">BARNSTABLE                   </v>
          </cell>
          <cell r="E1032">
            <v>3</v>
          </cell>
          <cell r="F1032" t="str">
            <v>Total FTE Average Membership</v>
          </cell>
          <cell r="G1032" t="str">
            <v xml:space="preserve"> </v>
          </cell>
          <cell r="I1032">
            <v>5855.37</v>
          </cell>
          <cell r="J1032">
            <v>5396</v>
          </cell>
        </row>
        <row r="1033">
          <cell r="A1033">
            <v>1031</v>
          </cell>
          <cell r="B1033">
            <v>4</v>
          </cell>
          <cell r="C1033" t="str">
            <v>020</v>
          </cell>
          <cell r="D1033" t="str">
            <v xml:space="preserve">BARNSTABLE                   </v>
          </cell>
          <cell r="E1033">
            <v>4</v>
          </cell>
          <cell r="F1033" t="str">
            <v>Administration</v>
          </cell>
          <cell r="G1033" t="str">
            <v xml:space="preserve"> </v>
          </cell>
          <cell r="I1033">
            <v>2595030</v>
          </cell>
          <cell r="J1033">
            <v>2372758</v>
          </cell>
        </row>
        <row r="1034">
          <cell r="A1034">
            <v>1032</v>
          </cell>
          <cell r="B1034">
            <v>5</v>
          </cell>
          <cell r="C1034" t="str">
            <v>020</v>
          </cell>
          <cell r="D1034" t="str">
            <v xml:space="preserve">BARNSTABLE                   </v>
          </cell>
          <cell r="E1034">
            <v>0</v>
          </cell>
          <cell r="G1034">
            <v>8300</v>
          </cell>
          <cell r="I1034">
            <v>23943</v>
          </cell>
          <cell r="J1034">
            <v>19973</v>
          </cell>
        </row>
        <row r="1035">
          <cell r="A1035">
            <v>1033</v>
          </cell>
          <cell r="B1035">
            <v>6</v>
          </cell>
          <cell r="C1035" t="str">
            <v>020</v>
          </cell>
          <cell r="D1035" t="str">
            <v xml:space="preserve">BARNSTABLE                   </v>
          </cell>
          <cell r="E1035">
            <v>0</v>
          </cell>
          <cell r="G1035">
            <v>8305</v>
          </cell>
          <cell r="I1035">
            <v>264029</v>
          </cell>
          <cell r="J1035">
            <v>306295</v>
          </cell>
        </row>
        <row r="1036">
          <cell r="A1036">
            <v>1034</v>
          </cell>
          <cell r="B1036">
            <v>7</v>
          </cell>
          <cell r="C1036" t="str">
            <v>020</v>
          </cell>
          <cell r="D1036" t="str">
            <v xml:space="preserve">BARNSTABLE                   </v>
          </cell>
          <cell r="E1036">
            <v>0</v>
          </cell>
          <cell r="G1036">
            <v>8310</v>
          </cell>
          <cell r="I1036">
            <v>216476</v>
          </cell>
          <cell r="J1036">
            <v>190114</v>
          </cell>
        </row>
        <row r="1037">
          <cell r="A1037">
            <v>1035</v>
          </cell>
          <cell r="B1037">
            <v>8</v>
          </cell>
          <cell r="C1037" t="str">
            <v>020</v>
          </cell>
          <cell r="D1037" t="str">
            <v xml:space="preserve">BARNSTABLE                   </v>
          </cell>
          <cell r="E1037">
            <v>0</v>
          </cell>
          <cell r="G1037">
            <v>8315</v>
          </cell>
          <cell r="I1037">
            <v>659185</v>
          </cell>
          <cell r="J1037">
            <v>487087</v>
          </cell>
        </row>
        <row r="1038">
          <cell r="A1038">
            <v>1036</v>
          </cell>
          <cell r="B1038">
            <v>9</v>
          </cell>
          <cell r="C1038" t="str">
            <v>020</v>
          </cell>
          <cell r="D1038" t="str">
            <v xml:space="preserve">BARNSTABLE                   </v>
          </cell>
          <cell r="E1038">
            <v>0</v>
          </cell>
          <cell r="G1038">
            <v>8320</v>
          </cell>
          <cell r="I1038">
            <v>723925</v>
          </cell>
          <cell r="J1038">
            <v>683474</v>
          </cell>
        </row>
        <row r="1039">
          <cell r="A1039">
            <v>1037</v>
          </cell>
          <cell r="B1039">
            <v>10</v>
          </cell>
          <cell r="C1039" t="str">
            <v>020</v>
          </cell>
          <cell r="D1039" t="str">
            <v xml:space="preserve">BARNSTABLE                   </v>
          </cell>
          <cell r="E1039">
            <v>0</v>
          </cell>
          <cell r="G1039">
            <v>8325</v>
          </cell>
          <cell r="I1039">
            <v>454359</v>
          </cell>
          <cell r="J1039">
            <v>453864</v>
          </cell>
        </row>
        <row r="1040">
          <cell r="A1040">
            <v>1038</v>
          </cell>
          <cell r="B1040">
            <v>11</v>
          </cell>
          <cell r="C1040" t="str">
            <v>020</v>
          </cell>
          <cell r="D1040" t="str">
            <v xml:space="preserve">BARNSTABLE                   </v>
          </cell>
          <cell r="E1040">
            <v>0</v>
          </cell>
          <cell r="G1040">
            <v>8330</v>
          </cell>
          <cell r="I1040">
            <v>253113</v>
          </cell>
          <cell r="J1040">
            <v>131720</v>
          </cell>
        </row>
        <row r="1041">
          <cell r="A1041">
            <v>1039</v>
          </cell>
          <cell r="B1041">
            <v>12</v>
          </cell>
          <cell r="C1041" t="str">
            <v>020</v>
          </cell>
          <cell r="D1041" t="str">
            <v xml:space="preserve">BARNSTABLE                   </v>
          </cell>
          <cell r="E1041">
            <v>0</v>
          </cell>
          <cell r="G1041">
            <v>8335</v>
          </cell>
          <cell r="I1041">
            <v>0</v>
          </cell>
          <cell r="J1041">
            <v>100231</v>
          </cell>
        </row>
        <row r="1042">
          <cell r="A1042">
            <v>1040</v>
          </cell>
          <cell r="B1042">
            <v>13</v>
          </cell>
          <cell r="C1042" t="str">
            <v>020</v>
          </cell>
          <cell r="D1042" t="str">
            <v xml:space="preserve">BARNSTABLE                   </v>
          </cell>
          <cell r="E1042">
            <v>0</v>
          </cell>
          <cell r="G1042">
            <v>8340</v>
          </cell>
          <cell r="I1042">
            <v>0</v>
          </cell>
          <cell r="J1042">
            <v>0</v>
          </cell>
        </row>
        <row r="1043">
          <cell r="A1043">
            <v>1041</v>
          </cell>
          <cell r="B1043">
            <v>14</v>
          </cell>
          <cell r="C1043" t="str">
            <v>020</v>
          </cell>
          <cell r="D1043" t="str">
            <v xml:space="preserve">BARNSTABLE                   </v>
          </cell>
          <cell r="E1043">
            <v>5</v>
          </cell>
          <cell r="F1043" t="str">
            <v xml:space="preserve">Instructional Leadership </v>
          </cell>
          <cell r="I1043">
            <v>4560430</v>
          </cell>
          <cell r="J1043">
            <v>3891597</v>
          </cell>
        </row>
        <row r="1044">
          <cell r="A1044">
            <v>1042</v>
          </cell>
          <cell r="B1044">
            <v>15</v>
          </cell>
          <cell r="C1044" t="str">
            <v>020</v>
          </cell>
          <cell r="D1044" t="str">
            <v xml:space="preserve">BARNSTABLE                   </v>
          </cell>
          <cell r="E1044">
            <v>0</v>
          </cell>
          <cell r="G1044">
            <v>8345</v>
          </cell>
          <cell r="I1044">
            <v>1253183</v>
          </cell>
          <cell r="J1044">
            <v>1080664</v>
          </cell>
        </row>
        <row r="1045">
          <cell r="A1045">
            <v>1043</v>
          </cell>
          <cell r="B1045">
            <v>16</v>
          </cell>
          <cell r="C1045" t="str">
            <v>020</v>
          </cell>
          <cell r="D1045" t="str">
            <v xml:space="preserve">BARNSTABLE                   </v>
          </cell>
          <cell r="E1045">
            <v>0</v>
          </cell>
          <cell r="G1045">
            <v>8350</v>
          </cell>
          <cell r="I1045">
            <v>0</v>
          </cell>
          <cell r="J1045">
            <v>0</v>
          </cell>
        </row>
        <row r="1046">
          <cell r="A1046">
            <v>1044</v>
          </cell>
          <cell r="B1046">
            <v>17</v>
          </cell>
          <cell r="C1046" t="str">
            <v>020</v>
          </cell>
          <cell r="D1046" t="str">
            <v xml:space="preserve">BARNSTABLE                   </v>
          </cell>
          <cell r="E1046">
            <v>0</v>
          </cell>
          <cell r="G1046">
            <v>8355</v>
          </cell>
          <cell r="I1046">
            <v>2892336</v>
          </cell>
          <cell r="J1046">
            <v>2294752</v>
          </cell>
        </row>
        <row r="1047">
          <cell r="A1047">
            <v>1045</v>
          </cell>
          <cell r="B1047">
            <v>18</v>
          </cell>
          <cell r="C1047" t="str">
            <v>020</v>
          </cell>
          <cell r="D1047" t="str">
            <v xml:space="preserve">BARNSTABLE                   </v>
          </cell>
          <cell r="E1047">
            <v>0</v>
          </cell>
          <cell r="G1047">
            <v>8360</v>
          </cell>
          <cell r="I1047">
            <v>160695</v>
          </cell>
          <cell r="J1047">
            <v>448496</v>
          </cell>
        </row>
        <row r="1048">
          <cell r="A1048">
            <v>1046</v>
          </cell>
          <cell r="B1048">
            <v>19</v>
          </cell>
          <cell r="C1048" t="str">
            <v>020</v>
          </cell>
          <cell r="D1048" t="str">
            <v xml:space="preserve">BARNSTABLE                   </v>
          </cell>
          <cell r="E1048">
            <v>0</v>
          </cell>
          <cell r="G1048">
            <v>8365</v>
          </cell>
          <cell r="I1048">
            <v>254216</v>
          </cell>
          <cell r="J1048">
            <v>67685</v>
          </cell>
        </row>
        <row r="1049">
          <cell r="A1049">
            <v>1047</v>
          </cell>
          <cell r="B1049">
            <v>20</v>
          </cell>
          <cell r="C1049" t="str">
            <v>020</v>
          </cell>
          <cell r="D1049" t="str">
            <v xml:space="preserve">BARNSTABLE                   </v>
          </cell>
          <cell r="E1049">
            <v>0</v>
          </cell>
          <cell r="G1049">
            <v>8380</v>
          </cell>
          <cell r="I1049">
            <v>0</v>
          </cell>
          <cell r="J1049">
            <v>0</v>
          </cell>
        </row>
        <row r="1050">
          <cell r="A1050">
            <v>1048</v>
          </cell>
          <cell r="B1050">
            <v>21</v>
          </cell>
          <cell r="C1050" t="str">
            <v>020</v>
          </cell>
          <cell r="D1050" t="str">
            <v xml:space="preserve">BARNSTABLE                   </v>
          </cell>
          <cell r="E1050">
            <v>6</v>
          </cell>
          <cell r="F1050" t="str">
            <v>Classroom and Specialist Teachers</v>
          </cell>
          <cell r="I1050">
            <v>23215483</v>
          </cell>
          <cell r="J1050">
            <v>22284332</v>
          </cell>
        </row>
        <row r="1051">
          <cell r="A1051">
            <v>1049</v>
          </cell>
          <cell r="B1051">
            <v>22</v>
          </cell>
          <cell r="C1051" t="str">
            <v>020</v>
          </cell>
          <cell r="D1051" t="str">
            <v xml:space="preserve">BARNSTABLE                   </v>
          </cell>
          <cell r="E1051">
            <v>0</v>
          </cell>
          <cell r="G1051">
            <v>8370</v>
          </cell>
          <cell r="I1051">
            <v>16783016</v>
          </cell>
          <cell r="J1051">
            <v>15729222</v>
          </cell>
        </row>
        <row r="1052">
          <cell r="A1052">
            <v>1050</v>
          </cell>
          <cell r="B1052">
            <v>23</v>
          </cell>
          <cell r="C1052" t="str">
            <v>020</v>
          </cell>
          <cell r="D1052" t="str">
            <v xml:space="preserve">BARNSTABLE                   </v>
          </cell>
          <cell r="E1052">
            <v>0</v>
          </cell>
          <cell r="G1052">
            <v>8375</v>
          </cell>
          <cell r="I1052">
            <v>6432467</v>
          </cell>
          <cell r="J1052">
            <v>6555110</v>
          </cell>
        </row>
        <row r="1053">
          <cell r="A1053">
            <v>1051</v>
          </cell>
          <cell r="B1053">
            <v>24</v>
          </cell>
          <cell r="C1053" t="str">
            <v>020</v>
          </cell>
          <cell r="D1053" t="str">
            <v xml:space="preserve">BARNSTABLE                   </v>
          </cell>
          <cell r="E1053">
            <v>7</v>
          </cell>
          <cell r="F1053" t="str">
            <v>Other Teaching Services</v>
          </cell>
          <cell r="I1053">
            <v>3192153</v>
          </cell>
          <cell r="J1053">
            <v>2045171</v>
          </cell>
        </row>
        <row r="1054">
          <cell r="A1054">
            <v>1052</v>
          </cell>
          <cell r="B1054">
            <v>25</v>
          </cell>
          <cell r="C1054" t="str">
            <v>020</v>
          </cell>
          <cell r="D1054" t="str">
            <v xml:space="preserve">BARNSTABLE                   </v>
          </cell>
          <cell r="E1054">
            <v>0</v>
          </cell>
          <cell r="G1054">
            <v>8385</v>
          </cell>
          <cell r="I1054">
            <v>8761</v>
          </cell>
          <cell r="J1054">
            <v>1395</v>
          </cell>
        </row>
        <row r="1055">
          <cell r="A1055">
            <v>1053</v>
          </cell>
          <cell r="B1055">
            <v>26</v>
          </cell>
          <cell r="C1055" t="str">
            <v>020</v>
          </cell>
          <cell r="D1055" t="str">
            <v xml:space="preserve">BARNSTABLE                   </v>
          </cell>
          <cell r="E1055">
            <v>0</v>
          </cell>
          <cell r="G1055">
            <v>8390</v>
          </cell>
          <cell r="I1055">
            <v>569685</v>
          </cell>
          <cell r="J1055">
            <v>602400</v>
          </cell>
        </row>
        <row r="1056">
          <cell r="A1056">
            <v>1054</v>
          </cell>
          <cell r="B1056">
            <v>27</v>
          </cell>
          <cell r="C1056" t="str">
            <v>020</v>
          </cell>
          <cell r="D1056" t="str">
            <v xml:space="preserve">BARNSTABLE                   </v>
          </cell>
          <cell r="E1056">
            <v>0</v>
          </cell>
          <cell r="G1056">
            <v>8395</v>
          </cell>
          <cell r="I1056">
            <v>2334793</v>
          </cell>
          <cell r="J1056">
            <v>1220544</v>
          </cell>
        </row>
        <row r="1057">
          <cell r="A1057">
            <v>1055</v>
          </cell>
          <cell r="B1057">
            <v>28</v>
          </cell>
          <cell r="C1057" t="str">
            <v>020</v>
          </cell>
          <cell r="D1057" t="str">
            <v xml:space="preserve">BARNSTABLE                   </v>
          </cell>
          <cell r="E1057">
            <v>0</v>
          </cell>
          <cell r="G1057">
            <v>8400</v>
          </cell>
          <cell r="I1057">
            <v>278914</v>
          </cell>
          <cell r="J1057">
            <v>220832</v>
          </cell>
        </row>
        <row r="1058">
          <cell r="A1058">
            <v>1056</v>
          </cell>
          <cell r="B1058">
            <v>29</v>
          </cell>
          <cell r="C1058" t="str">
            <v>020</v>
          </cell>
          <cell r="D1058" t="str">
            <v xml:space="preserve">BARNSTABLE                   </v>
          </cell>
          <cell r="E1058">
            <v>8</v>
          </cell>
          <cell r="F1058" t="str">
            <v>Professional Development</v>
          </cell>
          <cell r="I1058">
            <v>388289</v>
          </cell>
          <cell r="J1058">
            <v>371652</v>
          </cell>
        </row>
        <row r="1059">
          <cell r="A1059">
            <v>1057</v>
          </cell>
          <cell r="B1059">
            <v>30</v>
          </cell>
          <cell r="C1059" t="str">
            <v>020</v>
          </cell>
          <cell r="D1059" t="str">
            <v xml:space="preserve">BARNSTABLE                   </v>
          </cell>
          <cell r="E1059">
            <v>0</v>
          </cell>
          <cell r="G1059">
            <v>8405</v>
          </cell>
          <cell r="I1059">
            <v>273605</v>
          </cell>
          <cell r="J1059">
            <v>261350</v>
          </cell>
        </row>
        <row r="1060">
          <cell r="A1060">
            <v>1058</v>
          </cell>
          <cell r="B1060">
            <v>31</v>
          </cell>
          <cell r="C1060" t="str">
            <v>020</v>
          </cell>
          <cell r="D1060" t="str">
            <v xml:space="preserve">BARNSTABLE                   </v>
          </cell>
          <cell r="E1060">
            <v>0</v>
          </cell>
          <cell r="G1060">
            <v>8410</v>
          </cell>
          <cell r="I1060">
            <v>0</v>
          </cell>
          <cell r="J1060">
            <v>0</v>
          </cell>
        </row>
        <row r="1061">
          <cell r="A1061">
            <v>1059</v>
          </cell>
          <cell r="B1061">
            <v>32</v>
          </cell>
          <cell r="C1061" t="str">
            <v>020</v>
          </cell>
          <cell r="D1061" t="str">
            <v xml:space="preserve">BARNSTABLE                   </v>
          </cell>
          <cell r="E1061">
            <v>0</v>
          </cell>
          <cell r="G1061">
            <v>8415</v>
          </cell>
          <cell r="I1061">
            <v>0</v>
          </cell>
          <cell r="J1061">
            <v>0</v>
          </cell>
        </row>
        <row r="1062">
          <cell r="A1062">
            <v>1060</v>
          </cell>
          <cell r="B1062">
            <v>33</v>
          </cell>
          <cell r="C1062" t="str">
            <v>020</v>
          </cell>
          <cell r="D1062" t="str">
            <v xml:space="preserve">BARNSTABLE                   </v>
          </cell>
          <cell r="E1062">
            <v>0</v>
          </cell>
          <cell r="G1062">
            <v>8420</v>
          </cell>
          <cell r="I1062">
            <v>114684</v>
          </cell>
          <cell r="J1062">
            <v>110302</v>
          </cell>
        </row>
        <row r="1063">
          <cell r="A1063">
            <v>1061</v>
          </cell>
          <cell r="B1063">
            <v>34</v>
          </cell>
          <cell r="C1063" t="str">
            <v>020</v>
          </cell>
          <cell r="D1063" t="str">
            <v xml:space="preserve">BARNSTABLE                   </v>
          </cell>
          <cell r="E1063">
            <v>9</v>
          </cell>
          <cell r="F1063" t="str">
            <v>Instructional Materials, Equipment and Technology</v>
          </cell>
          <cell r="I1063">
            <v>2923552</v>
          </cell>
          <cell r="J1063">
            <v>3678074</v>
          </cell>
        </row>
        <row r="1064">
          <cell r="A1064">
            <v>1062</v>
          </cell>
          <cell r="B1064">
            <v>35</v>
          </cell>
          <cell r="C1064" t="str">
            <v>020</v>
          </cell>
          <cell r="D1064" t="str">
            <v xml:space="preserve">BARNSTABLE                   </v>
          </cell>
          <cell r="E1064">
            <v>0</v>
          </cell>
          <cell r="G1064">
            <v>8425</v>
          </cell>
          <cell r="I1064">
            <v>83067</v>
          </cell>
          <cell r="J1064">
            <v>83552</v>
          </cell>
        </row>
        <row r="1065">
          <cell r="A1065">
            <v>1063</v>
          </cell>
          <cell r="B1065">
            <v>36</v>
          </cell>
          <cell r="C1065" t="str">
            <v>020</v>
          </cell>
          <cell r="D1065" t="str">
            <v xml:space="preserve">BARNSTABLE                   </v>
          </cell>
          <cell r="E1065">
            <v>0</v>
          </cell>
          <cell r="G1065">
            <v>8430</v>
          </cell>
          <cell r="I1065">
            <v>113430</v>
          </cell>
          <cell r="J1065">
            <v>42462</v>
          </cell>
        </row>
        <row r="1066">
          <cell r="A1066">
            <v>1064</v>
          </cell>
          <cell r="B1066">
            <v>37</v>
          </cell>
          <cell r="C1066" t="str">
            <v>020</v>
          </cell>
          <cell r="D1066" t="str">
            <v xml:space="preserve">BARNSTABLE                   </v>
          </cell>
          <cell r="E1066">
            <v>0</v>
          </cell>
          <cell r="G1066">
            <v>8435</v>
          </cell>
          <cell r="I1066">
            <v>258616</v>
          </cell>
          <cell r="J1066">
            <v>247098</v>
          </cell>
        </row>
        <row r="1067">
          <cell r="A1067">
            <v>1065</v>
          </cell>
          <cell r="B1067">
            <v>38</v>
          </cell>
          <cell r="C1067" t="str">
            <v>020</v>
          </cell>
          <cell r="D1067" t="str">
            <v xml:space="preserve">BARNSTABLE                   </v>
          </cell>
          <cell r="E1067">
            <v>0</v>
          </cell>
          <cell r="G1067">
            <v>8440</v>
          </cell>
          <cell r="I1067">
            <v>239451</v>
          </cell>
          <cell r="J1067">
            <v>293699</v>
          </cell>
        </row>
        <row r="1068">
          <cell r="A1068">
            <v>1066</v>
          </cell>
          <cell r="B1068">
            <v>39</v>
          </cell>
          <cell r="C1068" t="str">
            <v>020</v>
          </cell>
          <cell r="D1068" t="str">
            <v xml:space="preserve">BARNSTABLE                   </v>
          </cell>
          <cell r="E1068">
            <v>0</v>
          </cell>
          <cell r="G1068">
            <v>8445</v>
          </cell>
          <cell r="I1068">
            <v>2024436</v>
          </cell>
          <cell r="J1068">
            <v>2375498</v>
          </cell>
        </row>
        <row r="1069">
          <cell r="A1069">
            <v>1067</v>
          </cell>
          <cell r="B1069">
            <v>40</v>
          </cell>
          <cell r="C1069" t="str">
            <v>020</v>
          </cell>
          <cell r="D1069" t="str">
            <v xml:space="preserve">BARNSTABLE                   </v>
          </cell>
          <cell r="E1069">
            <v>0</v>
          </cell>
          <cell r="G1069">
            <v>8450</v>
          </cell>
          <cell r="I1069">
            <v>96600</v>
          </cell>
          <cell r="J1069">
            <v>118217</v>
          </cell>
        </row>
        <row r="1070">
          <cell r="A1070">
            <v>1068</v>
          </cell>
          <cell r="B1070">
            <v>41</v>
          </cell>
          <cell r="C1070" t="str">
            <v>020</v>
          </cell>
          <cell r="D1070" t="str">
            <v xml:space="preserve">BARNSTABLE                   </v>
          </cell>
          <cell r="E1070">
            <v>0</v>
          </cell>
          <cell r="G1070">
            <v>8455</v>
          </cell>
          <cell r="I1070">
            <v>98274</v>
          </cell>
          <cell r="J1070">
            <v>418440</v>
          </cell>
        </row>
        <row r="1071">
          <cell r="A1071">
            <v>1069</v>
          </cell>
          <cell r="B1071">
            <v>42</v>
          </cell>
          <cell r="C1071" t="str">
            <v>020</v>
          </cell>
          <cell r="D1071" t="str">
            <v xml:space="preserve">BARNSTABLE                   </v>
          </cell>
          <cell r="E1071">
            <v>0</v>
          </cell>
          <cell r="G1071">
            <v>8460</v>
          </cell>
          <cell r="I1071">
            <v>9678</v>
          </cell>
          <cell r="J1071">
            <v>99108</v>
          </cell>
        </row>
        <row r="1072">
          <cell r="A1072">
            <v>1070</v>
          </cell>
          <cell r="B1072">
            <v>43</v>
          </cell>
          <cell r="C1072" t="str">
            <v>020</v>
          </cell>
          <cell r="D1072" t="str">
            <v xml:space="preserve">BARNSTABLE                   </v>
          </cell>
          <cell r="E1072">
            <v>10</v>
          </cell>
          <cell r="F1072" t="str">
            <v>Guidance, Counseling and Testing</v>
          </cell>
          <cell r="I1072">
            <v>1200021</v>
          </cell>
          <cell r="J1072">
            <v>953350</v>
          </cell>
        </row>
        <row r="1073">
          <cell r="A1073">
            <v>1071</v>
          </cell>
          <cell r="B1073">
            <v>44</v>
          </cell>
          <cell r="C1073" t="str">
            <v>020</v>
          </cell>
          <cell r="D1073" t="str">
            <v xml:space="preserve">BARNSTABLE                   </v>
          </cell>
          <cell r="E1073">
            <v>0</v>
          </cell>
          <cell r="G1073">
            <v>8465</v>
          </cell>
          <cell r="I1073">
            <v>779470</v>
          </cell>
          <cell r="J1073">
            <v>725681</v>
          </cell>
        </row>
        <row r="1074">
          <cell r="A1074">
            <v>1072</v>
          </cell>
          <cell r="B1074">
            <v>45</v>
          </cell>
          <cell r="C1074" t="str">
            <v>020</v>
          </cell>
          <cell r="D1074" t="str">
            <v xml:space="preserve">BARNSTABLE                   </v>
          </cell>
          <cell r="E1074">
            <v>0</v>
          </cell>
          <cell r="G1074">
            <v>8470</v>
          </cell>
          <cell r="I1074">
            <v>27814</v>
          </cell>
          <cell r="J1074">
            <v>11813</v>
          </cell>
        </row>
        <row r="1075">
          <cell r="A1075">
            <v>1073</v>
          </cell>
          <cell r="B1075">
            <v>46</v>
          </cell>
          <cell r="C1075" t="str">
            <v>020</v>
          </cell>
          <cell r="D1075" t="str">
            <v xml:space="preserve">BARNSTABLE                   </v>
          </cell>
          <cell r="E1075">
            <v>0</v>
          </cell>
          <cell r="G1075">
            <v>8475</v>
          </cell>
          <cell r="I1075">
            <v>392737</v>
          </cell>
          <cell r="J1075">
            <v>215856</v>
          </cell>
        </row>
        <row r="1076">
          <cell r="A1076">
            <v>1074</v>
          </cell>
          <cell r="B1076">
            <v>47</v>
          </cell>
          <cell r="C1076" t="str">
            <v>020</v>
          </cell>
          <cell r="D1076" t="str">
            <v xml:space="preserve">BARNSTABLE                   </v>
          </cell>
          <cell r="E1076">
            <v>11</v>
          </cell>
          <cell r="F1076" t="str">
            <v>Pupil Services</v>
          </cell>
          <cell r="I1076">
            <v>6665660</v>
          </cell>
          <cell r="J1076">
            <v>6633017</v>
          </cell>
        </row>
        <row r="1077">
          <cell r="A1077">
            <v>1075</v>
          </cell>
          <cell r="B1077">
            <v>48</v>
          </cell>
          <cell r="C1077" t="str">
            <v>020</v>
          </cell>
          <cell r="D1077" t="str">
            <v xml:space="preserve">BARNSTABLE                   </v>
          </cell>
          <cell r="E1077">
            <v>0</v>
          </cell>
          <cell r="G1077">
            <v>8485</v>
          </cell>
          <cell r="I1077">
            <v>0</v>
          </cell>
          <cell r="J1077">
            <v>0</v>
          </cell>
        </row>
        <row r="1078">
          <cell r="A1078">
            <v>1076</v>
          </cell>
          <cell r="B1078">
            <v>49</v>
          </cell>
          <cell r="C1078" t="str">
            <v>020</v>
          </cell>
          <cell r="D1078" t="str">
            <v xml:space="preserve">BARNSTABLE                   </v>
          </cell>
          <cell r="E1078">
            <v>0</v>
          </cell>
          <cell r="G1078">
            <v>8490</v>
          </cell>
          <cell r="I1078">
            <v>858339</v>
          </cell>
          <cell r="J1078">
            <v>766467</v>
          </cell>
        </row>
        <row r="1079">
          <cell r="A1079">
            <v>1077</v>
          </cell>
          <cell r="B1079">
            <v>50</v>
          </cell>
          <cell r="C1079" t="str">
            <v>020</v>
          </cell>
          <cell r="D1079" t="str">
            <v xml:space="preserve">BARNSTABLE                   </v>
          </cell>
          <cell r="E1079">
            <v>0</v>
          </cell>
          <cell r="G1079">
            <v>8495</v>
          </cell>
          <cell r="I1079">
            <v>2864890</v>
          </cell>
          <cell r="J1079">
            <v>2972995</v>
          </cell>
        </row>
        <row r="1080">
          <cell r="A1080">
            <v>1078</v>
          </cell>
          <cell r="B1080">
            <v>51</v>
          </cell>
          <cell r="C1080" t="str">
            <v>020</v>
          </cell>
          <cell r="D1080" t="str">
            <v xml:space="preserve">BARNSTABLE                   </v>
          </cell>
          <cell r="E1080">
            <v>0</v>
          </cell>
          <cell r="G1080">
            <v>8500</v>
          </cell>
          <cell r="I1080">
            <v>1833887</v>
          </cell>
          <cell r="J1080">
            <v>1848062</v>
          </cell>
        </row>
        <row r="1081">
          <cell r="A1081">
            <v>1079</v>
          </cell>
          <cell r="B1081">
            <v>52</v>
          </cell>
          <cell r="C1081" t="str">
            <v>020</v>
          </cell>
          <cell r="D1081" t="str">
            <v xml:space="preserve">BARNSTABLE                   </v>
          </cell>
          <cell r="E1081">
            <v>0</v>
          </cell>
          <cell r="G1081">
            <v>8505</v>
          </cell>
          <cell r="I1081">
            <v>868805</v>
          </cell>
          <cell r="J1081">
            <v>842822</v>
          </cell>
        </row>
        <row r="1082">
          <cell r="A1082">
            <v>1080</v>
          </cell>
          <cell r="B1082">
            <v>53</v>
          </cell>
          <cell r="C1082" t="str">
            <v>020</v>
          </cell>
          <cell r="D1082" t="str">
            <v xml:space="preserve">BARNSTABLE                   </v>
          </cell>
          <cell r="E1082">
            <v>0</v>
          </cell>
          <cell r="G1082">
            <v>8510</v>
          </cell>
          <cell r="I1082">
            <v>227869</v>
          </cell>
          <cell r="J1082">
            <v>189140</v>
          </cell>
        </row>
        <row r="1083">
          <cell r="A1083">
            <v>1081</v>
          </cell>
          <cell r="B1083">
            <v>54</v>
          </cell>
          <cell r="C1083" t="str">
            <v>020</v>
          </cell>
          <cell r="D1083" t="str">
            <v xml:space="preserve">BARNSTABLE                   </v>
          </cell>
          <cell r="E1083">
            <v>0</v>
          </cell>
          <cell r="G1083">
            <v>8515</v>
          </cell>
          <cell r="I1083">
            <v>11870</v>
          </cell>
          <cell r="J1083">
            <v>13531</v>
          </cell>
        </row>
        <row r="1084">
          <cell r="A1084">
            <v>1082</v>
          </cell>
          <cell r="B1084">
            <v>55</v>
          </cell>
          <cell r="C1084" t="str">
            <v>020</v>
          </cell>
          <cell r="D1084" t="str">
            <v xml:space="preserve">BARNSTABLE                   </v>
          </cell>
          <cell r="E1084">
            <v>12</v>
          </cell>
          <cell r="F1084" t="str">
            <v>Operations and Maintenance</v>
          </cell>
          <cell r="I1084">
            <v>6703139</v>
          </cell>
          <cell r="J1084">
            <v>6961720</v>
          </cell>
        </row>
        <row r="1085">
          <cell r="A1085">
            <v>1083</v>
          </cell>
          <cell r="B1085">
            <v>56</v>
          </cell>
          <cell r="C1085" t="str">
            <v>020</v>
          </cell>
          <cell r="D1085" t="str">
            <v xml:space="preserve">BARNSTABLE                   </v>
          </cell>
          <cell r="E1085">
            <v>0</v>
          </cell>
          <cell r="G1085">
            <v>8520</v>
          </cell>
          <cell r="I1085">
            <v>1672169</v>
          </cell>
          <cell r="J1085">
            <v>1420695</v>
          </cell>
        </row>
        <row r="1086">
          <cell r="A1086">
            <v>1084</v>
          </cell>
          <cell r="B1086">
            <v>57</v>
          </cell>
          <cell r="C1086" t="str">
            <v>020</v>
          </cell>
          <cell r="D1086" t="str">
            <v xml:space="preserve">BARNSTABLE                   </v>
          </cell>
          <cell r="E1086">
            <v>0</v>
          </cell>
          <cell r="G1086">
            <v>8525</v>
          </cell>
          <cell r="I1086">
            <v>864967</v>
          </cell>
          <cell r="J1086">
            <v>917599</v>
          </cell>
        </row>
        <row r="1087">
          <cell r="A1087">
            <v>1085</v>
          </cell>
          <cell r="B1087">
            <v>58</v>
          </cell>
          <cell r="C1087" t="str">
            <v>020</v>
          </cell>
          <cell r="D1087" t="str">
            <v xml:space="preserve">BARNSTABLE                   </v>
          </cell>
          <cell r="E1087">
            <v>0</v>
          </cell>
          <cell r="G1087">
            <v>8530</v>
          </cell>
          <cell r="I1087">
            <v>1086323</v>
          </cell>
          <cell r="J1087">
            <v>1024387</v>
          </cell>
        </row>
        <row r="1088">
          <cell r="A1088">
            <v>1086</v>
          </cell>
          <cell r="B1088">
            <v>59</v>
          </cell>
          <cell r="C1088" t="str">
            <v>020</v>
          </cell>
          <cell r="D1088" t="str">
            <v xml:space="preserve">BARNSTABLE                   </v>
          </cell>
          <cell r="E1088">
            <v>0</v>
          </cell>
          <cell r="G1088">
            <v>8535</v>
          </cell>
          <cell r="I1088">
            <v>159753</v>
          </cell>
          <cell r="J1088">
            <v>262670</v>
          </cell>
        </row>
        <row r="1089">
          <cell r="A1089">
            <v>1087</v>
          </cell>
          <cell r="B1089">
            <v>60</v>
          </cell>
          <cell r="C1089" t="str">
            <v>020</v>
          </cell>
          <cell r="D1089" t="str">
            <v xml:space="preserve">BARNSTABLE                   </v>
          </cell>
          <cell r="E1089">
            <v>0</v>
          </cell>
          <cell r="G1089">
            <v>8540</v>
          </cell>
          <cell r="I1089">
            <v>1927649</v>
          </cell>
          <cell r="J1089">
            <v>1971918</v>
          </cell>
        </row>
        <row r="1090">
          <cell r="A1090">
            <v>1088</v>
          </cell>
          <cell r="B1090">
            <v>61</v>
          </cell>
          <cell r="C1090" t="str">
            <v>020</v>
          </cell>
          <cell r="D1090" t="str">
            <v xml:space="preserve">BARNSTABLE                   </v>
          </cell>
          <cell r="E1090">
            <v>0</v>
          </cell>
          <cell r="G1090">
            <v>8545</v>
          </cell>
          <cell r="I1090">
            <v>126935</v>
          </cell>
          <cell r="J1090">
            <v>55954</v>
          </cell>
        </row>
        <row r="1091">
          <cell r="A1091">
            <v>1089</v>
          </cell>
          <cell r="B1091">
            <v>62</v>
          </cell>
          <cell r="C1091" t="str">
            <v>020</v>
          </cell>
          <cell r="D1091" t="str">
            <v xml:space="preserve">BARNSTABLE                   </v>
          </cell>
          <cell r="E1091">
            <v>0</v>
          </cell>
          <cell r="G1091">
            <v>8550</v>
          </cell>
          <cell r="I1091">
            <v>0</v>
          </cell>
          <cell r="J1091">
            <v>10000</v>
          </cell>
        </row>
        <row r="1092">
          <cell r="A1092">
            <v>1090</v>
          </cell>
          <cell r="B1092">
            <v>63</v>
          </cell>
          <cell r="C1092" t="str">
            <v>020</v>
          </cell>
          <cell r="D1092" t="str">
            <v xml:space="preserve">BARNSTABLE                   </v>
          </cell>
          <cell r="E1092">
            <v>0</v>
          </cell>
          <cell r="G1092">
            <v>8555</v>
          </cell>
          <cell r="I1092">
            <v>0</v>
          </cell>
          <cell r="J1092">
            <v>0</v>
          </cell>
        </row>
        <row r="1093">
          <cell r="A1093">
            <v>1091</v>
          </cell>
          <cell r="B1093">
            <v>64</v>
          </cell>
          <cell r="C1093" t="str">
            <v>020</v>
          </cell>
          <cell r="D1093" t="str">
            <v xml:space="preserve">BARNSTABLE                   </v>
          </cell>
          <cell r="E1093">
            <v>0</v>
          </cell>
          <cell r="G1093">
            <v>8560</v>
          </cell>
          <cell r="I1093">
            <v>535860</v>
          </cell>
          <cell r="J1093">
            <v>883378</v>
          </cell>
        </row>
        <row r="1094">
          <cell r="A1094">
            <v>1092</v>
          </cell>
          <cell r="B1094">
            <v>65</v>
          </cell>
          <cell r="C1094" t="str">
            <v>020</v>
          </cell>
          <cell r="D1094" t="str">
            <v xml:space="preserve">BARNSTABLE                   </v>
          </cell>
          <cell r="E1094">
            <v>0</v>
          </cell>
          <cell r="G1094">
            <v>8565</v>
          </cell>
          <cell r="I1094">
            <v>329483</v>
          </cell>
          <cell r="J1094">
            <v>415119</v>
          </cell>
        </row>
        <row r="1095">
          <cell r="A1095">
            <v>1093</v>
          </cell>
          <cell r="B1095">
            <v>66</v>
          </cell>
          <cell r="C1095" t="str">
            <v>020</v>
          </cell>
          <cell r="D1095" t="str">
            <v xml:space="preserve">BARNSTABLE                   </v>
          </cell>
          <cell r="E1095">
            <v>13</v>
          </cell>
          <cell r="F1095" t="str">
            <v>Insurance, Retirement Programs and Other</v>
          </cell>
          <cell r="I1095">
            <v>8770058</v>
          </cell>
          <cell r="J1095">
            <v>9543344</v>
          </cell>
        </row>
        <row r="1096">
          <cell r="A1096">
            <v>1094</v>
          </cell>
          <cell r="B1096">
            <v>67</v>
          </cell>
          <cell r="C1096" t="str">
            <v>020</v>
          </cell>
          <cell r="D1096" t="str">
            <v xml:space="preserve">BARNSTABLE                   </v>
          </cell>
          <cell r="E1096">
            <v>0</v>
          </cell>
          <cell r="G1096">
            <v>8570</v>
          </cell>
          <cell r="I1096">
            <v>1817303</v>
          </cell>
          <cell r="J1096">
            <v>1969147</v>
          </cell>
        </row>
        <row r="1097">
          <cell r="A1097">
            <v>1095</v>
          </cell>
          <cell r="B1097">
            <v>68</v>
          </cell>
          <cell r="C1097" t="str">
            <v>020</v>
          </cell>
          <cell r="D1097" t="str">
            <v xml:space="preserve">BARNSTABLE                   </v>
          </cell>
          <cell r="E1097">
            <v>0</v>
          </cell>
          <cell r="G1097">
            <v>8575</v>
          </cell>
          <cell r="I1097">
            <v>3538832</v>
          </cell>
          <cell r="J1097">
            <v>3387613</v>
          </cell>
        </row>
        <row r="1098">
          <cell r="A1098">
            <v>1096</v>
          </cell>
          <cell r="B1098">
            <v>69</v>
          </cell>
          <cell r="C1098" t="str">
            <v>020</v>
          </cell>
          <cell r="D1098" t="str">
            <v xml:space="preserve">BARNSTABLE                   </v>
          </cell>
          <cell r="E1098">
            <v>0</v>
          </cell>
          <cell r="G1098">
            <v>8580</v>
          </cell>
          <cell r="I1098">
            <v>2629674</v>
          </cell>
          <cell r="J1098">
            <v>2794236</v>
          </cell>
        </row>
        <row r="1099">
          <cell r="A1099">
            <v>1097</v>
          </cell>
          <cell r="B1099">
            <v>70</v>
          </cell>
          <cell r="C1099" t="str">
            <v>020</v>
          </cell>
          <cell r="D1099" t="str">
            <v xml:space="preserve">BARNSTABLE                   </v>
          </cell>
          <cell r="E1099">
            <v>0</v>
          </cell>
          <cell r="G1099">
            <v>8585</v>
          </cell>
          <cell r="I1099">
            <v>731227</v>
          </cell>
          <cell r="J1099">
            <v>1368219</v>
          </cell>
        </row>
        <row r="1100">
          <cell r="A1100">
            <v>1098</v>
          </cell>
          <cell r="B1100">
            <v>71</v>
          </cell>
          <cell r="C1100" t="str">
            <v>020</v>
          </cell>
          <cell r="D1100" t="str">
            <v xml:space="preserve">BARNSTABLE                   </v>
          </cell>
          <cell r="E1100">
            <v>0</v>
          </cell>
          <cell r="G1100">
            <v>8590</v>
          </cell>
          <cell r="I1100">
            <v>0</v>
          </cell>
          <cell r="J1100">
            <v>0</v>
          </cell>
        </row>
        <row r="1101">
          <cell r="A1101">
            <v>1099</v>
          </cell>
          <cell r="B1101">
            <v>72</v>
          </cell>
          <cell r="C1101" t="str">
            <v>020</v>
          </cell>
          <cell r="D1101" t="str">
            <v xml:space="preserve">BARNSTABLE                   </v>
          </cell>
          <cell r="E1101">
            <v>0</v>
          </cell>
          <cell r="G1101">
            <v>8595</v>
          </cell>
          <cell r="I1101">
            <v>0</v>
          </cell>
          <cell r="J1101">
            <v>0</v>
          </cell>
        </row>
        <row r="1102">
          <cell r="A1102">
            <v>1100</v>
          </cell>
          <cell r="B1102">
            <v>73</v>
          </cell>
          <cell r="C1102" t="str">
            <v>020</v>
          </cell>
          <cell r="D1102" t="str">
            <v xml:space="preserve">BARNSTABLE                   </v>
          </cell>
          <cell r="E1102">
            <v>0</v>
          </cell>
          <cell r="G1102">
            <v>8600</v>
          </cell>
          <cell r="I1102">
            <v>0</v>
          </cell>
          <cell r="J1102">
            <v>0</v>
          </cell>
        </row>
        <row r="1103">
          <cell r="A1103">
            <v>1101</v>
          </cell>
          <cell r="B1103">
            <v>74</v>
          </cell>
          <cell r="C1103" t="str">
            <v>020</v>
          </cell>
          <cell r="D1103" t="str">
            <v xml:space="preserve">BARNSTABLE                   </v>
          </cell>
          <cell r="E1103">
            <v>0</v>
          </cell>
          <cell r="G1103">
            <v>8610</v>
          </cell>
          <cell r="I1103">
            <v>53022</v>
          </cell>
          <cell r="J1103">
            <v>24129</v>
          </cell>
        </row>
        <row r="1104">
          <cell r="A1104">
            <v>1102</v>
          </cell>
          <cell r="B1104">
            <v>75</v>
          </cell>
          <cell r="C1104" t="str">
            <v>020</v>
          </cell>
          <cell r="D1104" t="str">
            <v xml:space="preserve">BARNSTABLE                   </v>
          </cell>
          <cell r="E1104">
            <v>14</v>
          </cell>
          <cell r="F1104" t="str">
            <v xml:space="preserve">Payments To Out-Of-District Schools </v>
          </cell>
          <cell r="I1104">
            <v>16854785</v>
          </cell>
          <cell r="J1104">
            <v>16060459</v>
          </cell>
        </row>
        <row r="1105">
          <cell r="A1105">
            <v>1103</v>
          </cell>
          <cell r="B1105">
            <v>76</v>
          </cell>
          <cell r="C1105" t="str">
            <v>020</v>
          </cell>
          <cell r="D1105" t="str">
            <v xml:space="preserve">BARNSTABLE                   </v>
          </cell>
          <cell r="E1105">
            <v>15</v>
          </cell>
          <cell r="F1105" t="str">
            <v>Tuition To Other Schools (9000)</v>
          </cell>
          <cell r="G1105" t="str">
            <v xml:space="preserve"> </v>
          </cell>
          <cell r="I1105">
            <v>16340416</v>
          </cell>
          <cell r="J1105">
            <v>15604550</v>
          </cell>
        </row>
        <row r="1106">
          <cell r="A1106">
            <v>1104</v>
          </cell>
          <cell r="B1106">
            <v>77</v>
          </cell>
          <cell r="C1106" t="str">
            <v>020</v>
          </cell>
          <cell r="D1106" t="str">
            <v xml:space="preserve">BARNSTABLE                   </v>
          </cell>
          <cell r="E1106">
            <v>16</v>
          </cell>
          <cell r="F1106" t="str">
            <v>Out-of-District Transportation (3300)</v>
          </cell>
          <cell r="I1106">
            <v>514369</v>
          </cell>
          <cell r="J1106">
            <v>455909</v>
          </cell>
        </row>
        <row r="1107">
          <cell r="A1107">
            <v>1105</v>
          </cell>
          <cell r="B1107">
            <v>78</v>
          </cell>
          <cell r="C1107" t="str">
            <v>020</v>
          </cell>
          <cell r="D1107" t="str">
            <v xml:space="preserve">BARNSTABLE                   </v>
          </cell>
          <cell r="E1107">
            <v>17</v>
          </cell>
          <cell r="F1107" t="str">
            <v>TOTAL EXPENDITURES</v>
          </cell>
          <cell r="I1107">
            <v>77068600</v>
          </cell>
          <cell r="J1107">
            <v>74795474</v>
          </cell>
        </row>
        <row r="1108">
          <cell r="A1108">
            <v>1106</v>
          </cell>
          <cell r="B1108">
            <v>79</v>
          </cell>
          <cell r="C1108" t="str">
            <v>020</v>
          </cell>
          <cell r="D1108" t="str">
            <v xml:space="preserve">BARNSTABLE                   </v>
          </cell>
          <cell r="E1108">
            <v>18</v>
          </cell>
          <cell r="F1108" t="str">
            <v>percentage of overall spending from the general fund</v>
          </cell>
          <cell r="I1108">
            <v>88.39158230459617</v>
          </cell>
        </row>
        <row r="1109">
          <cell r="A1109">
            <v>1107</v>
          </cell>
          <cell r="B1109">
            <v>1</v>
          </cell>
          <cell r="C1109" t="str">
            <v>023</v>
          </cell>
          <cell r="D1109" t="str">
            <v xml:space="preserve">BEDFORD                      </v>
          </cell>
          <cell r="E1109">
            <v>1</v>
          </cell>
          <cell r="F1109" t="str">
            <v>In-District FTE Average Membership</v>
          </cell>
          <cell r="G1109" t="str">
            <v xml:space="preserve"> </v>
          </cell>
          <cell r="I1109">
            <v>2373.67</v>
          </cell>
          <cell r="J1109">
            <v>2379.6999999999998</v>
          </cell>
        </row>
        <row r="1110">
          <cell r="A1110">
            <v>1108</v>
          </cell>
          <cell r="B1110">
            <v>2</v>
          </cell>
          <cell r="C1110" t="str">
            <v>023</v>
          </cell>
          <cell r="D1110" t="str">
            <v xml:space="preserve">BEDFORD                      </v>
          </cell>
          <cell r="E1110">
            <v>2</v>
          </cell>
          <cell r="F1110" t="str">
            <v>Out-of-District FTE Average Membership</v>
          </cell>
          <cell r="G1110" t="str">
            <v xml:space="preserve"> </v>
          </cell>
          <cell r="I1110">
            <v>112.5</v>
          </cell>
          <cell r="J1110">
            <v>113.3</v>
          </cell>
        </row>
        <row r="1111">
          <cell r="A1111">
            <v>1109</v>
          </cell>
          <cell r="B1111">
            <v>3</v>
          </cell>
          <cell r="C1111" t="str">
            <v>023</v>
          </cell>
          <cell r="D1111" t="str">
            <v xml:space="preserve">BEDFORD                      </v>
          </cell>
          <cell r="E1111">
            <v>3</v>
          </cell>
          <cell r="F1111" t="str">
            <v>Total FTE Average Membership</v>
          </cell>
          <cell r="G1111" t="str">
            <v xml:space="preserve"> </v>
          </cell>
          <cell r="I1111">
            <v>2486.17</v>
          </cell>
          <cell r="J1111">
            <v>2493</v>
          </cell>
        </row>
        <row r="1112">
          <cell r="A1112">
            <v>1110</v>
          </cell>
          <cell r="B1112">
            <v>4</v>
          </cell>
          <cell r="C1112" t="str">
            <v>023</v>
          </cell>
          <cell r="D1112" t="str">
            <v xml:space="preserve">BEDFORD                      </v>
          </cell>
          <cell r="E1112">
            <v>4</v>
          </cell>
          <cell r="F1112" t="str">
            <v>Administration</v>
          </cell>
          <cell r="G1112" t="str">
            <v xml:space="preserve"> </v>
          </cell>
          <cell r="I1112">
            <v>1328278</v>
          </cell>
          <cell r="J1112">
            <v>1447191</v>
          </cell>
        </row>
        <row r="1113">
          <cell r="A1113">
            <v>1111</v>
          </cell>
          <cell r="B1113">
            <v>5</v>
          </cell>
          <cell r="C1113" t="str">
            <v>023</v>
          </cell>
          <cell r="D1113" t="str">
            <v xml:space="preserve">BEDFORD                      </v>
          </cell>
          <cell r="E1113">
            <v>0</v>
          </cell>
          <cell r="G1113">
            <v>8300</v>
          </cell>
          <cell r="I1113">
            <v>28224</v>
          </cell>
          <cell r="J1113">
            <v>29164</v>
          </cell>
        </row>
        <row r="1114">
          <cell r="A1114">
            <v>1112</v>
          </cell>
          <cell r="B1114">
            <v>6</v>
          </cell>
          <cell r="C1114" t="str">
            <v>023</v>
          </cell>
          <cell r="D1114" t="str">
            <v xml:space="preserve">BEDFORD                      </v>
          </cell>
          <cell r="E1114">
            <v>0</v>
          </cell>
          <cell r="G1114">
            <v>8305</v>
          </cell>
          <cell r="I1114">
            <v>369003</v>
          </cell>
          <cell r="J1114">
            <v>408964</v>
          </cell>
        </row>
        <row r="1115">
          <cell r="A1115">
            <v>1113</v>
          </cell>
          <cell r="B1115">
            <v>7</v>
          </cell>
          <cell r="C1115" t="str">
            <v>023</v>
          </cell>
          <cell r="D1115" t="str">
            <v xml:space="preserve">BEDFORD                      </v>
          </cell>
          <cell r="E1115">
            <v>0</v>
          </cell>
          <cell r="G1115">
            <v>8310</v>
          </cell>
          <cell r="I1115">
            <v>124500</v>
          </cell>
          <cell r="J1115">
            <v>133025</v>
          </cell>
        </row>
        <row r="1116">
          <cell r="A1116">
            <v>1114</v>
          </cell>
          <cell r="B1116">
            <v>8</v>
          </cell>
          <cell r="C1116" t="str">
            <v>023</v>
          </cell>
          <cell r="D1116" t="str">
            <v xml:space="preserve">BEDFORD                      </v>
          </cell>
          <cell r="E1116">
            <v>0</v>
          </cell>
          <cell r="G1116">
            <v>8315</v>
          </cell>
          <cell r="I1116">
            <v>0</v>
          </cell>
          <cell r="J1116">
            <v>0</v>
          </cell>
        </row>
        <row r="1117">
          <cell r="A1117">
            <v>1115</v>
          </cell>
          <cell r="B1117">
            <v>9</v>
          </cell>
          <cell r="C1117" t="str">
            <v>023</v>
          </cell>
          <cell r="D1117" t="str">
            <v xml:space="preserve">BEDFORD                      </v>
          </cell>
          <cell r="E1117">
            <v>0</v>
          </cell>
          <cell r="G1117">
            <v>8320</v>
          </cell>
          <cell r="I1117">
            <v>718338</v>
          </cell>
          <cell r="J1117">
            <v>798345</v>
          </cell>
        </row>
        <row r="1118">
          <cell r="A1118">
            <v>1116</v>
          </cell>
          <cell r="B1118">
            <v>10</v>
          </cell>
          <cell r="C1118" t="str">
            <v>023</v>
          </cell>
          <cell r="D1118" t="str">
            <v xml:space="preserve">BEDFORD                      </v>
          </cell>
          <cell r="E1118">
            <v>0</v>
          </cell>
          <cell r="G1118">
            <v>8325</v>
          </cell>
          <cell r="I1118">
            <v>0</v>
          </cell>
          <cell r="J1118">
            <v>0</v>
          </cell>
        </row>
        <row r="1119">
          <cell r="A1119">
            <v>1117</v>
          </cell>
          <cell r="B1119">
            <v>11</v>
          </cell>
          <cell r="C1119" t="str">
            <v>023</v>
          </cell>
          <cell r="D1119" t="str">
            <v xml:space="preserve">BEDFORD                      </v>
          </cell>
          <cell r="E1119">
            <v>0</v>
          </cell>
          <cell r="G1119">
            <v>8330</v>
          </cell>
          <cell r="I1119">
            <v>65107</v>
          </cell>
          <cell r="J1119">
            <v>55000</v>
          </cell>
        </row>
        <row r="1120">
          <cell r="A1120">
            <v>1118</v>
          </cell>
          <cell r="B1120">
            <v>12</v>
          </cell>
          <cell r="C1120" t="str">
            <v>023</v>
          </cell>
          <cell r="D1120" t="str">
            <v xml:space="preserve">BEDFORD                      </v>
          </cell>
          <cell r="E1120">
            <v>0</v>
          </cell>
          <cell r="G1120">
            <v>8335</v>
          </cell>
          <cell r="I1120">
            <v>0</v>
          </cell>
          <cell r="J1120">
            <v>0</v>
          </cell>
        </row>
        <row r="1121">
          <cell r="A1121">
            <v>1119</v>
          </cell>
          <cell r="B1121">
            <v>13</v>
          </cell>
          <cell r="C1121" t="str">
            <v>023</v>
          </cell>
          <cell r="D1121" t="str">
            <v xml:space="preserve">BEDFORD                      </v>
          </cell>
          <cell r="E1121">
            <v>0</v>
          </cell>
          <cell r="G1121">
            <v>8340</v>
          </cell>
          <cell r="I1121">
            <v>23106</v>
          </cell>
          <cell r="J1121">
            <v>22693</v>
          </cell>
        </row>
        <row r="1122">
          <cell r="A1122">
            <v>1120</v>
          </cell>
          <cell r="B1122">
            <v>14</v>
          </cell>
          <cell r="C1122" t="str">
            <v>023</v>
          </cell>
          <cell r="D1122" t="str">
            <v xml:space="preserve">BEDFORD                      </v>
          </cell>
          <cell r="E1122">
            <v>5</v>
          </cell>
          <cell r="F1122" t="str">
            <v xml:space="preserve">Instructional Leadership </v>
          </cell>
          <cell r="I1122">
            <v>2451373</v>
          </cell>
          <cell r="J1122">
            <v>3106314</v>
          </cell>
        </row>
        <row r="1123">
          <cell r="A1123">
            <v>1121</v>
          </cell>
          <cell r="B1123">
            <v>15</v>
          </cell>
          <cell r="C1123" t="str">
            <v>023</v>
          </cell>
          <cell r="D1123" t="str">
            <v xml:space="preserve">BEDFORD                      </v>
          </cell>
          <cell r="E1123">
            <v>0</v>
          </cell>
          <cell r="G1123">
            <v>8345</v>
          </cell>
          <cell r="I1123">
            <v>299434</v>
          </cell>
          <cell r="J1123">
            <v>1069630</v>
          </cell>
        </row>
        <row r="1124">
          <cell r="A1124">
            <v>1122</v>
          </cell>
          <cell r="B1124">
            <v>16</v>
          </cell>
          <cell r="C1124" t="str">
            <v>023</v>
          </cell>
          <cell r="D1124" t="str">
            <v xml:space="preserve">BEDFORD                      </v>
          </cell>
          <cell r="E1124">
            <v>0</v>
          </cell>
          <cell r="G1124">
            <v>8350</v>
          </cell>
          <cell r="I1124">
            <v>179282</v>
          </cell>
          <cell r="J1124">
            <v>85619</v>
          </cell>
        </row>
        <row r="1125">
          <cell r="A1125">
            <v>1123</v>
          </cell>
          <cell r="B1125">
            <v>17</v>
          </cell>
          <cell r="C1125" t="str">
            <v>023</v>
          </cell>
          <cell r="D1125" t="str">
            <v xml:space="preserve">BEDFORD                      </v>
          </cell>
          <cell r="E1125">
            <v>0</v>
          </cell>
          <cell r="G1125">
            <v>8355</v>
          </cell>
          <cell r="I1125">
            <v>1454032</v>
          </cell>
          <cell r="J1125">
            <v>1426451</v>
          </cell>
        </row>
        <row r="1126">
          <cell r="A1126">
            <v>1124</v>
          </cell>
          <cell r="B1126">
            <v>18</v>
          </cell>
          <cell r="C1126" t="str">
            <v>023</v>
          </cell>
          <cell r="D1126" t="str">
            <v xml:space="preserve">BEDFORD                      </v>
          </cell>
          <cell r="E1126">
            <v>0</v>
          </cell>
          <cell r="G1126">
            <v>8360</v>
          </cell>
          <cell r="I1126">
            <v>115384</v>
          </cell>
          <cell r="J1126">
            <v>117274</v>
          </cell>
        </row>
        <row r="1127">
          <cell r="A1127">
            <v>1125</v>
          </cell>
          <cell r="B1127">
            <v>19</v>
          </cell>
          <cell r="C1127" t="str">
            <v>023</v>
          </cell>
          <cell r="D1127" t="str">
            <v xml:space="preserve">BEDFORD                      </v>
          </cell>
          <cell r="E1127">
            <v>0</v>
          </cell>
          <cell r="G1127">
            <v>8365</v>
          </cell>
          <cell r="I1127">
            <v>382241</v>
          </cell>
          <cell r="J1127">
            <v>407340</v>
          </cell>
        </row>
        <row r="1128">
          <cell r="A1128">
            <v>1126</v>
          </cell>
          <cell r="B1128">
            <v>20</v>
          </cell>
          <cell r="C1128" t="str">
            <v>023</v>
          </cell>
          <cell r="D1128" t="str">
            <v xml:space="preserve">BEDFORD                      </v>
          </cell>
          <cell r="E1128">
            <v>0</v>
          </cell>
          <cell r="G1128">
            <v>8380</v>
          </cell>
          <cell r="I1128">
            <v>21000</v>
          </cell>
          <cell r="J1128">
            <v>0</v>
          </cell>
        </row>
        <row r="1129">
          <cell r="A1129">
            <v>1127</v>
          </cell>
          <cell r="B1129">
            <v>21</v>
          </cell>
          <cell r="C1129" t="str">
            <v>023</v>
          </cell>
          <cell r="D1129" t="str">
            <v xml:space="preserve">BEDFORD                      </v>
          </cell>
          <cell r="E1129">
            <v>6</v>
          </cell>
          <cell r="F1129" t="str">
            <v>Classroom and Specialist Teachers</v>
          </cell>
          <cell r="I1129">
            <v>14279405</v>
          </cell>
          <cell r="J1129">
            <v>14787572</v>
          </cell>
        </row>
        <row r="1130">
          <cell r="A1130">
            <v>1128</v>
          </cell>
          <cell r="B1130">
            <v>22</v>
          </cell>
          <cell r="C1130" t="str">
            <v>023</v>
          </cell>
          <cell r="D1130" t="str">
            <v xml:space="preserve">BEDFORD                      </v>
          </cell>
          <cell r="E1130">
            <v>0</v>
          </cell>
          <cell r="G1130">
            <v>8370</v>
          </cell>
          <cell r="I1130">
            <v>11277706</v>
          </cell>
          <cell r="J1130">
            <v>11654646</v>
          </cell>
        </row>
        <row r="1131">
          <cell r="A1131">
            <v>1129</v>
          </cell>
          <cell r="B1131">
            <v>23</v>
          </cell>
          <cell r="C1131" t="str">
            <v>023</v>
          </cell>
          <cell r="D1131" t="str">
            <v xml:space="preserve">BEDFORD                      </v>
          </cell>
          <cell r="E1131">
            <v>0</v>
          </cell>
          <cell r="G1131">
            <v>8375</v>
          </cell>
          <cell r="I1131">
            <v>3001699</v>
          </cell>
          <cell r="J1131">
            <v>3132926</v>
          </cell>
        </row>
        <row r="1132">
          <cell r="A1132">
            <v>1130</v>
          </cell>
          <cell r="B1132">
            <v>24</v>
          </cell>
          <cell r="C1132" t="str">
            <v>023</v>
          </cell>
          <cell r="D1132" t="str">
            <v xml:space="preserve">BEDFORD                      </v>
          </cell>
          <cell r="E1132">
            <v>7</v>
          </cell>
          <cell r="F1132" t="str">
            <v>Other Teaching Services</v>
          </cell>
          <cell r="I1132">
            <v>1754564</v>
          </cell>
          <cell r="J1132">
            <v>1896970</v>
          </cell>
        </row>
        <row r="1133">
          <cell r="A1133">
            <v>1131</v>
          </cell>
          <cell r="B1133">
            <v>25</v>
          </cell>
          <cell r="C1133" t="str">
            <v>023</v>
          </cell>
          <cell r="D1133" t="str">
            <v xml:space="preserve">BEDFORD                      </v>
          </cell>
          <cell r="E1133">
            <v>0</v>
          </cell>
          <cell r="G1133">
            <v>8385</v>
          </cell>
          <cell r="I1133">
            <v>0</v>
          </cell>
          <cell r="J1133">
            <v>0</v>
          </cell>
        </row>
        <row r="1134">
          <cell r="A1134">
            <v>1132</v>
          </cell>
          <cell r="B1134">
            <v>26</v>
          </cell>
          <cell r="C1134" t="str">
            <v>023</v>
          </cell>
          <cell r="D1134" t="str">
            <v xml:space="preserve">BEDFORD                      </v>
          </cell>
          <cell r="E1134">
            <v>0</v>
          </cell>
          <cell r="G1134">
            <v>8390</v>
          </cell>
          <cell r="I1134">
            <v>185525</v>
          </cell>
          <cell r="J1134">
            <v>210511</v>
          </cell>
        </row>
        <row r="1135">
          <cell r="A1135">
            <v>1133</v>
          </cell>
          <cell r="B1135">
            <v>27</v>
          </cell>
          <cell r="C1135" t="str">
            <v>023</v>
          </cell>
          <cell r="D1135" t="str">
            <v xml:space="preserve">BEDFORD                      </v>
          </cell>
          <cell r="E1135">
            <v>0</v>
          </cell>
          <cell r="G1135">
            <v>8395</v>
          </cell>
          <cell r="I1135">
            <v>1207331</v>
          </cell>
          <cell r="J1135">
            <v>1322626</v>
          </cell>
        </row>
        <row r="1136">
          <cell r="A1136">
            <v>1134</v>
          </cell>
          <cell r="B1136">
            <v>28</v>
          </cell>
          <cell r="C1136" t="str">
            <v>023</v>
          </cell>
          <cell r="D1136" t="str">
            <v xml:space="preserve">BEDFORD                      </v>
          </cell>
          <cell r="E1136">
            <v>0</v>
          </cell>
          <cell r="G1136">
            <v>8400</v>
          </cell>
          <cell r="I1136">
            <v>361708</v>
          </cell>
          <cell r="J1136">
            <v>363833</v>
          </cell>
        </row>
        <row r="1137">
          <cell r="A1137">
            <v>1135</v>
          </cell>
          <cell r="B1137">
            <v>29</v>
          </cell>
          <cell r="C1137" t="str">
            <v>023</v>
          </cell>
          <cell r="D1137" t="str">
            <v xml:space="preserve">BEDFORD                      </v>
          </cell>
          <cell r="E1137">
            <v>8</v>
          </cell>
          <cell r="F1137" t="str">
            <v>Professional Development</v>
          </cell>
          <cell r="I1137">
            <v>487341</v>
          </cell>
          <cell r="J1137">
            <v>515216</v>
          </cell>
        </row>
        <row r="1138">
          <cell r="A1138">
            <v>1136</v>
          </cell>
          <cell r="B1138">
            <v>30</v>
          </cell>
          <cell r="C1138" t="str">
            <v>023</v>
          </cell>
          <cell r="D1138" t="str">
            <v xml:space="preserve">BEDFORD                      </v>
          </cell>
          <cell r="E1138">
            <v>0</v>
          </cell>
          <cell r="G1138">
            <v>8405</v>
          </cell>
          <cell r="I1138">
            <v>50000</v>
          </cell>
          <cell r="J1138">
            <v>55084</v>
          </cell>
        </row>
        <row r="1139">
          <cell r="A1139">
            <v>1137</v>
          </cell>
          <cell r="B1139">
            <v>31</v>
          </cell>
          <cell r="C1139" t="str">
            <v>023</v>
          </cell>
          <cell r="D1139" t="str">
            <v xml:space="preserve">BEDFORD                      </v>
          </cell>
          <cell r="E1139">
            <v>0</v>
          </cell>
          <cell r="G1139">
            <v>8410</v>
          </cell>
          <cell r="I1139">
            <v>220729</v>
          </cell>
          <cell r="J1139">
            <v>228699</v>
          </cell>
        </row>
        <row r="1140">
          <cell r="A1140">
            <v>1138</v>
          </cell>
          <cell r="B1140">
            <v>32</v>
          </cell>
          <cell r="C1140" t="str">
            <v>023</v>
          </cell>
          <cell r="D1140" t="str">
            <v xml:space="preserve">BEDFORD                      </v>
          </cell>
          <cell r="E1140">
            <v>0</v>
          </cell>
          <cell r="G1140">
            <v>8415</v>
          </cell>
          <cell r="I1140">
            <v>123683</v>
          </cell>
          <cell r="J1140">
            <v>140342</v>
          </cell>
        </row>
        <row r="1141">
          <cell r="A1141">
            <v>1139</v>
          </cell>
          <cell r="B1141">
            <v>33</v>
          </cell>
          <cell r="C1141" t="str">
            <v>023</v>
          </cell>
          <cell r="D1141" t="str">
            <v xml:space="preserve">BEDFORD                      </v>
          </cell>
          <cell r="E1141">
            <v>0</v>
          </cell>
          <cell r="G1141">
            <v>8420</v>
          </cell>
          <cell r="I1141">
            <v>92929</v>
          </cell>
          <cell r="J1141">
            <v>91091</v>
          </cell>
        </row>
        <row r="1142">
          <cell r="A1142">
            <v>1140</v>
          </cell>
          <cell r="B1142">
            <v>34</v>
          </cell>
          <cell r="C1142" t="str">
            <v>023</v>
          </cell>
          <cell r="D1142" t="str">
            <v xml:space="preserve">BEDFORD                      </v>
          </cell>
          <cell r="E1142">
            <v>9</v>
          </cell>
          <cell r="F1142" t="str">
            <v>Instructional Materials, Equipment and Technology</v>
          </cell>
          <cell r="I1142">
            <v>629532</v>
          </cell>
          <cell r="J1142">
            <v>613783</v>
          </cell>
        </row>
        <row r="1143">
          <cell r="A1143">
            <v>1141</v>
          </cell>
          <cell r="B1143">
            <v>35</v>
          </cell>
          <cell r="C1143" t="str">
            <v>023</v>
          </cell>
          <cell r="D1143" t="str">
            <v xml:space="preserve">BEDFORD                      </v>
          </cell>
          <cell r="E1143">
            <v>0</v>
          </cell>
          <cell r="G1143">
            <v>8425</v>
          </cell>
          <cell r="I1143">
            <v>167589</v>
          </cell>
          <cell r="J1143">
            <v>165142</v>
          </cell>
        </row>
        <row r="1144">
          <cell r="A1144">
            <v>1142</v>
          </cell>
          <cell r="B1144">
            <v>36</v>
          </cell>
          <cell r="C1144" t="str">
            <v>023</v>
          </cell>
          <cell r="D1144" t="str">
            <v xml:space="preserve">BEDFORD                      </v>
          </cell>
          <cell r="E1144">
            <v>0</v>
          </cell>
          <cell r="G1144">
            <v>8430</v>
          </cell>
          <cell r="I1144">
            <v>72869</v>
          </cell>
          <cell r="J1144">
            <v>57269</v>
          </cell>
        </row>
        <row r="1145">
          <cell r="A1145">
            <v>1143</v>
          </cell>
          <cell r="B1145">
            <v>37</v>
          </cell>
          <cell r="C1145" t="str">
            <v>023</v>
          </cell>
          <cell r="D1145" t="str">
            <v xml:space="preserve">BEDFORD                      </v>
          </cell>
          <cell r="E1145">
            <v>0</v>
          </cell>
          <cell r="G1145">
            <v>8435</v>
          </cell>
          <cell r="I1145">
            <v>12197</v>
          </cell>
          <cell r="J1145">
            <v>13738</v>
          </cell>
        </row>
        <row r="1146">
          <cell r="A1146">
            <v>1144</v>
          </cell>
          <cell r="B1146">
            <v>38</v>
          </cell>
          <cell r="C1146" t="str">
            <v>023</v>
          </cell>
          <cell r="D1146" t="str">
            <v xml:space="preserve">BEDFORD                      </v>
          </cell>
          <cell r="E1146">
            <v>0</v>
          </cell>
          <cell r="G1146">
            <v>8440</v>
          </cell>
          <cell r="I1146">
            <v>201670</v>
          </cell>
          <cell r="J1146">
            <v>216278</v>
          </cell>
        </row>
        <row r="1147">
          <cell r="A1147">
            <v>1145</v>
          </cell>
          <cell r="B1147">
            <v>39</v>
          </cell>
          <cell r="C1147" t="str">
            <v>023</v>
          </cell>
          <cell r="D1147" t="str">
            <v xml:space="preserve">BEDFORD                      </v>
          </cell>
          <cell r="E1147">
            <v>0</v>
          </cell>
          <cell r="G1147">
            <v>8445</v>
          </cell>
          <cell r="I1147">
            <v>86960</v>
          </cell>
          <cell r="J1147">
            <v>82846</v>
          </cell>
        </row>
        <row r="1148">
          <cell r="A1148">
            <v>1146</v>
          </cell>
          <cell r="B1148">
            <v>40</v>
          </cell>
          <cell r="C1148" t="str">
            <v>023</v>
          </cell>
          <cell r="D1148" t="str">
            <v xml:space="preserve">BEDFORD                      </v>
          </cell>
          <cell r="E1148">
            <v>0</v>
          </cell>
          <cell r="G1148">
            <v>8450</v>
          </cell>
          <cell r="I1148">
            <v>88247</v>
          </cell>
          <cell r="J1148">
            <v>74510</v>
          </cell>
        </row>
        <row r="1149">
          <cell r="A1149">
            <v>1147</v>
          </cell>
          <cell r="B1149">
            <v>41</v>
          </cell>
          <cell r="C1149" t="str">
            <v>023</v>
          </cell>
          <cell r="D1149" t="str">
            <v xml:space="preserve">BEDFORD                      </v>
          </cell>
          <cell r="E1149">
            <v>0</v>
          </cell>
          <cell r="G1149">
            <v>8455</v>
          </cell>
          <cell r="I1149">
            <v>0</v>
          </cell>
          <cell r="J1149">
            <v>4000</v>
          </cell>
        </row>
        <row r="1150">
          <cell r="A1150">
            <v>1148</v>
          </cell>
          <cell r="B1150">
            <v>42</v>
          </cell>
          <cell r="C1150" t="str">
            <v>023</v>
          </cell>
          <cell r="D1150" t="str">
            <v xml:space="preserve">BEDFORD                      </v>
          </cell>
          <cell r="E1150">
            <v>0</v>
          </cell>
          <cell r="G1150">
            <v>8460</v>
          </cell>
          <cell r="I1150">
            <v>0</v>
          </cell>
          <cell r="J1150">
            <v>0</v>
          </cell>
        </row>
        <row r="1151">
          <cell r="A1151">
            <v>1149</v>
          </cell>
          <cell r="B1151">
            <v>43</v>
          </cell>
          <cell r="C1151" t="str">
            <v>023</v>
          </cell>
          <cell r="D1151" t="str">
            <v xml:space="preserve">BEDFORD                      </v>
          </cell>
          <cell r="E1151">
            <v>10</v>
          </cell>
          <cell r="F1151" t="str">
            <v>Guidance, Counseling and Testing</v>
          </cell>
          <cell r="I1151">
            <v>1065080</v>
          </cell>
          <cell r="J1151">
            <v>935122</v>
          </cell>
        </row>
        <row r="1152">
          <cell r="A1152">
            <v>1150</v>
          </cell>
          <cell r="B1152">
            <v>44</v>
          </cell>
          <cell r="C1152" t="str">
            <v>023</v>
          </cell>
          <cell r="D1152" t="str">
            <v xml:space="preserve">BEDFORD                      </v>
          </cell>
          <cell r="E1152">
            <v>0</v>
          </cell>
          <cell r="G1152">
            <v>8465</v>
          </cell>
          <cell r="I1152">
            <v>785131</v>
          </cell>
          <cell r="J1152">
            <v>769026</v>
          </cell>
        </row>
        <row r="1153">
          <cell r="A1153">
            <v>1151</v>
          </cell>
          <cell r="B1153">
            <v>45</v>
          </cell>
          <cell r="C1153" t="str">
            <v>023</v>
          </cell>
          <cell r="D1153" t="str">
            <v xml:space="preserve">BEDFORD                      </v>
          </cell>
          <cell r="E1153">
            <v>0</v>
          </cell>
          <cell r="G1153">
            <v>8470</v>
          </cell>
          <cell r="I1153">
            <v>60600</v>
          </cell>
          <cell r="J1153">
            <v>8571</v>
          </cell>
        </row>
        <row r="1154">
          <cell r="A1154">
            <v>1152</v>
          </cell>
          <cell r="B1154">
            <v>46</v>
          </cell>
          <cell r="C1154" t="str">
            <v>023</v>
          </cell>
          <cell r="D1154" t="str">
            <v xml:space="preserve">BEDFORD                      </v>
          </cell>
          <cell r="E1154">
            <v>0</v>
          </cell>
          <cell r="G1154">
            <v>8475</v>
          </cell>
          <cell r="I1154">
            <v>219349</v>
          </cell>
          <cell r="J1154">
            <v>157525</v>
          </cell>
        </row>
        <row r="1155">
          <cell r="A1155">
            <v>1153</v>
          </cell>
          <cell r="B1155">
            <v>47</v>
          </cell>
          <cell r="C1155" t="str">
            <v>023</v>
          </cell>
          <cell r="D1155" t="str">
            <v xml:space="preserve">BEDFORD                      </v>
          </cell>
          <cell r="E1155">
            <v>11</v>
          </cell>
          <cell r="F1155" t="str">
            <v>Pupil Services</v>
          </cell>
          <cell r="I1155">
            <v>2668051</v>
          </cell>
          <cell r="J1155">
            <v>2474654</v>
          </cell>
        </row>
        <row r="1156">
          <cell r="A1156">
            <v>1154</v>
          </cell>
          <cell r="B1156">
            <v>48</v>
          </cell>
          <cell r="C1156" t="str">
            <v>023</v>
          </cell>
          <cell r="D1156" t="str">
            <v xml:space="preserve">BEDFORD                      </v>
          </cell>
          <cell r="E1156">
            <v>0</v>
          </cell>
          <cell r="G1156">
            <v>8485</v>
          </cell>
          <cell r="I1156">
            <v>0</v>
          </cell>
          <cell r="J1156">
            <v>0</v>
          </cell>
        </row>
        <row r="1157">
          <cell r="A1157">
            <v>1155</v>
          </cell>
          <cell r="B1157">
            <v>49</v>
          </cell>
          <cell r="C1157" t="str">
            <v>023</v>
          </cell>
          <cell r="D1157" t="str">
            <v xml:space="preserve">BEDFORD                      </v>
          </cell>
          <cell r="E1157">
            <v>0</v>
          </cell>
          <cell r="G1157">
            <v>8490</v>
          </cell>
          <cell r="I1157">
            <v>266770</v>
          </cell>
          <cell r="J1157">
            <v>298418</v>
          </cell>
        </row>
        <row r="1158">
          <cell r="A1158">
            <v>1156</v>
          </cell>
          <cell r="B1158">
            <v>50</v>
          </cell>
          <cell r="C1158" t="str">
            <v>023</v>
          </cell>
          <cell r="D1158" t="str">
            <v xml:space="preserve">BEDFORD                      </v>
          </cell>
          <cell r="E1158">
            <v>0</v>
          </cell>
          <cell r="G1158">
            <v>8495</v>
          </cell>
          <cell r="I1158">
            <v>985911</v>
          </cell>
          <cell r="J1158">
            <v>782426</v>
          </cell>
        </row>
        <row r="1159">
          <cell r="A1159">
            <v>1157</v>
          </cell>
          <cell r="B1159">
            <v>51</v>
          </cell>
          <cell r="C1159" t="str">
            <v>023</v>
          </cell>
          <cell r="D1159" t="str">
            <v xml:space="preserve">BEDFORD                      </v>
          </cell>
          <cell r="E1159">
            <v>0</v>
          </cell>
          <cell r="G1159">
            <v>8500</v>
          </cell>
          <cell r="I1159">
            <v>653304</v>
          </cell>
          <cell r="J1159">
            <v>637462</v>
          </cell>
        </row>
        <row r="1160">
          <cell r="A1160">
            <v>1158</v>
          </cell>
          <cell r="B1160">
            <v>52</v>
          </cell>
          <cell r="C1160" t="str">
            <v>023</v>
          </cell>
          <cell r="D1160" t="str">
            <v xml:space="preserve">BEDFORD                      </v>
          </cell>
          <cell r="E1160">
            <v>0</v>
          </cell>
          <cell r="G1160">
            <v>8505</v>
          </cell>
          <cell r="I1160">
            <v>602124</v>
          </cell>
          <cell r="J1160">
            <v>586729</v>
          </cell>
        </row>
        <row r="1161">
          <cell r="A1161">
            <v>1159</v>
          </cell>
          <cell r="B1161">
            <v>53</v>
          </cell>
          <cell r="C1161" t="str">
            <v>023</v>
          </cell>
          <cell r="D1161" t="str">
            <v xml:space="preserve">BEDFORD                      </v>
          </cell>
          <cell r="E1161">
            <v>0</v>
          </cell>
          <cell r="G1161">
            <v>8510</v>
          </cell>
          <cell r="I1161">
            <v>159942</v>
          </cell>
          <cell r="J1161">
            <v>169619</v>
          </cell>
        </row>
        <row r="1162">
          <cell r="A1162">
            <v>1160</v>
          </cell>
          <cell r="B1162">
            <v>54</v>
          </cell>
          <cell r="C1162" t="str">
            <v>023</v>
          </cell>
          <cell r="D1162" t="str">
            <v xml:space="preserve">BEDFORD                      </v>
          </cell>
          <cell r="E1162">
            <v>0</v>
          </cell>
          <cell r="G1162">
            <v>8515</v>
          </cell>
          <cell r="I1162">
            <v>0</v>
          </cell>
          <cell r="J1162">
            <v>0</v>
          </cell>
        </row>
        <row r="1163">
          <cell r="A1163">
            <v>1161</v>
          </cell>
          <cell r="B1163">
            <v>55</v>
          </cell>
          <cell r="C1163" t="str">
            <v>023</v>
          </cell>
          <cell r="D1163" t="str">
            <v xml:space="preserve">BEDFORD                      </v>
          </cell>
          <cell r="E1163">
            <v>12</v>
          </cell>
          <cell r="F1163" t="str">
            <v>Operations and Maintenance</v>
          </cell>
          <cell r="I1163">
            <v>3355516</v>
          </cell>
          <cell r="J1163">
            <v>3091214</v>
          </cell>
        </row>
        <row r="1164">
          <cell r="A1164">
            <v>1162</v>
          </cell>
          <cell r="B1164">
            <v>56</v>
          </cell>
          <cell r="C1164" t="str">
            <v>023</v>
          </cell>
          <cell r="D1164" t="str">
            <v xml:space="preserve">BEDFORD                      </v>
          </cell>
          <cell r="E1164">
            <v>0</v>
          </cell>
          <cell r="G1164">
            <v>8520</v>
          </cell>
          <cell r="I1164">
            <v>1272476</v>
          </cell>
          <cell r="J1164">
            <v>1086820</v>
          </cell>
        </row>
        <row r="1165">
          <cell r="A1165">
            <v>1163</v>
          </cell>
          <cell r="B1165">
            <v>57</v>
          </cell>
          <cell r="C1165" t="str">
            <v>023</v>
          </cell>
          <cell r="D1165" t="str">
            <v xml:space="preserve">BEDFORD                      </v>
          </cell>
          <cell r="E1165">
            <v>0</v>
          </cell>
          <cell r="G1165">
            <v>8525</v>
          </cell>
          <cell r="I1165">
            <v>295654</v>
          </cell>
          <cell r="J1165">
            <v>240891</v>
          </cell>
        </row>
        <row r="1166">
          <cell r="A1166">
            <v>1164</v>
          </cell>
          <cell r="B1166">
            <v>58</v>
          </cell>
          <cell r="C1166" t="str">
            <v>023</v>
          </cell>
          <cell r="D1166" t="str">
            <v xml:space="preserve">BEDFORD                      </v>
          </cell>
          <cell r="E1166">
            <v>0</v>
          </cell>
          <cell r="G1166">
            <v>8530</v>
          </cell>
          <cell r="I1166">
            <v>671762</v>
          </cell>
          <cell r="J1166">
            <v>613324</v>
          </cell>
        </row>
        <row r="1167">
          <cell r="A1167">
            <v>1165</v>
          </cell>
          <cell r="B1167">
            <v>59</v>
          </cell>
          <cell r="C1167" t="str">
            <v>023</v>
          </cell>
          <cell r="D1167" t="str">
            <v xml:space="preserve">BEDFORD                      </v>
          </cell>
          <cell r="E1167">
            <v>0</v>
          </cell>
          <cell r="G1167">
            <v>8535</v>
          </cell>
          <cell r="I1167">
            <v>0</v>
          </cell>
          <cell r="J1167">
            <v>0</v>
          </cell>
        </row>
        <row r="1168">
          <cell r="A1168">
            <v>1166</v>
          </cell>
          <cell r="B1168">
            <v>60</v>
          </cell>
          <cell r="C1168" t="str">
            <v>023</v>
          </cell>
          <cell r="D1168" t="str">
            <v xml:space="preserve">BEDFORD                      </v>
          </cell>
          <cell r="E1168">
            <v>0</v>
          </cell>
          <cell r="G1168">
            <v>8540</v>
          </cell>
          <cell r="I1168">
            <v>1090624</v>
          </cell>
          <cell r="J1168">
            <v>1150179</v>
          </cell>
        </row>
        <row r="1169">
          <cell r="A1169">
            <v>1167</v>
          </cell>
          <cell r="B1169">
            <v>61</v>
          </cell>
          <cell r="C1169" t="str">
            <v>023</v>
          </cell>
          <cell r="D1169" t="str">
            <v xml:space="preserve">BEDFORD                      </v>
          </cell>
          <cell r="E1169">
            <v>0</v>
          </cell>
          <cell r="G1169">
            <v>8545</v>
          </cell>
          <cell r="I1169">
            <v>0</v>
          </cell>
          <cell r="J1169">
            <v>0</v>
          </cell>
        </row>
        <row r="1170">
          <cell r="A1170">
            <v>1168</v>
          </cell>
          <cell r="B1170">
            <v>62</v>
          </cell>
          <cell r="C1170" t="str">
            <v>023</v>
          </cell>
          <cell r="D1170" t="str">
            <v xml:space="preserve">BEDFORD                      </v>
          </cell>
          <cell r="E1170">
            <v>0</v>
          </cell>
          <cell r="G1170">
            <v>8550</v>
          </cell>
          <cell r="I1170">
            <v>0</v>
          </cell>
          <cell r="J1170">
            <v>0</v>
          </cell>
        </row>
        <row r="1171">
          <cell r="A1171">
            <v>1169</v>
          </cell>
          <cell r="B1171">
            <v>63</v>
          </cell>
          <cell r="C1171" t="str">
            <v>023</v>
          </cell>
          <cell r="D1171" t="str">
            <v xml:space="preserve">BEDFORD                      </v>
          </cell>
          <cell r="E1171">
            <v>0</v>
          </cell>
          <cell r="G1171">
            <v>8555</v>
          </cell>
          <cell r="I1171">
            <v>0</v>
          </cell>
          <cell r="J1171">
            <v>0</v>
          </cell>
        </row>
        <row r="1172">
          <cell r="A1172">
            <v>1170</v>
          </cell>
          <cell r="B1172">
            <v>64</v>
          </cell>
          <cell r="C1172" t="str">
            <v>023</v>
          </cell>
          <cell r="D1172" t="str">
            <v xml:space="preserve">BEDFORD                      </v>
          </cell>
          <cell r="E1172">
            <v>0</v>
          </cell>
          <cell r="G1172">
            <v>8560</v>
          </cell>
          <cell r="I1172">
            <v>25000</v>
          </cell>
          <cell r="J1172">
            <v>0</v>
          </cell>
        </row>
        <row r="1173">
          <cell r="A1173">
            <v>1171</v>
          </cell>
          <cell r="B1173">
            <v>65</v>
          </cell>
          <cell r="C1173" t="str">
            <v>023</v>
          </cell>
          <cell r="D1173" t="str">
            <v xml:space="preserve">BEDFORD                      </v>
          </cell>
          <cell r="E1173">
            <v>0</v>
          </cell>
          <cell r="G1173">
            <v>8565</v>
          </cell>
          <cell r="I1173">
            <v>0</v>
          </cell>
          <cell r="J1173">
            <v>0</v>
          </cell>
        </row>
        <row r="1174">
          <cell r="A1174">
            <v>1172</v>
          </cell>
          <cell r="B1174">
            <v>66</v>
          </cell>
          <cell r="C1174" t="str">
            <v>023</v>
          </cell>
          <cell r="D1174" t="str">
            <v xml:space="preserve">BEDFORD                      </v>
          </cell>
          <cell r="E1174">
            <v>13</v>
          </cell>
          <cell r="F1174" t="str">
            <v>Insurance, Retirement Programs and Other</v>
          </cell>
          <cell r="I1174">
            <v>4415537</v>
          </cell>
          <cell r="J1174">
            <v>4716836</v>
          </cell>
        </row>
        <row r="1175">
          <cell r="A1175">
            <v>1173</v>
          </cell>
          <cell r="B1175">
            <v>67</v>
          </cell>
          <cell r="C1175" t="str">
            <v>023</v>
          </cell>
          <cell r="D1175" t="str">
            <v xml:space="preserve">BEDFORD                      </v>
          </cell>
          <cell r="E1175">
            <v>0</v>
          </cell>
          <cell r="G1175">
            <v>8570</v>
          </cell>
          <cell r="I1175">
            <v>921411</v>
          </cell>
          <cell r="J1175">
            <v>964898</v>
          </cell>
        </row>
        <row r="1176">
          <cell r="A1176">
            <v>1174</v>
          </cell>
          <cell r="B1176">
            <v>68</v>
          </cell>
          <cell r="C1176" t="str">
            <v>023</v>
          </cell>
          <cell r="D1176" t="str">
            <v xml:space="preserve">BEDFORD                      </v>
          </cell>
          <cell r="E1176">
            <v>0</v>
          </cell>
          <cell r="G1176">
            <v>8575</v>
          </cell>
          <cell r="I1176">
            <v>2529170</v>
          </cell>
          <cell r="J1176">
            <v>2712759</v>
          </cell>
        </row>
        <row r="1177">
          <cell r="A1177">
            <v>1175</v>
          </cell>
          <cell r="B1177">
            <v>69</v>
          </cell>
          <cell r="C1177" t="str">
            <v>023</v>
          </cell>
          <cell r="D1177" t="str">
            <v xml:space="preserve">BEDFORD                      </v>
          </cell>
          <cell r="E1177">
            <v>0</v>
          </cell>
          <cell r="G1177">
            <v>8580</v>
          </cell>
          <cell r="I1177">
            <v>552510</v>
          </cell>
          <cell r="J1177">
            <v>614017</v>
          </cell>
        </row>
        <row r="1178">
          <cell r="A1178">
            <v>1176</v>
          </cell>
          <cell r="B1178">
            <v>70</v>
          </cell>
          <cell r="C1178" t="str">
            <v>023</v>
          </cell>
          <cell r="D1178" t="str">
            <v xml:space="preserve">BEDFORD                      </v>
          </cell>
          <cell r="E1178">
            <v>0</v>
          </cell>
          <cell r="G1178">
            <v>8585</v>
          </cell>
          <cell r="I1178">
            <v>244709</v>
          </cell>
          <cell r="J1178">
            <v>237963</v>
          </cell>
        </row>
        <row r="1179">
          <cell r="A1179">
            <v>1177</v>
          </cell>
          <cell r="B1179">
            <v>71</v>
          </cell>
          <cell r="C1179" t="str">
            <v>023</v>
          </cell>
          <cell r="D1179" t="str">
            <v xml:space="preserve">BEDFORD                      </v>
          </cell>
          <cell r="E1179">
            <v>0</v>
          </cell>
          <cell r="G1179">
            <v>8590</v>
          </cell>
          <cell r="I1179">
            <v>0</v>
          </cell>
          <cell r="J1179">
            <v>0</v>
          </cell>
        </row>
        <row r="1180">
          <cell r="A1180">
            <v>1178</v>
          </cell>
          <cell r="B1180">
            <v>72</v>
          </cell>
          <cell r="C1180" t="str">
            <v>023</v>
          </cell>
          <cell r="D1180" t="str">
            <v xml:space="preserve">BEDFORD                      </v>
          </cell>
          <cell r="E1180">
            <v>0</v>
          </cell>
          <cell r="G1180">
            <v>8595</v>
          </cell>
          <cell r="I1180">
            <v>0</v>
          </cell>
          <cell r="J1180">
            <v>0</v>
          </cell>
        </row>
        <row r="1181">
          <cell r="A1181">
            <v>1179</v>
          </cell>
          <cell r="B1181">
            <v>73</v>
          </cell>
          <cell r="C1181" t="str">
            <v>023</v>
          </cell>
          <cell r="D1181" t="str">
            <v xml:space="preserve">BEDFORD                      </v>
          </cell>
          <cell r="E1181">
            <v>0</v>
          </cell>
          <cell r="G1181">
            <v>8600</v>
          </cell>
          <cell r="I1181">
            <v>0</v>
          </cell>
          <cell r="J1181">
            <v>0</v>
          </cell>
        </row>
        <row r="1182">
          <cell r="A1182">
            <v>1180</v>
          </cell>
          <cell r="B1182">
            <v>74</v>
          </cell>
          <cell r="C1182" t="str">
            <v>023</v>
          </cell>
          <cell r="D1182" t="str">
            <v xml:space="preserve">BEDFORD                      </v>
          </cell>
          <cell r="E1182">
            <v>0</v>
          </cell>
          <cell r="G1182">
            <v>8610</v>
          </cell>
          <cell r="I1182">
            <v>167737</v>
          </cell>
          <cell r="J1182">
            <v>187199</v>
          </cell>
        </row>
        <row r="1183">
          <cell r="A1183">
            <v>1181</v>
          </cell>
          <cell r="B1183">
            <v>75</v>
          </cell>
          <cell r="C1183" t="str">
            <v>023</v>
          </cell>
          <cell r="D1183" t="str">
            <v xml:space="preserve">BEDFORD                      </v>
          </cell>
          <cell r="E1183">
            <v>14</v>
          </cell>
          <cell r="F1183" t="str">
            <v xml:space="preserve">Payments To Out-Of-District Schools </v>
          </cell>
          <cell r="I1183">
            <v>6388183</v>
          </cell>
          <cell r="J1183">
            <v>6205752</v>
          </cell>
        </row>
        <row r="1184">
          <cell r="A1184">
            <v>1182</v>
          </cell>
          <cell r="B1184">
            <v>76</v>
          </cell>
          <cell r="C1184" t="str">
            <v>023</v>
          </cell>
          <cell r="D1184" t="str">
            <v xml:space="preserve">BEDFORD                      </v>
          </cell>
          <cell r="E1184">
            <v>15</v>
          </cell>
          <cell r="F1184" t="str">
            <v>Tuition To Other Schools (9000)</v>
          </cell>
          <cell r="G1184" t="str">
            <v xml:space="preserve"> </v>
          </cell>
          <cell r="I1184">
            <v>5411820</v>
          </cell>
          <cell r="J1184">
            <v>5102720</v>
          </cell>
        </row>
        <row r="1185">
          <cell r="A1185">
            <v>1183</v>
          </cell>
          <cell r="B1185">
            <v>77</v>
          </cell>
          <cell r="C1185" t="str">
            <v>023</v>
          </cell>
          <cell r="D1185" t="str">
            <v xml:space="preserve">BEDFORD                      </v>
          </cell>
          <cell r="E1185">
            <v>16</v>
          </cell>
          <cell r="F1185" t="str">
            <v>Out-of-District Transportation (3300)</v>
          </cell>
          <cell r="I1185">
            <v>976363</v>
          </cell>
          <cell r="J1185">
            <v>1103032</v>
          </cell>
        </row>
        <row r="1186">
          <cell r="A1186">
            <v>1184</v>
          </cell>
          <cell r="B1186">
            <v>78</v>
          </cell>
          <cell r="C1186" t="str">
            <v>023</v>
          </cell>
          <cell r="D1186" t="str">
            <v xml:space="preserve">BEDFORD                      </v>
          </cell>
          <cell r="E1186">
            <v>17</v>
          </cell>
          <cell r="F1186" t="str">
            <v>TOTAL EXPENDITURES</v>
          </cell>
          <cell r="I1186">
            <v>38822860</v>
          </cell>
          <cell r="J1186">
            <v>39790624</v>
          </cell>
        </row>
        <row r="1187">
          <cell r="A1187">
            <v>1185</v>
          </cell>
          <cell r="B1187">
            <v>79</v>
          </cell>
          <cell r="C1187" t="str">
            <v>023</v>
          </cell>
          <cell r="D1187" t="str">
            <v xml:space="preserve">BEDFORD                      </v>
          </cell>
          <cell r="E1187">
            <v>18</v>
          </cell>
          <cell r="F1187" t="str">
            <v>percentage of overall spending from the general fund</v>
          </cell>
          <cell r="I1187">
            <v>91.360469063845372</v>
          </cell>
        </row>
        <row r="1188">
          <cell r="A1188">
            <v>1186</v>
          </cell>
          <cell r="B1188">
            <v>1</v>
          </cell>
          <cell r="C1188" t="str">
            <v>024</v>
          </cell>
          <cell r="D1188" t="str">
            <v xml:space="preserve">BELCHERTOWN                  </v>
          </cell>
          <cell r="E1188">
            <v>1</v>
          </cell>
          <cell r="F1188" t="str">
            <v>In-District FTE Average Membership</v>
          </cell>
          <cell r="G1188" t="str">
            <v xml:space="preserve"> </v>
          </cell>
          <cell r="I1188">
            <v>2647.03</v>
          </cell>
          <cell r="J1188">
            <v>2600.1</v>
          </cell>
        </row>
        <row r="1189">
          <cell r="A1189">
            <v>1187</v>
          </cell>
          <cell r="B1189">
            <v>2</v>
          </cell>
          <cell r="C1189" t="str">
            <v>024</v>
          </cell>
          <cell r="D1189" t="str">
            <v xml:space="preserve">BELCHERTOWN                  </v>
          </cell>
          <cell r="E1189">
            <v>2</v>
          </cell>
          <cell r="F1189" t="str">
            <v>Out-of-District FTE Average Membership</v>
          </cell>
          <cell r="G1189" t="str">
            <v xml:space="preserve"> </v>
          </cell>
          <cell r="I1189">
            <v>112.4</v>
          </cell>
          <cell r="J1189">
            <v>107.9</v>
          </cell>
        </row>
        <row r="1190">
          <cell r="A1190">
            <v>1188</v>
          </cell>
          <cell r="B1190">
            <v>3</v>
          </cell>
          <cell r="C1190" t="str">
            <v>024</v>
          </cell>
          <cell r="D1190" t="str">
            <v xml:space="preserve">BELCHERTOWN                  </v>
          </cell>
          <cell r="E1190">
            <v>3</v>
          </cell>
          <cell r="F1190" t="str">
            <v>Total FTE Average Membership</v>
          </cell>
          <cell r="G1190" t="str">
            <v xml:space="preserve"> </v>
          </cell>
          <cell r="I1190">
            <v>2759.43</v>
          </cell>
          <cell r="J1190">
            <v>2708</v>
          </cell>
        </row>
        <row r="1191">
          <cell r="A1191">
            <v>1189</v>
          </cell>
          <cell r="B1191">
            <v>4</v>
          </cell>
          <cell r="C1191" t="str">
            <v>024</v>
          </cell>
          <cell r="D1191" t="str">
            <v xml:space="preserve">BELCHERTOWN                  </v>
          </cell>
          <cell r="E1191">
            <v>4</v>
          </cell>
          <cell r="F1191" t="str">
            <v>Administration</v>
          </cell>
          <cell r="G1191" t="str">
            <v xml:space="preserve"> </v>
          </cell>
          <cell r="I1191">
            <v>782859</v>
          </cell>
          <cell r="J1191">
            <v>1039203</v>
          </cell>
        </row>
        <row r="1192">
          <cell r="A1192">
            <v>1190</v>
          </cell>
          <cell r="B1192">
            <v>5</v>
          </cell>
          <cell r="C1192" t="str">
            <v>024</v>
          </cell>
          <cell r="D1192" t="str">
            <v xml:space="preserve">BELCHERTOWN                  </v>
          </cell>
          <cell r="E1192">
            <v>0</v>
          </cell>
          <cell r="G1192">
            <v>8300</v>
          </cell>
          <cell r="I1192">
            <v>24555</v>
          </cell>
          <cell r="J1192">
            <v>26311</v>
          </cell>
        </row>
        <row r="1193">
          <cell r="A1193">
            <v>1191</v>
          </cell>
          <cell r="B1193">
            <v>6</v>
          </cell>
          <cell r="C1193" t="str">
            <v>024</v>
          </cell>
          <cell r="D1193" t="str">
            <v xml:space="preserve">BELCHERTOWN                  </v>
          </cell>
          <cell r="E1193">
            <v>0</v>
          </cell>
          <cell r="G1193">
            <v>8305</v>
          </cell>
          <cell r="I1193">
            <v>259466</v>
          </cell>
          <cell r="J1193">
            <v>277694</v>
          </cell>
        </row>
        <row r="1194">
          <cell r="A1194">
            <v>1192</v>
          </cell>
          <cell r="B1194">
            <v>7</v>
          </cell>
          <cell r="C1194" t="str">
            <v>024</v>
          </cell>
          <cell r="D1194" t="str">
            <v xml:space="preserve">BELCHERTOWN                  </v>
          </cell>
          <cell r="E1194">
            <v>0</v>
          </cell>
          <cell r="G1194">
            <v>8310</v>
          </cell>
          <cell r="I1194">
            <v>0</v>
          </cell>
          <cell r="J1194">
            <v>0</v>
          </cell>
        </row>
        <row r="1195">
          <cell r="A1195">
            <v>1193</v>
          </cell>
          <cell r="B1195">
            <v>8</v>
          </cell>
          <cell r="C1195" t="str">
            <v>024</v>
          </cell>
          <cell r="D1195" t="str">
            <v xml:space="preserve">BELCHERTOWN                  </v>
          </cell>
          <cell r="E1195">
            <v>0</v>
          </cell>
          <cell r="G1195">
            <v>8315</v>
          </cell>
          <cell r="I1195">
            <v>0</v>
          </cell>
          <cell r="J1195">
            <v>1610</v>
          </cell>
        </row>
        <row r="1196">
          <cell r="A1196">
            <v>1194</v>
          </cell>
          <cell r="B1196">
            <v>9</v>
          </cell>
          <cell r="C1196" t="str">
            <v>024</v>
          </cell>
          <cell r="D1196" t="str">
            <v xml:space="preserve">BELCHERTOWN                  </v>
          </cell>
          <cell r="E1196">
            <v>0</v>
          </cell>
          <cell r="G1196">
            <v>8320</v>
          </cell>
          <cell r="I1196">
            <v>320442</v>
          </cell>
          <cell r="J1196">
            <v>337573</v>
          </cell>
        </row>
        <row r="1197">
          <cell r="A1197">
            <v>1195</v>
          </cell>
          <cell r="B1197">
            <v>10</v>
          </cell>
          <cell r="C1197" t="str">
            <v>024</v>
          </cell>
          <cell r="D1197" t="str">
            <v xml:space="preserve">BELCHERTOWN                  </v>
          </cell>
          <cell r="E1197">
            <v>0</v>
          </cell>
          <cell r="G1197">
            <v>8325</v>
          </cell>
          <cell r="I1197">
            <v>26876</v>
          </cell>
          <cell r="J1197">
            <v>26708</v>
          </cell>
        </row>
        <row r="1198">
          <cell r="A1198">
            <v>1196</v>
          </cell>
          <cell r="B1198">
            <v>11</v>
          </cell>
          <cell r="C1198" t="str">
            <v>024</v>
          </cell>
          <cell r="D1198" t="str">
            <v xml:space="preserve">BELCHERTOWN                  </v>
          </cell>
          <cell r="E1198">
            <v>0</v>
          </cell>
          <cell r="G1198">
            <v>8330</v>
          </cell>
          <cell r="I1198">
            <v>29994</v>
          </cell>
          <cell r="J1198">
            <v>22108</v>
          </cell>
        </row>
        <row r="1199">
          <cell r="A1199">
            <v>1197</v>
          </cell>
          <cell r="B1199">
            <v>12</v>
          </cell>
          <cell r="C1199" t="str">
            <v>024</v>
          </cell>
          <cell r="D1199" t="str">
            <v xml:space="preserve">BELCHERTOWN                  </v>
          </cell>
          <cell r="E1199">
            <v>0</v>
          </cell>
          <cell r="G1199">
            <v>8335</v>
          </cell>
          <cell r="I1199">
            <v>0</v>
          </cell>
          <cell r="J1199">
            <v>0</v>
          </cell>
        </row>
        <row r="1200">
          <cell r="A1200">
            <v>1198</v>
          </cell>
          <cell r="B1200">
            <v>13</v>
          </cell>
          <cell r="C1200" t="str">
            <v>024</v>
          </cell>
          <cell r="D1200" t="str">
            <v xml:space="preserve">BELCHERTOWN                  </v>
          </cell>
          <cell r="E1200">
            <v>0</v>
          </cell>
          <cell r="G1200">
            <v>8340</v>
          </cell>
          <cell r="I1200">
            <v>121526</v>
          </cell>
          <cell r="J1200">
            <v>347199</v>
          </cell>
        </row>
        <row r="1201">
          <cell r="A1201">
            <v>1199</v>
          </cell>
          <cell r="B1201">
            <v>14</v>
          </cell>
          <cell r="C1201" t="str">
            <v>024</v>
          </cell>
          <cell r="D1201" t="str">
            <v xml:space="preserve">BELCHERTOWN                  </v>
          </cell>
          <cell r="E1201">
            <v>5</v>
          </cell>
          <cell r="F1201" t="str">
            <v xml:space="preserve">Instructional Leadership </v>
          </cell>
          <cell r="I1201">
            <v>1308396</v>
          </cell>
          <cell r="J1201">
            <v>1735099</v>
          </cell>
        </row>
        <row r="1202">
          <cell r="A1202">
            <v>1200</v>
          </cell>
          <cell r="B1202">
            <v>15</v>
          </cell>
          <cell r="C1202" t="str">
            <v>024</v>
          </cell>
          <cell r="D1202" t="str">
            <v xml:space="preserve">BELCHERTOWN                  </v>
          </cell>
          <cell r="E1202">
            <v>0</v>
          </cell>
          <cell r="G1202">
            <v>8345</v>
          </cell>
          <cell r="I1202">
            <v>327462</v>
          </cell>
          <cell r="J1202">
            <v>668205</v>
          </cell>
        </row>
        <row r="1203">
          <cell r="A1203">
            <v>1201</v>
          </cell>
          <cell r="B1203">
            <v>16</v>
          </cell>
          <cell r="C1203" t="str">
            <v>024</v>
          </cell>
          <cell r="D1203" t="str">
            <v xml:space="preserve">BELCHERTOWN                  </v>
          </cell>
          <cell r="E1203">
            <v>0</v>
          </cell>
          <cell r="G1203">
            <v>8350</v>
          </cell>
          <cell r="I1203">
            <v>0</v>
          </cell>
          <cell r="J1203">
            <v>0</v>
          </cell>
        </row>
        <row r="1204">
          <cell r="A1204">
            <v>1202</v>
          </cell>
          <cell r="B1204">
            <v>17</v>
          </cell>
          <cell r="C1204" t="str">
            <v>024</v>
          </cell>
          <cell r="D1204" t="str">
            <v xml:space="preserve">BELCHERTOWN                  </v>
          </cell>
          <cell r="E1204">
            <v>0</v>
          </cell>
          <cell r="G1204">
            <v>8355</v>
          </cell>
          <cell r="I1204">
            <v>900650</v>
          </cell>
          <cell r="J1204">
            <v>1004996</v>
          </cell>
        </row>
        <row r="1205">
          <cell r="A1205">
            <v>1203</v>
          </cell>
          <cell r="B1205">
            <v>18</v>
          </cell>
          <cell r="C1205" t="str">
            <v>024</v>
          </cell>
          <cell r="D1205" t="str">
            <v xml:space="preserve">BELCHERTOWN                  </v>
          </cell>
          <cell r="E1205">
            <v>0</v>
          </cell>
          <cell r="G1205">
            <v>8360</v>
          </cell>
          <cell r="I1205">
            <v>0</v>
          </cell>
          <cell r="J1205">
            <v>0</v>
          </cell>
        </row>
        <row r="1206">
          <cell r="A1206">
            <v>1204</v>
          </cell>
          <cell r="B1206">
            <v>19</v>
          </cell>
          <cell r="C1206" t="str">
            <v>024</v>
          </cell>
          <cell r="D1206" t="str">
            <v xml:space="preserve">BELCHERTOWN                  </v>
          </cell>
          <cell r="E1206">
            <v>0</v>
          </cell>
          <cell r="G1206">
            <v>8365</v>
          </cell>
          <cell r="I1206">
            <v>45760</v>
          </cell>
          <cell r="J1206">
            <v>25783</v>
          </cell>
        </row>
        <row r="1207">
          <cell r="A1207">
            <v>1205</v>
          </cell>
          <cell r="B1207">
            <v>20</v>
          </cell>
          <cell r="C1207" t="str">
            <v>024</v>
          </cell>
          <cell r="D1207" t="str">
            <v xml:space="preserve">BELCHERTOWN                  </v>
          </cell>
          <cell r="E1207">
            <v>0</v>
          </cell>
          <cell r="G1207">
            <v>8380</v>
          </cell>
          <cell r="I1207">
            <v>34524</v>
          </cell>
          <cell r="J1207">
            <v>36115</v>
          </cell>
        </row>
        <row r="1208">
          <cell r="A1208">
            <v>1206</v>
          </cell>
          <cell r="B1208">
            <v>21</v>
          </cell>
          <cell r="C1208" t="str">
            <v>024</v>
          </cell>
          <cell r="D1208" t="str">
            <v xml:space="preserve">BELCHERTOWN                  </v>
          </cell>
          <cell r="E1208">
            <v>6</v>
          </cell>
          <cell r="F1208" t="str">
            <v>Classroom and Specialist Teachers</v>
          </cell>
          <cell r="I1208">
            <v>9900765</v>
          </cell>
          <cell r="J1208">
            <v>10051061</v>
          </cell>
        </row>
        <row r="1209">
          <cell r="A1209">
            <v>1207</v>
          </cell>
          <cell r="B1209">
            <v>22</v>
          </cell>
          <cell r="C1209" t="str">
            <v>024</v>
          </cell>
          <cell r="D1209" t="str">
            <v xml:space="preserve">BELCHERTOWN                  </v>
          </cell>
          <cell r="E1209">
            <v>0</v>
          </cell>
          <cell r="G1209">
            <v>8370</v>
          </cell>
          <cell r="I1209">
            <v>7468629</v>
          </cell>
          <cell r="J1209">
            <v>7905708</v>
          </cell>
        </row>
        <row r="1210">
          <cell r="A1210">
            <v>1208</v>
          </cell>
          <cell r="B1210">
            <v>23</v>
          </cell>
          <cell r="C1210" t="str">
            <v>024</v>
          </cell>
          <cell r="D1210" t="str">
            <v xml:space="preserve">BELCHERTOWN                  </v>
          </cell>
          <cell r="E1210">
            <v>0</v>
          </cell>
          <cell r="G1210">
            <v>8375</v>
          </cell>
          <cell r="I1210">
            <v>2432136</v>
          </cell>
          <cell r="J1210">
            <v>2145353</v>
          </cell>
        </row>
        <row r="1211">
          <cell r="A1211">
            <v>1209</v>
          </cell>
          <cell r="B1211">
            <v>24</v>
          </cell>
          <cell r="C1211" t="str">
            <v>024</v>
          </cell>
          <cell r="D1211" t="str">
            <v xml:space="preserve">BELCHERTOWN                  </v>
          </cell>
          <cell r="E1211">
            <v>7</v>
          </cell>
          <cell r="F1211" t="str">
            <v>Other Teaching Services</v>
          </cell>
          <cell r="I1211">
            <v>2208165</v>
          </cell>
          <cell r="J1211">
            <v>2409433</v>
          </cell>
        </row>
        <row r="1212">
          <cell r="A1212">
            <v>1210</v>
          </cell>
          <cell r="B1212">
            <v>25</v>
          </cell>
          <cell r="C1212" t="str">
            <v>024</v>
          </cell>
          <cell r="D1212" t="str">
            <v xml:space="preserve">BELCHERTOWN                  </v>
          </cell>
          <cell r="E1212">
            <v>0</v>
          </cell>
          <cell r="G1212">
            <v>8385</v>
          </cell>
          <cell r="I1212">
            <v>3375</v>
          </cell>
          <cell r="J1212">
            <v>457936</v>
          </cell>
        </row>
        <row r="1213">
          <cell r="A1213">
            <v>1211</v>
          </cell>
          <cell r="B1213">
            <v>26</v>
          </cell>
          <cell r="C1213" t="str">
            <v>024</v>
          </cell>
          <cell r="D1213" t="str">
            <v xml:space="preserve">BELCHERTOWN                  </v>
          </cell>
          <cell r="E1213">
            <v>0</v>
          </cell>
          <cell r="G1213">
            <v>8390</v>
          </cell>
          <cell r="I1213">
            <v>329000</v>
          </cell>
          <cell r="J1213">
            <v>297153</v>
          </cell>
        </row>
        <row r="1214">
          <cell r="A1214">
            <v>1212</v>
          </cell>
          <cell r="B1214">
            <v>27</v>
          </cell>
          <cell r="C1214" t="str">
            <v>024</v>
          </cell>
          <cell r="D1214" t="str">
            <v xml:space="preserve">BELCHERTOWN                  </v>
          </cell>
          <cell r="E1214">
            <v>0</v>
          </cell>
          <cell r="G1214">
            <v>8395</v>
          </cell>
          <cell r="I1214">
            <v>1660866</v>
          </cell>
          <cell r="J1214">
            <v>1466144</v>
          </cell>
        </row>
        <row r="1215">
          <cell r="A1215">
            <v>1213</v>
          </cell>
          <cell r="B1215">
            <v>28</v>
          </cell>
          <cell r="C1215" t="str">
            <v>024</v>
          </cell>
          <cell r="D1215" t="str">
            <v xml:space="preserve">BELCHERTOWN                  </v>
          </cell>
          <cell r="E1215">
            <v>0</v>
          </cell>
          <cell r="G1215">
            <v>8400</v>
          </cell>
          <cell r="I1215">
            <v>214924</v>
          </cell>
          <cell r="J1215">
            <v>188200</v>
          </cell>
        </row>
        <row r="1216">
          <cell r="A1216">
            <v>1214</v>
          </cell>
          <cell r="B1216">
            <v>29</v>
          </cell>
          <cell r="C1216" t="str">
            <v>024</v>
          </cell>
          <cell r="D1216" t="str">
            <v xml:space="preserve">BELCHERTOWN                  </v>
          </cell>
          <cell r="E1216">
            <v>8</v>
          </cell>
          <cell r="F1216" t="str">
            <v>Professional Development</v>
          </cell>
          <cell r="I1216">
            <v>416117</v>
          </cell>
          <cell r="J1216">
            <v>232251</v>
          </cell>
        </row>
        <row r="1217">
          <cell r="A1217">
            <v>1215</v>
          </cell>
          <cell r="B1217">
            <v>30</v>
          </cell>
          <cell r="C1217" t="str">
            <v>024</v>
          </cell>
          <cell r="D1217" t="str">
            <v xml:space="preserve">BELCHERTOWN                  </v>
          </cell>
          <cell r="E1217">
            <v>0</v>
          </cell>
          <cell r="G1217">
            <v>8405</v>
          </cell>
          <cell r="I1217">
            <v>141953</v>
          </cell>
          <cell r="J1217">
            <v>21965</v>
          </cell>
        </row>
        <row r="1218">
          <cell r="A1218">
            <v>1216</v>
          </cell>
          <cell r="B1218">
            <v>31</v>
          </cell>
          <cell r="C1218" t="str">
            <v>024</v>
          </cell>
          <cell r="D1218" t="str">
            <v xml:space="preserve">BELCHERTOWN                  </v>
          </cell>
          <cell r="E1218">
            <v>0</v>
          </cell>
          <cell r="G1218">
            <v>8410</v>
          </cell>
          <cell r="I1218">
            <v>176492</v>
          </cell>
          <cell r="J1218">
            <v>210286</v>
          </cell>
        </row>
        <row r="1219">
          <cell r="A1219">
            <v>1217</v>
          </cell>
          <cell r="B1219">
            <v>32</v>
          </cell>
          <cell r="C1219" t="str">
            <v>024</v>
          </cell>
          <cell r="D1219" t="str">
            <v xml:space="preserve">BELCHERTOWN                  </v>
          </cell>
          <cell r="E1219">
            <v>0</v>
          </cell>
          <cell r="G1219">
            <v>8415</v>
          </cell>
          <cell r="I1219">
            <v>0</v>
          </cell>
          <cell r="J1219">
            <v>0</v>
          </cell>
        </row>
        <row r="1220">
          <cell r="A1220">
            <v>1218</v>
          </cell>
          <cell r="B1220">
            <v>33</v>
          </cell>
          <cell r="C1220" t="str">
            <v>024</v>
          </cell>
          <cell r="D1220" t="str">
            <v xml:space="preserve">BELCHERTOWN                  </v>
          </cell>
          <cell r="E1220">
            <v>0</v>
          </cell>
          <cell r="G1220">
            <v>8420</v>
          </cell>
          <cell r="I1220">
            <v>97672</v>
          </cell>
          <cell r="J1220">
            <v>0</v>
          </cell>
        </row>
        <row r="1221">
          <cell r="A1221">
            <v>1219</v>
          </cell>
          <cell r="B1221">
            <v>34</v>
          </cell>
          <cell r="C1221" t="str">
            <v>024</v>
          </cell>
          <cell r="D1221" t="str">
            <v xml:space="preserve">BELCHERTOWN                  </v>
          </cell>
          <cell r="E1221">
            <v>9</v>
          </cell>
          <cell r="F1221" t="str">
            <v>Instructional Materials, Equipment and Technology</v>
          </cell>
          <cell r="I1221">
            <v>782775</v>
          </cell>
          <cell r="J1221">
            <v>526697</v>
          </cell>
        </row>
        <row r="1222">
          <cell r="A1222">
            <v>1220</v>
          </cell>
          <cell r="B1222">
            <v>35</v>
          </cell>
          <cell r="C1222" t="str">
            <v>024</v>
          </cell>
          <cell r="D1222" t="str">
            <v xml:space="preserve">BELCHERTOWN                  </v>
          </cell>
          <cell r="E1222">
            <v>0</v>
          </cell>
          <cell r="G1222">
            <v>8425</v>
          </cell>
          <cell r="I1222">
            <v>293071</v>
          </cell>
          <cell r="J1222">
            <v>170619</v>
          </cell>
        </row>
        <row r="1223">
          <cell r="A1223">
            <v>1221</v>
          </cell>
          <cell r="B1223">
            <v>36</v>
          </cell>
          <cell r="C1223" t="str">
            <v>024</v>
          </cell>
          <cell r="D1223" t="str">
            <v xml:space="preserve">BELCHERTOWN                  </v>
          </cell>
          <cell r="E1223">
            <v>0</v>
          </cell>
          <cell r="G1223">
            <v>8430</v>
          </cell>
          <cell r="I1223">
            <v>40750</v>
          </cell>
          <cell r="J1223">
            <v>96944</v>
          </cell>
        </row>
        <row r="1224">
          <cell r="A1224">
            <v>1222</v>
          </cell>
          <cell r="B1224">
            <v>37</v>
          </cell>
          <cell r="C1224" t="str">
            <v>024</v>
          </cell>
          <cell r="D1224" t="str">
            <v xml:space="preserve">BELCHERTOWN                  </v>
          </cell>
          <cell r="E1224">
            <v>0</v>
          </cell>
          <cell r="G1224">
            <v>8435</v>
          </cell>
          <cell r="I1224">
            <v>52770</v>
          </cell>
          <cell r="J1224">
            <v>33386</v>
          </cell>
        </row>
        <row r="1225">
          <cell r="A1225">
            <v>1223</v>
          </cell>
          <cell r="B1225">
            <v>38</v>
          </cell>
          <cell r="C1225" t="str">
            <v>024</v>
          </cell>
          <cell r="D1225" t="str">
            <v xml:space="preserve">BELCHERTOWN                  </v>
          </cell>
          <cell r="E1225">
            <v>0</v>
          </cell>
          <cell r="G1225">
            <v>8440</v>
          </cell>
          <cell r="I1225">
            <v>225559</v>
          </cell>
          <cell r="J1225">
            <v>166007</v>
          </cell>
        </row>
        <row r="1226">
          <cell r="A1226">
            <v>1224</v>
          </cell>
          <cell r="B1226">
            <v>39</v>
          </cell>
          <cell r="C1226" t="str">
            <v>024</v>
          </cell>
          <cell r="D1226" t="str">
            <v xml:space="preserve">BELCHERTOWN                  </v>
          </cell>
          <cell r="E1226">
            <v>0</v>
          </cell>
          <cell r="G1226">
            <v>8445</v>
          </cell>
          <cell r="I1226">
            <v>36903</v>
          </cell>
          <cell r="J1226">
            <v>53111</v>
          </cell>
        </row>
        <row r="1227">
          <cell r="A1227">
            <v>1225</v>
          </cell>
          <cell r="B1227">
            <v>40</v>
          </cell>
          <cell r="C1227" t="str">
            <v>024</v>
          </cell>
          <cell r="D1227" t="str">
            <v xml:space="preserve">BELCHERTOWN                  </v>
          </cell>
          <cell r="E1227">
            <v>0</v>
          </cell>
          <cell r="G1227">
            <v>8450</v>
          </cell>
          <cell r="I1227">
            <v>66776</v>
          </cell>
          <cell r="J1227">
            <v>2495</v>
          </cell>
        </row>
        <row r="1228">
          <cell r="A1228">
            <v>1226</v>
          </cell>
          <cell r="B1228">
            <v>41</v>
          </cell>
          <cell r="C1228" t="str">
            <v>024</v>
          </cell>
          <cell r="D1228" t="str">
            <v xml:space="preserve">BELCHERTOWN                  </v>
          </cell>
          <cell r="E1228">
            <v>0</v>
          </cell>
          <cell r="G1228">
            <v>8455</v>
          </cell>
          <cell r="I1228">
            <v>13755</v>
          </cell>
          <cell r="J1228">
            <v>0</v>
          </cell>
        </row>
        <row r="1229">
          <cell r="A1229">
            <v>1227</v>
          </cell>
          <cell r="B1229">
            <v>42</v>
          </cell>
          <cell r="C1229" t="str">
            <v>024</v>
          </cell>
          <cell r="D1229" t="str">
            <v xml:space="preserve">BELCHERTOWN                  </v>
          </cell>
          <cell r="E1229">
            <v>0</v>
          </cell>
          <cell r="G1229">
            <v>8460</v>
          </cell>
          <cell r="I1229">
            <v>53191</v>
          </cell>
          <cell r="J1229">
            <v>4135</v>
          </cell>
        </row>
        <row r="1230">
          <cell r="A1230">
            <v>1228</v>
          </cell>
          <cell r="B1230">
            <v>43</v>
          </cell>
          <cell r="C1230" t="str">
            <v>024</v>
          </cell>
          <cell r="D1230" t="str">
            <v xml:space="preserve">BELCHERTOWN                  </v>
          </cell>
          <cell r="E1230">
            <v>10</v>
          </cell>
          <cell r="F1230" t="str">
            <v>Guidance, Counseling and Testing</v>
          </cell>
          <cell r="I1230">
            <v>1406772</v>
          </cell>
          <cell r="J1230">
            <v>728118</v>
          </cell>
        </row>
        <row r="1231">
          <cell r="A1231">
            <v>1229</v>
          </cell>
          <cell r="B1231">
            <v>44</v>
          </cell>
          <cell r="C1231" t="str">
            <v>024</v>
          </cell>
          <cell r="D1231" t="str">
            <v xml:space="preserve">BELCHERTOWN                  </v>
          </cell>
          <cell r="E1231">
            <v>0</v>
          </cell>
          <cell r="G1231">
            <v>8465</v>
          </cell>
          <cell r="I1231">
            <v>553862</v>
          </cell>
          <cell r="J1231">
            <v>572166</v>
          </cell>
        </row>
        <row r="1232">
          <cell r="A1232">
            <v>1230</v>
          </cell>
          <cell r="B1232">
            <v>45</v>
          </cell>
          <cell r="C1232" t="str">
            <v>024</v>
          </cell>
          <cell r="D1232" t="str">
            <v xml:space="preserve">BELCHERTOWN                  </v>
          </cell>
          <cell r="E1232">
            <v>0</v>
          </cell>
          <cell r="G1232">
            <v>8470</v>
          </cell>
          <cell r="I1232">
            <v>787</v>
          </cell>
          <cell r="J1232">
            <v>180</v>
          </cell>
        </row>
        <row r="1233">
          <cell r="A1233">
            <v>1231</v>
          </cell>
          <cell r="B1233">
            <v>46</v>
          </cell>
          <cell r="C1233" t="str">
            <v>024</v>
          </cell>
          <cell r="D1233" t="str">
            <v xml:space="preserve">BELCHERTOWN                  </v>
          </cell>
          <cell r="E1233">
            <v>0</v>
          </cell>
          <cell r="G1233">
            <v>8475</v>
          </cell>
          <cell r="I1233">
            <v>852123</v>
          </cell>
          <cell r="J1233">
            <v>155772</v>
          </cell>
        </row>
        <row r="1234">
          <cell r="A1234">
            <v>1232</v>
          </cell>
          <cell r="B1234">
            <v>47</v>
          </cell>
          <cell r="C1234" t="str">
            <v>024</v>
          </cell>
          <cell r="D1234" t="str">
            <v xml:space="preserve">BELCHERTOWN                  </v>
          </cell>
          <cell r="E1234">
            <v>11</v>
          </cell>
          <cell r="F1234" t="str">
            <v>Pupil Services</v>
          </cell>
          <cell r="I1234">
            <v>2920479</v>
          </cell>
          <cell r="J1234">
            <v>2757616</v>
          </cell>
        </row>
        <row r="1235">
          <cell r="A1235">
            <v>1233</v>
          </cell>
          <cell r="B1235">
            <v>48</v>
          </cell>
          <cell r="C1235" t="str">
            <v>024</v>
          </cell>
          <cell r="D1235" t="str">
            <v xml:space="preserve">BELCHERTOWN                  </v>
          </cell>
          <cell r="E1235">
            <v>0</v>
          </cell>
          <cell r="G1235">
            <v>8485</v>
          </cell>
          <cell r="I1235">
            <v>0</v>
          </cell>
          <cell r="J1235">
            <v>0</v>
          </cell>
        </row>
        <row r="1236">
          <cell r="A1236">
            <v>1234</v>
          </cell>
          <cell r="B1236">
            <v>49</v>
          </cell>
          <cell r="C1236" t="str">
            <v>024</v>
          </cell>
          <cell r="D1236" t="str">
            <v xml:space="preserve">BELCHERTOWN                  </v>
          </cell>
          <cell r="E1236">
            <v>0</v>
          </cell>
          <cell r="G1236">
            <v>8490</v>
          </cell>
          <cell r="I1236">
            <v>374600</v>
          </cell>
          <cell r="J1236">
            <v>388035</v>
          </cell>
        </row>
        <row r="1237">
          <cell r="A1237">
            <v>1235</v>
          </cell>
          <cell r="B1237">
            <v>50</v>
          </cell>
          <cell r="C1237" t="str">
            <v>024</v>
          </cell>
          <cell r="D1237" t="str">
            <v xml:space="preserve">BELCHERTOWN                  </v>
          </cell>
          <cell r="E1237">
            <v>0</v>
          </cell>
          <cell r="G1237">
            <v>8495</v>
          </cell>
          <cell r="I1237">
            <v>1272376</v>
          </cell>
          <cell r="J1237">
            <v>1104717</v>
          </cell>
        </row>
        <row r="1238">
          <cell r="A1238">
            <v>1236</v>
          </cell>
          <cell r="B1238">
            <v>51</v>
          </cell>
          <cell r="C1238" t="str">
            <v>024</v>
          </cell>
          <cell r="D1238" t="str">
            <v xml:space="preserve">BELCHERTOWN                  </v>
          </cell>
          <cell r="E1238">
            <v>0</v>
          </cell>
          <cell r="G1238">
            <v>8500</v>
          </cell>
          <cell r="I1238">
            <v>800645</v>
          </cell>
          <cell r="J1238">
            <v>884544</v>
          </cell>
        </row>
        <row r="1239">
          <cell r="A1239">
            <v>1237</v>
          </cell>
          <cell r="B1239">
            <v>52</v>
          </cell>
          <cell r="C1239" t="str">
            <v>024</v>
          </cell>
          <cell r="D1239" t="str">
            <v xml:space="preserve">BELCHERTOWN                  </v>
          </cell>
          <cell r="E1239">
            <v>0</v>
          </cell>
          <cell r="G1239">
            <v>8505</v>
          </cell>
          <cell r="I1239">
            <v>371845</v>
          </cell>
          <cell r="J1239">
            <v>341176</v>
          </cell>
        </row>
        <row r="1240">
          <cell r="A1240">
            <v>1238</v>
          </cell>
          <cell r="B1240">
            <v>53</v>
          </cell>
          <cell r="C1240" t="str">
            <v>024</v>
          </cell>
          <cell r="D1240" t="str">
            <v xml:space="preserve">BELCHERTOWN                  </v>
          </cell>
          <cell r="E1240">
            <v>0</v>
          </cell>
          <cell r="G1240">
            <v>8510</v>
          </cell>
          <cell r="I1240">
            <v>73513</v>
          </cell>
          <cell r="J1240">
            <v>39144</v>
          </cell>
        </row>
        <row r="1241">
          <cell r="A1241">
            <v>1239</v>
          </cell>
          <cell r="B1241">
            <v>54</v>
          </cell>
          <cell r="C1241" t="str">
            <v>024</v>
          </cell>
          <cell r="D1241" t="str">
            <v xml:space="preserve">BELCHERTOWN                  </v>
          </cell>
          <cell r="E1241">
            <v>0</v>
          </cell>
          <cell r="G1241">
            <v>8515</v>
          </cell>
          <cell r="I1241">
            <v>27500</v>
          </cell>
          <cell r="J1241">
            <v>0</v>
          </cell>
        </row>
        <row r="1242">
          <cell r="A1242">
            <v>1240</v>
          </cell>
          <cell r="B1242">
            <v>55</v>
          </cell>
          <cell r="C1242" t="str">
            <v>024</v>
          </cell>
          <cell r="D1242" t="str">
            <v xml:space="preserve">BELCHERTOWN                  </v>
          </cell>
          <cell r="E1242">
            <v>12</v>
          </cell>
          <cell r="F1242" t="str">
            <v>Operations and Maintenance</v>
          </cell>
          <cell r="I1242">
            <v>2928900</v>
          </cell>
          <cell r="J1242">
            <v>2512367</v>
          </cell>
        </row>
        <row r="1243">
          <cell r="A1243">
            <v>1241</v>
          </cell>
          <cell r="B1243">
            <v>56</v>
          </cell>
          <cell r="C1243" t="str">
            <v>024</v>
          </cell>
          <cell r="D1243" t="str">
            <v xml:space="preserve">BELCHERTOWN                  </v>
          </cell>
          <cell r="E1243">
            <v>0</v>
          </cell>
          <cell r="G1243">
            <v>8520</v>
          </cell>
          <cell r="I1243">
            <v>959156</v>
          </cell>
          <cell r="J1243">
            <v>989840</v>
          </cell>
        </row>
        <row r="1244">
          <cell r="A1244">
            <v>1242</v>
          </cell>
          <cell r="B1244">
            <v>57</v>
          </cell>
          <cell r="C1244" t="str">
            <v>024</v>
          </cell>
          <cell r="D1244" t="str">
            <v xml:space="preserve">BELCHERTOWN                  </v>
          </cell>
          <cell r="E1244">
            <v>0</v>
          </cell>
          <cell r="G1244">
            <v>8525</v>
          </cell>
          <cell r="I1244">
            <v>702125</v>
          </cell>
          <cell r="J1244">
            <v>366861</v>
          </cell>
        </row>
        <row r="1245">
          <cell r="A1245">
            <v>1243</v>
          </cell>
          <cell r="B1245">
            <v>58</v>
          </cell>
          <cell r="C1245" t="str">
            <v>024</v>
          </cell>
          <cell r="D1245" t="str">
            <v xml:space="preserve">BELCHERTOWN                  </v>
          </cell>
          <cell r="E1245">
            <v>0</v>
          </cell>
          <cell r="G1245">
            <v>8530</v>
          </cell>
          <cell r="I1245">
            <v>652613</v>
          </cell>
          <cell r="J1245">
            <v>577367</v>
          </cell>
        </row>
        <row r="1246">
          <cell r="A1246">
            <v>1244</v>
          </cell>
          <cell r="B1246">
            <v>59</v>
          </cell>
          <cell r="C1246" t="str">
            <v>024</v>
          </cell>
          <cell r="D1246" t="str">
            <v xml:space="preserve">BELCHERTOWN                  </v>
          </cell>
          <cell r="E1246">
            <v>0</v>
          </cell>
          <cell r="G1246">
            <v>8535</v>
          </cell>
          <cell r="I1246">
            <v>165252</v>
          </cell>
          <cell r="J1246">
            <v>159532</v>
          </cell>
        </row>
        <row r="1247">
          <cell r="A1247">
            <v>1245</v>
          </cell>
          <cell r="B1247">
            <v>60</v>
          </cell>
          <cell r="C1247" t="str">
            <v>024</v>
          </cell>
          <cell r="D1247" t="str">
            <v xml:space="preserve">BELCHERTOWN                  </v>
          </cell>
          <cell r="E1247">
            <v>0</v>
          </cell>
          <cell r="G1247">
            <v>8540</v>
          </cell>
          <cell r="I1247">
            <v>378812</v>
          </cell>
          <cell r="J1247">
            <v>359108</v>
          </cell>
        </row>
        <row r="1248">
          <cell r="A1248">
            <v>1246</v>
          </cell>
          <cell r="B1248">
            <v>61</v>
          </cell>
          <cell r="C1248" t="str">
            <v>024</v>
          </cell>
          <cell r="D1248" t="str">
            <v xml:space="preserve">BELCHERTOWN                  </v>
          </cell>
          <cell r="E1248">
            <v>0</v>
          </cell>
          <cell r="G1248">
            <v>8545</v>
          </cell>
          <cell r="I1248">
            <v>0</v>
          </cell>
          <cell r="J1248">
            <v>3033</v>
          </cell>
        </row>
        <row r="1249">
          <cell r="A1249">
            <v>1247</v>
          </cell>
          <cell r="B1249">
            <v>62</v>
          </cell>
          <cell r="C1249" t="str">
            <v>024</v>
          </cell>
          <cell r="D1249" t="str">
            <v xml:space="preserve">BELCHERTOWN                  </v>
          </cell>
          <cell r="E1249">
            <v>0</v>
          </cell>
          <cell r="G1249">
            <v>8550</v>
          </cell>
          <cell r="I1249">
            <v>69141</v>
          </cell>
          <cell r="J1249">
            <v>56626</v>
          </cell>
        </row>
        <row r="1250">
          <cell r="A1250">
            <v>1248</v>
          </cell>
          <cell r="B1250">
            <v>63</v>
          </cell>
          <cell r="C1250" t="str">
            <v>024</v>
          </cell>
          <cell r="D1250" t="str">
            <v xml:space="preserve">BELCHERTOWN                  </v>
          </cell>
          <cell r="E1250">
            <v>0</v>
          </cell>
          <cell r="G1250">
            <v>8555</v>
          </cell>
          <cell r="I1250">
            <v>0</v>
          </cell>
          <cell r="J1250">
            <v>0</v>
          </cell>
        </row>
        <row r="1251">
          <cell r="A1251">
            <v>1249</v>
          </cell>
          <cell r="B1251">
            <v>64</v>
          </cell>
          <cell r="C1251" t="str">
            <v>024</v>
          </cell>
          <cell r="D1251" t="str">
            <v xml:space="preserve">BELCHERTOWN                  </v>
          </cell>
          <cell r="E1251">
            <v>0</v>
          </cell>
          <cell r="G1251">
            <v>8560</v>
          </cell>
          <cell r="I1251">
            <v>0</v>
          </cell>
          <cell r="J1251">
            <v>0</v>
          </cell>
        </row>
        <row r="1252">
          <cell r="A1252">
            <v>1250</v>
          </cell>
          <cell r="B1252">
            <v>65</v>
          </cell>
          <cell r="C1252" t="str">
            <v>024</v>
          </cell>
          <cell r="D1252" t="str">
            <v xml:space="preserve">BELCHERTOWN                  </v>
          </cell>
          <cell r="E1252">
            <v>0</v>
          </cell>
          <cell r="G1252">
            <v>8565</v>
          </cell>
          <cell r="I1252">
            <v>1801</v>
          </cell>
          <cell r="J1252">
            <v>0</v>
          </cell>
        </row>
        <row r="1253">
          <cell r="A1253">
            <v>1251</v>
          </cell>
          <cell r="B1253">
            <v>66</v>
          </cell>
          <cell r="C1253" t="str">
            <v>024</v>
          </cell>
          <cell r="D1253" t="str">
            <v xml:space="preserve">BELCHERTOWN                  </v>
          </cell>
          <cell r="E1253">
            <v>13</v>
          </cell>
          <cell r="F1253" t="str">
            <v>Insurance, Retirement Programs and Other</v>
          </cell>
          <cell r="I1253">
            <v>3809083</v>
          </cell>
          <cell r="J1253">
            <v>3868140</v>
          </cell>
        </row>
        <row r="1254">
          <cell r="A1254">
            <v>1252</v>
          </cell>
          <cell r="B1254">
            <v>67</v>
          </cell>
          <cell r="C1254" t="str">
            <v>024</v>
          </cell>
          <cell r="D1254" t="str">
            <v xml:space="preserve">BELCHERTOWN                  </v>
          </cell>
          <cell r="E1254">
            <v>0</v>
          </cell>
          <cell r="G1254">
            <v>8570</v>
          </cell>
          <cell r="I1254">
            <v>677630</v>
          </cell>
          <cell r="J1254">
            <v>684061</v>
          </cell>
        </row>
        <row r="1255">
          <cell r="A1255">
            <v>1253</v>
          </cell>
          <cell r="B1255">
            <v>68</v>
          </cell>
          <cell r="C1255" t="str">
            <v>024</v>
          </cell>
          <cell r="D1255" t="str">
            <v xml:space="preserve">BELCHERTOWN                  </v>
          </cell>
          <cell r="E1255">
            <v>0</v>
          </cell>
          <cell r="G1255">
            <v>8575</v>
          </cell>
          <cell r="I1255">
            <v>2783451</v>
          </cell>
          <cell r="J1255">
            <v>2837868</v>
          </cell>
        </row>
        <row r="1256">
          <cell r="A1256">
            <v>1254</v>
          </cell>
          <cell r="B1256">
            <v>69</v>
          </cell>
          <cell r="C1256" t="str">
            <v>024</v>
          </cell>
          <cell r="D1256" t="str">
            <v xml:space="preserve">BELCHERTOWN                  </v>
          </cell>
          <cell r="E1256">
            <v>0</v>
          </cell>
          <cell r="G1256">
            <v>8580</v>
          </cell>
          <cell r="I1256">
            <v>214403</v>
          </cell>
          <cell r="J1256">
            <v>241739</v>
          </cell>
        </row>
        <row r="1257">
          <cell r="A1257">
            <v>1255</v>
          </cell>
          <cell r="B1257">
            <v>70</v>
          </cell>
          <cell r="C1257" t="str">
            <v>024</v>
          </cell>
          <cell r="D1257" t="str">
            <v xml:space="preserve">BELCHERTOWN                  </v>
          </cell>
          <cell r="E1257">
            <v>0</v>
          </cell>
          <cell r="G1257">
            <v>8585</v>
          </cell>
          <cell r="I1257">
            <v>99915</v>
          </cell>
          <cell r="J1257">
            <v>104472</v>
          </cell>
        </row>
        <row r="1258">
          <cell r="A1258">
            <v>1256</v>
          </cell>
          <cell r="B1258">
            <v>71</v>
          </cell>
          <cell r="C1258" t="str">
            <v>024</v>
          </cell>
          <cell r="D1258" t="str">
            <v xml:space="preserve">BELCHERTOWN                  </v>
          </cell>
          <cell r="E1258">
            <v>0</v>
          </cell>
          <cell r="G1258">
            <v>8590</v>
          </cell>
          <cell r="I1258">
            <v>15984</v>
          </cell>
          <cell r="J1258">
            <v>0</v>
          </cell>
        </row>
        <row r="1259">
          <cell r="A1259">
            <v>1257</v>
          </cell>
          <cell r="B1259">
            <v>72</v>
          </cell>
          <cell r="C1259" t="str">
            <v>024</v>
          </cell>
          <cell r="D1259" t="str">
            <v xml:space="preserve">BELCHERTOWN                  </v>
          </cell>
          <cell r="E1259">
            <v>0</v>
          </cell>
          <cell r="G1259">
            <v>8595</v>
          </cell>
          <cell r="I1259">
            <v>0</v>
          </cell>
          <cell r="J1259">
            <v>0</v>
          </cell>
        </row>
        <row r="1260">
          <cell r="A1260">
            <v>1258</v>
          </cell>
          <cell r="B1260">
            <v>73</v>
          </cell>
          <cell r="C1260" t="str">
            <v>024</v>
          </cell>
          <cell r="D1260" t="str">
            <v xml:space="preserve">BELCHERTOWN                  </v>
          </cell>
          <cell r="E1260">
            <v>0</v>
          </cell>
          <cell r="G1260">
            <v>8600</v>
          </cell>
          <cell r="I1260">
            <v>0</v>
          </cell>
          <cell r="J1260">
            <v>0</v>
          </cell>
        </row>
        <row r="1261">
          <cell r="A1261">
            <v>1259</v>
          </cell>
          <cell r="B1261">
            <v>74</v>
          </cell>
          <cell r="C1261" t="str">
            <v>024</v>
          </cell>
          <cell r="D1261" t="str">
            <v xml:space="preserve">BELCHERTOWN                  </v>
          </cell>
          <cell r="E1261">
            <v>0</v>
          </cell>
          <cell r="G1261">
            <v>8610</v>
          </cell>
          <cell r="I1261">
            <v>17700</v>
          </cell>
          <cell r="J1261">
            <v>0</v>
          </cell>
        </row>
        <row r="1262">
          <cell r="A1262">
            <v>1260</v>
          </cell>
          <cell r="B1262">
            <v>75</v>
          </cell>
          <cell r="C1262" t="str">
            <v>024</v>
          </cell>
          <cell r="D1262" t="str">
            <v xml:space="preserve">BELCHERTOWN                  </v>
          </cell>
          <cell r="E1262">
            <v>14</v>
          </cell>
          <cell r="F1262" t="str">
            <v xml:space="preserve">Payments To Out-Of-District Schools </v>
          </cell>
          <cell r="I1262">
            <v>2294505</v>
          </cell>
          <cell r="J1262">
            <v>2957904</v>
          </cell>
        </row>
        <row r="1263">
          <cell r="A1263">
            <v>1261</v>
          </cell>
          <cell r="B1263">
            <v>76</v>
          </cell>
          <cell r="C1263" t="str">
            <v>024</v>
          </cell>
          <cell r="D1263" t="str">
            <v xml:space="preserve">BELCHERTOWN                  </v>
          </cell>
          <cell r="E1263">
            <v>15</v>
          </cell>
          <cell r="F1263" t="str">
            <v>Tuition To Other Schools (9000)</v>
          </cell>
          <cell r="G1263" t="str">
            <v xml:space="preserve"> </v>
          </cell>
          <cell r="I1263">
            <v>2097746</v>
          </cell>
          <cell r="J1263">
            <v>2441762</v>
          </cell>
        </row>
        <row r="1264">
          <cell r="A1264">
            <v>1262</v>
          </cell>
          <cell r="B1264">
            <v>77</v>
          </cell>
          <cell r="C1264" t="str">
            <v>024</v>
          </cell>
          <cell r="D1264" t="str">
            <v xml:space="preserve">BELCHERTOWN                  </v>
          </cell>
          <cell r="E1264">
            <v>16</v>
          </cell>
          <cell r="F1264" t="str">
            <v>Out-of-District Transportation (3300)</v>
          </cell>
          <cell r="I1264">
            <v>196759</v>
          </cell>
          <cell r="J1264">
            <v>516142</v>
          </cell>
        </row>
        <row r="1265">
          <cell r="A1265">
            <v>1263</v>
          </cell>
          <cell r="B1265">
            <v>78</v>
          </cell>
          <cell r="C1265" t="str">
            <v>024</v>
          </cell>
          <cell r="D1265" t="str">
            <v xml:space="preserve">BELCHERTOWN                  </v>
          </cell>
          <cell r="E1265">
            <v>17</v>
          </cell>
          <cell r="F1265" t="str">
            <v>TOTAL EXPENDITURES</v>
          </cell>
          <cell r="I1265">
            <v>28758816</v>
          </cell>
          <cell r="J1265">
            <v>28817889</v>
          </cell>
        </row>
        <row r="1266">
          <cell r="A1266">
            <v>1264</v>
          </cell>
          <cell r="B1266">
            <v>79</v>
          </cell>
          <cell r="C1266" t="str">
            <v>024</v>
          </cell>
          <cell r="D1266" t="str">
            <v xml:space="preserve">BELCHERTOWN                  </v>
          </cell>
          <cell r="E1266">
            <v>18</v>
          </cell>
          <cell r="F1266" t="str">
            <v>percentage of overall spending from the general fund</v>
          </cell>
          <cell r="I1266">
            <v>84.5732105243832</v>
          </cell>
        </row>
        <row r="1267">
          <cell r="A1267">
            <v>1265</v>
          </cell>
          <cell r="B1267">
            <v>1</v>
          </cell>
          <cell r="C1267" t="str">
            <v>025</v>
          </cell>
          <cell r="D1267" t="str">
            <v xml:space="preserve">BELLINGHAM                   </v>
          </cell>
          <cell r="E1267">
            <v>1</v>
          </cell>
          <cell r="F1267" t="str">
            <v>In-District FTE Average Membership</v>
          </cell>
          <cell r="G1267" t="str">
            <v xml:space="preserve"> </v>
          </cell>
          <cell r="I1267">
            <v>2638.04</v>
          </cell>
          <cell r="J1267">
            <v>2620.9</v>
          </cell>
        </row>
        <row r="1268">
          <cell r="A1268">
            <v>1266</v>
          </cell>
          <cell r="B1268">
            <v>2</v>
          </cell>
          <cell r="C1268" t="str">
            <v>025</v>
          </cell>
          <cell r="D1268" t="str">
            <v xml:space="preserve">BELLINGHAM                   </v>
          </cell>
          <cell r="E1268">
            <v>2</v>
          </cell>
          <cell r="F1268" t="str">
            <v>Out-of-District FTE Average Membership</v>
          </cell>
          <cell r="G1268" t="str">
            <v xml:space="preserve"> </v>
          </cell>
          <cell r="I1268">
            <v>131.69999999999999</v>
          </cell>
          <cell r="J1268">
            <v>139</v>
          </cell>
        </row>
        <row r="1269">
          <cell r="A1269">
            <v>1267</v>
          </cell>
          <cell r="B1269">
            <v>3</v>
          </cell>
          <cell r="C1269" t="str">
            <v>025</v>
          </cell>
          <cell r="D1269" t="str">
            <v xml:space="preserve">BELLINGHAM                   </v>
          </cell>
          <cell r="E1269">
            <v>3</v>
          </cell>
          <cell r="F1269" t="str">
            <v>Total FTE Average Membership</v>
          </cell>
          <cell r="G1269" t="str">
            <v xml:space="preserve"> </v>
          </cell>
          <cell r="I1269">
            <v>2769.74</v>
          </cell>
          <cell r="J1269">
            <v>2759.9</v>
          </cell>
        </row>
        <row r="1270">
          <cell r="A1270">
            <v>1268</v>
          </cell>
          <cell r="B1270">
            <v>4</v>
          </cell>
          <cell r="C1270" t="str">
            <v>025</v>
          </cell>
          <cell r="D1270" t="str">
            <v xml:space="preserve">BELLINGHAM                   </v>
          </cell>
          <cell r="E1270">
            <v>4</v>
          </cell>
          <cell r="F1270" t="str">
            <v>Administration</v>
          </cell>
          <cell r="G1270" t="str">
            <v xml:space="preserve"> </v>
          </cell>
          <cell r="I1270">
            <v>715729</v>
          </cell>
          <cell r="J1270">
            <v>702906</v>
          </cell>
        </row>
        <row r="1271">
          <cell r="A1271">
            <v>1269</v>
          </cell>
          <cell r="B1271">
            <v>5</v>
          </cell>
          <cell r="C1271" t="str">
            <v>025</v>
          </cell>
          <cell r="D1271" t="str">
            <v xml:space="preserve">BELLINGHAM                   </v>
          </cell>
          <cell r="E1271">
            <v>0</v>
          </cell>
          <cell r="G1271">
            <v>8300</v>
          </cell>
          <cell r="I1271">
            <v>10926</v>
          </cell>
          <cell r="J1271">
            <v>10774</v>
          </cell>
        </row>
        <row r="1272">
          <cell r="A1272">
            <v>1270</v>
          </cell>
          <cell r="B1272">
            <v>6</v>
          </cell>
          <cell r="C1272" t="str">
            <v>025</v>
          </cell>
          <cell r="D1272" t="str">
            <v xml:space="preserve">BELLINGHAM                   </v>
          </cell>
          <cell r="E1272">
            <v>0</v>
          </cell>
          <cell r="G1272">
            <v>8305</v>
          </cell>
          <cell r="I1272">
            <v>205689</v>
          </cell>
          <cell r="J1272">
            <v>194161</v>
          </cell>
        </row>
        <row r="1273">
          <cell r="A1273">
            <v>1271</v>
          </cell>
          <cell r="B1273">
            <v>7</v>
          </cell>
          <cell r="C1273" t="str">
            <v>025</v>
          </cell>
          <cell r="D1273" t="str">
            <v xml:space="preserve">BELLINGHAM                   </v>
          </cell>
          <cell r="E1273">
            <v>0</v>
          </cell>
          <cell r="G1273">
            <v>8310</v>
          </cell>
          <cell r="I1273">
            <v>0</v>
          </cell>
          <cell r="J1273">
            <v>0</v>
          </cell>
        </row>
        <row r="1274">
          <cell r="A1274">
            <v>1272</v>
          </cell>
          <cell r="B1274">
            <v>8</v>
          </cell>
          <cell r="C1274" t="str">
            <v>025</v>
          </cell>
          <cell r="D1274" t="str">
            <v xml:space="preserve">BELLINGHAM                   </v>
          </cell>
          <cell r="E1274">
            <v>0</v>
          </cell>
          <cell r="G1274">
            <v>8315</v>
          </cell>
          <cell r="I1274">
            <v>0</v>
          </cell>
          <cell r="J1274">
            <v>0</v>
          </cell>
        </row>
        <row r="1275">
          <cell r="A1275">
            <v>1273</v>
          </cell>
          <cell r="B1275">
            <v>9</v>
          </cell>
          <cell r="C1275" t="str">
            <v>025</v>
          </cell>
          <cell r="D1275" t="str">
            <v xml:space="preserve">BELLINGHAM                   </v>
          </cell>
          <cell r="E1275">
            <v>0</v>
          </cell>
          <cell r="G1275">
            <v>8320</v>
          </cell>
          <cell r="I1275">
            <v>356213</v>
          </cell>
          <cell r="J1275">
            <v>352678</v>
          </cell>
        </row>
        <row r="1276">
          <cell r="A1276">
            <v>1274</v>
          </cell>
          <cell r="B1276">
            <v>10</v>
          </cell>
          <cell r="C1276" t="str">
            <v>025</v>
          </cell>
          <cell r="D1276" t="str">
            <v xml:space="preserve">BELLINGHAM                   </v>
          </cell>
          <cell r="E1276">
            <v>0</v>
          </cell>
          <cell r="G1276">
            <v>8325</v>
          </cell>
          <cell r="I1276">
            <v>0</v>
          </cell>
          <cell r="J1276">
            <v>0</v>
          </cell>
        </row>
        <row r="1277">
          <cell r="A1277">
            <v>1275</v>
          </cell>
          <cell r="B1277">
            <v>11</v>
          </cell>
          <cell r="C1277" t="str">
            <v>025</v>
          </cell>
          <cell r="D1277" t="str">
            <v xml:space="preserve">BELLINGHAM                   </v>
          </cell>
          <cell r="E1277">
            <v>0</v>
          </cell>
          <cell r="G1277">
            <v>8330</v>
          </cell>
          <cell r="I1277">
            <v>44682</v>
          </cell>
          <cell r="J1277">
            <v>31967</v>
          </cell>
        </row>
        <row r="1278">
          <cell r="A1278">
            <v>1276</v>
          </cell>
          <cell r="B1278">
            <v>12</v>
          </cell>
          <cell r="C1278" t="str">
            <v>025</v>
          </cell>
          <cell r="D1278" t="str">
            <v xml:space="preserve">BELLINGHAM                   </v>
          </cell>
          <cell r="E1278">
            <v>0</v>
          </cell>
          <cell r="G1278">
            <v>8335</v>
          </cell>
          <cell r="I1278">
            <v>0</v>
          </cell>
          <cell r="J1278">
            <v>0</v>
          </cell>
        </row>
        <row r="1279">
          <cell r="A1279">
            <v>1277</v>
          </cell>
          <cell r="B1279">
            <v>13</v>
          </cell>
          <cell r="C1279" t="str">
            <v>025</v>
          </cell>
          <cell r="D1279" t="str">
            <v xml:space="preserve">BELLINGHAM                   </v>
          </cell>
          <cell r="E1279">
            <v>0</v>
          </cell>
          <cell r="G1279">
            <v>8340</v>
          </cell>
          <cell r="I1279">
            <v>98219</v>
          </cell>
          <cell r="J1279">
            <v>113326</v>
          </cell>
        </row>
        <row r="1280">
          <cell r="A1280">
            <v>1278</v>
          </cell>
          <cell r="B1280">
            <v>14</v>
          </cell>
          <cell r="C1280" t="str">
            <v>025</v>
          </cell>
          <cell r="D1280" t="str">
            <v xml:space="preserve">BELLINGHAM                   </v>
          </cell>
          <cell r="E1280">
            <v>5</v>
          </cell>
          <cell r="F1280" t="str">
            <v xml:space="preserve">Instructional Leadership </v>
          </cell>
          <cell r="I1280">
            <v>1632120</v>
          </cell>
          <cell r="J1280">
            <v>1346176</v>
          </cell>
        </row>
        <row r="1281">
          <cell r="A1281">
            <v>1279</v>
          </cell>
          <cell r="B1281">
            <v>15</v>
          </cell>
          <cell r="C1281" t="str">
            <v>025</v>
          </cell>
          <cell r="D1281" t="str">
            <v xml:space="preserve">BELLINGHAM                   </v>
          </cell>
          <cell r="E1281">
            <v>0</v>
          </cell>
          <cell r="G1281">
            <v>8345</v>
          </cell>
          <cell r="I1281">
            <v>191691</v>
          </cell>
          <cell r="J1281">
            <v>193590</v>
          </cell>
        </row>
        <row r="1282">
          <cell r="A1282">
            <v>1280</v>
          </cell>
          <cell r="B1282">
            <v>16</v>
          </cell>
          <cell r="C1282" t="str">
            <v>025</v>
          </cell>
          <cell r="D1282" t="str">
            <v xml:space="preserve">BELLINGHAM                   </v>
          </cell>
          <cell r="E1282">
            <v>0</v>
          </cell>
          <cell r="G1282">
            <v>8350</v>
          </cell>
          <cell r="I1282">
            <v>0</v>
          </cell>
          <cell r="J1282">
            <v>0</v>
          </cell>
        </row>
        <row r="1283">
          <cell r="A1283">
            <v>1281</v>
          </cell>
          <cell r="B1283">
            <v>17</v>
          </cell>
          <cell r="C1283" t="str">
            <v>025</v>
          </cell>
          <cell r="D1283" t="str">
            <v xml:space="preserve">BELLINGHAM                   </v>
          </cell>
          <cell r="E1283">
            <v>0</v>
          </cell>
          <cell r="G1283">
            <v>8355</v>
          </cell>
          <cell r="I1283">
            <v>994019</v>
          </cell>
          <cell r="J1283">
            <v>977189</v>
          </cell>
        </row>
        <row r="1284">
          <cell r="A1284">
            <v>1282</v>
          </cell>
          <cell r="B1284">
            <v>18</v>
          </cell>
          <cell r="C1284" t="str">
            <v>025</v>
          </cell>
          <cell r="D1284" t="str">
            <v xml:space="preserve">BELLINGHAM                   </v>
          </cell>
          <cell r="E1284">
            <v>0</v>
          </cell>
          <cell r="G1284">
            <v>8360</v>
          </cell>
          <cell r="I1284">
            <v>27441</v>
          </cell>
          <cell r="J1284">
            <v>31644</v>
          </cell>
        </row>
        <row r="1285">
          <cell r="A1285">
            <v>1283</v>
          </cell>
          <cell r="B1285">
            <v>19</v>
          </cell>
          <cell r="C1285" t="str">
            <v>025</v>
          </cell>
          <cell r="D1285" t="str">
            <v xml:space="preserve">BELLINGHAM                   </v>
          </cell>
          <cell r="E1285">
            <v>0</v>
          </cell>
          <cell r="G1285">
            <v>8365</v>
          </cell>
          <cell r="I1285">
            <v>23175</v>
          </cell>
          <cell r="J1285">
            <v>21145</v>
          </cell>
        </row>
        <row r="1286">
          <cell r="A1286">
            <v>1284</v>
          </cell>
          <cell r="B1286">
            <v>20</v>
          </cell>
          <cell r="C1286" t="str">
            <v>025</v>
          </cell>
          <cell r="D1286" t="str">
            <v xml:space="preserve">BELLINGHAM                   </v>
          </cell>
          <cell r="E1286">
            <v>0</v>
          </cell>
          <cell r="G1286">
            <v>8380</v>
          </cell>
          <cell r="I1286">
            <v>395794</v>
          </cell>
          <cell r="J1286">
            <v>122608</v>
          </cell>
        </row>
        <row r="1287">
          <cell r="A1287">
            <v>1285</v>
          </cell>
          <cell r="B1287">
            <v>21</v>
          </cell>
          <cell r="C1287" t="str">
            <v>025</v>
          </cell>
          <cell r="D1287" t="str">
            <v xml:space="preserve">BELLINGHAM                   </v>
          </cell>
          <cell r="E1287">
            <v>6</v>
          </cell>
          <cell r="F1287" t="str">
            <v>Classroom and Specialist Teachers</v>
          </cell>
          <cell r="I1287">
            <v>11027871</v>
          </cell>
          <cell r="J1287">
            <v>10762193</v>
          </cell>
        </row>
        <row r="1288">
          <cell r="A1288">
            <v>1286</v>
          </cell>
          <cell r="B1288">
            <v>22</v>
          </cell>
          <cell r="C1288" t="str">
            <v>025</v>
          </cell>
          <cell r="D1288" t="str">
            <v xml:space="preserve">BELLINGHAM                   </v>
          </cell>
          <cell r="E1288">
            <v>0</v>
          </cell>
          <cell r="G1288">
            <v>8370</v>
          </cell>
          <cell r="I1288">
            <v>9289617</v>
          </cell>
          <cell r="J1288">
            <v>9079390</v>
          </cell>
        </row>
        <row r="1289">
          <cell r="A1289">
            <v>1287</v>
          </cell>
          <cell r="B1289">
            <v>23</v>
          </cell>
          <cell r="C1289" t="str">
            <v>025</v>
          </cell>
          <cell r="D1289" t="str">
            <v xml:space="preserve">BELLINGHAM                   </v>
          </cell>
          <cell r="E1289">
            <v>0</v>
          </cell>
          <cell r="G1289">
            <v>8375</v>
          </cell>
          <cell r="I1289">
            <v>1738254</v>
          </cell>
          <cell r="J1289">
            <v>1682803</v>
          </cell>
        </row>
        <row r="1290">
          <cell r="A1290">
            <v>1288</v>
          </cell>
          <cell r="B1290">
            <v>24</v>
          </cell>
          <cell r="C1290" t="str">
            <v>025</v>
          </cell>
          <cell r="D1290" t="str">
            <v xml:space="preserve">BELLINGHAM                   </v>
          </cell>
          <cell r="E1290">
            <v>7</v>
          </cell>
          <cell r="F1290" t="str">
            <v>Other Teaching Services</v>
          </cell>
          <cell r="I1290">
            <v>2129289</v>
          </cell>
          <cell r="J1290">
            <v>2092500</v>
          </cell>
        </row>
        <row r="1291">
          <cell r="A1291">
            <v>1289</v>
          </cell>
          <cell r="B1291">
            <v>25</v>
          </cell>
          <cell r="C1291" t="str">
            <v>025</v>
          </cell>
          <cell r="D1291" t="str">
            <v xml:space="preserve">BELLINGHAM                   </v>
          </cell>
          <cell r="E1291">
            <v>0</v>
          </cell>
          <cell r="G1291">
            <v>8385</v>
          </cell>
          <cell r="I1291">
            <v>709502</v>
          </cell>
          <cell r="J1291">
            <v>729630</v>
          </cell>
        </row>
        <row r="1292">
          <cell r="A1292">
            <v>1290</v>
          </cell>
          <cell r="B1292">
            <v>26</v>
          </cell>
          <cell r="C1292" t="str">
            <v>025</v>
          </cell>
          <cell r="D1292" t="str">
            <v xml:space="preserve">BELLINGHAM                   </v>
          </cell>
          <cell r="E1292">
            <v>0</v>
          </cell>
          <cell r="G1292">
            <v>8390</v>
          </cell>
          <cell r="I1292">
            <v>319074</v>
          </cell>
          <cell r="J1292">
            <v>254701</v>
          </cell>
        </row>
        <row r="1293">
          <cell r="A1293">
            <v>1291</v>
          </cell>
          <cell r="B1293">
            <v>27</v>
          </cell>
          <cell r="C1293" t="str">
            <v>025</v>
          </cell>
          <cell r="D1293" t="str">
            <v xml:space="preserve">BELLINGHAM                   </v>
          </cell>
          <cell r="E1293">
            <v>0</v>
          </cell>
          <cell r="G1293">
            <v>8395</v>
          </cell>
          <cell r="I1293">
            <v>917850</v>
          </cell>
          <cell r="J1293">
            <v>963521</v>
          </cell>
        </row>
        <row r="1294">
          <cell r="A1294">
            <v>1292</v>
          </cell>
          <cell r="B1294">
            <v>28</v>
          </cell>
          <cell r="C1294" t="str">
            <v>025</v>
          </cell>
          <cell r="D1294" t="str">
            <v xml:space="preserve">BELLINGHAM                   </v>
          </cell>
          <cell r="E1294">
            <v>0</v>
          </cell>
          <cell r="G1294">
            <v>8400</v>
          </cell>
          <cell r="I1294">
            <v>182863</v>
          </cell>
          <cell r="J1294">
            <v>144648</v>
          </cell>
        </row>
        <row r="1295">
          <cell r="A1295">
            <v>1293</v>
          </cell>
          <cell r="B1295">
            <v>29</v>
          </cell>
          <cell r="C1295" t="str">
            <v>025</v>
          </cell>
          <cell r="D1295" t="str">
            <v xml:space="preserve">BELLINGHAM                   </v>
          </cell>
          <cell r="E1295">
            <v>8</v>
          </cell>
          <cell r="F1295" t="str">
            <v>Professional Development</v>
          </cell>
          <cell r="I1295">
            <v>508988</v>
          </cell>
          <cell r="J1295">
            <v>558847</v>
          </cell>
        </row>
        <row r="1296">
          <cell r="A1296">
            <v>1294</v>
          </cell>
          <cell r="B1296">
            <v>30</v>
          </cell>
          <cell r="C1296" t="str">
            <v>025</v>
          </cell>
          <cell r="D1296" t="str">
            <v xml:space="preserve">BELLINGHAM                   </v>
          </cell>
          <cell r="E1296">
            <v>0</v>
          </cell>
          <cell r="G1296">
            <v>8405</v>
          </cell>
          <cell r="I1296">
            <v>114325</v>
          </cell>
          <cell r="J1296">
            <v>79938</v>
          </cell>
        </row>
        <row r="1297">
          <cell r="A1297">
            <v>1295</v>
          </cell>
          <cell r="B1297">
            <v>31</v>
          </cell>
          <cell r="C1297" t="str">
            <v>025</v>
          </cell>
          <cell r="D1297" t="str">
            <v xml:space="preserve">BELLINGHAM                   </v>
          </cell>
          <cell r="E1297">
            <v>0</v>
          </cell>
          <cell r="G1297">
            <v>8410</v>
          </cell>
          <cell r="I1297">
            <v>173454</v>
          </cell>
          <cell r="J1297">
            <v>170476</v>
          </cell>
        </row>
        <row r="1298">
          <cell r="A1298">
            <v>1296</v>
          </cell>
          <cell r="B1298">
            <v>32</v>
          </cell>
          <cell r="C1298" t="str">
            <v>025</v>
          </cell>
          <cell r="D1298" t="str">
            <v xml:space="preserve">BELLINGHAM                   </v>
          </cell>
          <cell r="E1298">
            <v>0</v>
          </cell>
          <cell r="G1298">
            <v>8415</v>
          </cell>
          <cell r="I1298">
            <v>19937</v>
          </cell>
          <cell r="J1298">
            <v>39431</v>
          </cell>
        </row>
        <row r="1299">
          <cell r="A1299">
            <v>1297</v>
          </cell>
          <cell r="B1299">
            <v>33</v>
          </cell>
          <cell r="C1299" t="str">
            <v>025</v>
          </cell>
          <cell r="D1299" t="str">
            <v xml:space="preserve">BELLINGHAM                   </v>
          </cell>
          <cell r="E1299">
            <v>0</v>
          </cell>
          <cell r="G1299">
            <v>8420</v>
          </cell>
          <cell r="I1299">
            <v>201272</v>
          </cell>
          <cell r="J1299">
            <v>269002</v>
          </cell>
        </row>
        <row r="1300">
          <cell r="A1300">
            <v>1298</v>
          </cell>
          <cell r="B1300">
            <v>34</v>
          </cell>
          <cell r="C1300" t="str">
            <v>025</v>
          </cell>
          <cell r="D1300" t="str">
            <v xml:space="preserve">BELLINGHAM                   </v>
          </cell>
          <cell r="E1300">
            <v>9</v>
          </cell>
          <cell r="F1300" t="str">
            <v>Instructional Materials, Equipment and Technology</v>
          </cell>
          <cell r="I1300">
            <v>658094</v>
          </cell>
          <cell r="J1300">
            <v>618621</v>
          </cell>
        </row>
        <row r="1301">
          <cell r="A1301">
            <v>1299</v>
          </cell>
          <cell r="B1301">
            <v>35</v>
          </cell>
          <cell r="C1301" t="str">
            <v>025</v>
          </cell>
          <cell r="D1301" t="str">
            <v xml:space="preserve">BELLINGHAM                   </v>
          </cell>
          <cell r="E1301">
            <v>0</v>
          </cell>
          <cell r="G1301">
            <v>8425</v>
          </cell>
          <cell r="I1301">
            <v>219287</v>
          </cell>
          <cell r="J1301">
            <v>270396</v>
          </cell>
        </row>
        <row r="1302">
          <cell r="A1302">
            <v>1300</v>
          </cell>
          <cell r="B1302">
            <v>36</v>
          </cell>
          <cell r="C1302" t="str">
            <v>025</v>
          </cell>
          <cell r="D1302" t="str">
            <v xml:space="preserve">BELLINGHAM                   </v>
          </cell>
          <cell r="E1302">
            <v>0</v>
          </cell>
          <cell r="G1302">
            <v>8430</v>
          </cell>
          <cell r="I1302">
            <v>34801</v>
          </cell>
          <cell r="J1302">
            <v>23367</v>
          </cell>
        </row>
        <row r="1303">
          <cell r="A1303">
            <v>1301</v>
          </cell>
          <cell r="B1303">
            <v>37</v>
          </cell>
          <cell r="C1303" t="str">
            <v>025</v>
          </cell>
          <cell r="D1303" t="str">
            <v xml:space="preserve">BELLINGHAM                   </v>
          </cell>
          <cell r="E1303">
            <v>0</v>
          </cell>
          <cell r="G1303">
            <v>8435</v>
          </cell>
          <cell r="I1303">
            <v>10219</v>
          </cell>
          <cell r="J1303">
            <v>2795</v>
          </cell>
        </row>
        <row r="1304">
          <cell r="A1304">
            <v>1302</v>
          </cell>
          <cell r="B1304">
            <v>38</v>
          </cell>
          <cell r="C1304" t="str">
            <v>025</v>
          </cell>
          <cell r="D1304" t="str">
            <v xml:space="preserve">BELLINGHAM                   </v>
          </cell>
          <cell r="E1304">
            <v>0</v>
          </cell>
          <cell r="G1304">
            <v>8440</v>
          </cell>
          <cell r="I1304">
            <v>82080</v>
          </cell>
          <cell r="J1304">
            <v>58941</v>
          </cell>
        </row>
        <row r="1305">
          <cell r="A1305">
            <v>1303</v>
          </cell>
          <cell r="B1305">
            <v>39</v>
          </cell>
          <cell r="C1305" t="str">
            <v>025</v>
          </cell>
          <cell r="D1305" t="str">
            <v xml:space="preserve">BELLINGHAM                   </v>
          </cell>
          <cell r="E1305">
            <v>0</v>
          </cell>
          <cell r="G1305">
            <v>8445</v>
          </cell>
          <cell r="I1305">
            <v>182206</v>
          </cell>
          <cell r="J1305">
            <v>153922</v>
          </cell>
        </row>
        <row r="1306">
          <cell r="A1306">
            <v>1304</v>
          </cell>
          <cell r="B1306">
            <v>40</v>
          </cell>
          <cell r="C1306" t="str">
            <v>025</v>
          </cell>
          <cell r="D1306" t="str">
            <v xml:space="preserve">BELLINGHAM                   </v>
          </cell>
          <cell r="E1306">
            <v>0</v>
          </cell>
          <cell r="G1306">
            <v>8450</v>
          </cell>
          <cell r="I1306">
            <v>87106</v>
          </cell>
          <cell r="J1306">
            <v>53655</v>
          </cell>
        </row>
        <row r="1307">
          <cell r="A1307">
            <v>1305</v>
          </cell>
          <cell r="B1307">
            <v>41</v>
          </cell>
          <cell r="C1307" t="str">
            <v>025</v>
          </cell>
          <cell r="D1307" t="str">
            <v xml:space="preserve">BELLINGHAM                   </v>
          </cell>
          <cell r="E1307">
            <v>0</v>
          </cell>
          <cell r="G1307">
            <v>8455</v>
          </cell>
          <cell r="I1307">
            <v>0</v>
          </cell>
          <cell r="J1307">
            <v>455</v>
          </cell>
        </row>
        <row r="1308">
          <cell r="A1308">
            <v>1306</v>
          </cell>
          <cell r="B1308">
            <v>42</v>
          </cell>
          <cell r="C1308" t="str">
            <v>025</v>
          </cell>
          <cell r="D1308" t="str">
            <v xml:space="preserve">BELLINGHAM                   </v>
          </cell>
          <cell r="E1308">
            <v>0</v>
          </cell>
          <cell r="G1308">
            <v>8460</v>
          </cell>
          <cell r="I1308">
            <v>42395</v>
          </cell>
          <cell r="J1308">
            <v>55090</v>
          </cell>
        </row>
        <row r="1309">
          <cell r="A1309">
            <v>1307</v>
          </cell>
          <cell r="B1309">
            <v>43</v>
          </cell>
          <cell r="C1309" t="str">
            <v>025</v>
          </cell>
          <cell r="D1309" t="str">
            <v xml:space="preserve">BELLINGHAM                   </v>
          </cell>
          <cell r="E1309">
            <v>10</v>
          </cell>
          <cell r="F1309" t="str">
            <v>Guidance, Counseling and Testing</v>
          </cell>
          <cell r="I1309">
            <v>749147</v>
          </cell>
          <cell r="J1309">
            <v>852311</v>
          </cell>
        </row>
        <row r="1310">
          <cell r="A1310">
            <v>1308</v>
          </cell>
          <cell r="B1310">
            <v>44</v>
          </cell>
          <cell r="C1310" t="str">
            <v>025</v>
          </cell>
          <cell r="D1310" t="str">
            <v xml:space="preserve">BELLINGHAM                   </v>
          </cell>
          <cell r="E1310">
            <v>0</v>
          </cell>
          <cell r="G1310">
            <v>8465</v>
          </cell>
          <cell r="I1310">
            <v>596415</v>
          </cell>
          <cell r="J1310">
            <v>524649</v>
          </cell>
        </row>
        <row r="1311">
          <cell r="A1311">
            <v>1309</v>
          </cell>
          <cell r="B1311">
            <v>45</v>
          </cell>
          <cell r="C1311" t="str">
            <v>025</v>
          </cell>
          <cell r="D1311" t="str">
            <v xml:space="preserve">BELLINGHAM                   </v>
          </cell>
          <cell r="E1311">
            <v>0</v>
          </cell>
          <cell r="G1311">
            <v>8470</v>
          </cell>
          <cell r="I1311">
            <v>7454</v>
          </cell>
          <cell r="J1311">
            <v>20658</v>
          </cell>
        </row>
        <row r="1312">
          <cell r="A1312">
            <v>1310</v>
          </cell>
          <cell r="B1312">
            <v>46</v>
          </cell>
          <cell r="C1312" t="str">
            <v>025</v>
          </cell>
          <cell r="D1312" t="str">
            <v xml:space="preserve">BELLINGHAM                   </v>
          </cell>
          <cell r="E1312">
            <v>0</v>
          </cell>
          <cell r="G1312">
            <v>8475</v>
          </cell>
          <cell r="I1312">
            <v>145278</v>
          </cell>
          <cell r="J1312">
            <v>307004</v>
          </cell>
        </row>
        <row r="1313">
          <cell r="A1313">
            <v>1311</v>
          </cell>
          <cell r="B1313">
            <v>47</v>
          </cell>
          <cell r="C1313" t="str">
            <v>025</v>
          </cell>
          <cell r="D1313" t="str">
            <v xml:space="preserve">BELLINGHAM                   </v>
          </cell>
          <cell r="E1313">
            <v>11</v>
          </cell>
          <cell r="F1313" t="str">
            <v>Pupil Services</v>
          </cell>
          <cell r="I1313">
            <v>2886772</v>
          </cell>
          <cell r="J1313">
            <v>2888781</v>
          </cell>
        </row>
        <row r="1314">
          <cell r="A1314">
            <v>1312</v>
          </cell>
          <cell r="B1314">
            <v>48</v>
          </cell>
          <cell r="C1314" t="str">
            <v>025</v>
          </cell>
          <cell r="D1314" t="str">
            <v xml:space="preserve">BELLINGHAM                   </v>
          </cell>
          <cell r="E1314">
            <v>0</v>
          </cell>
          <cell r="G1314">
            <v>8485</v>
          </cell>
          <cell r="I1314">
            <v>0</v>
          </cell>
          <cell r="J1314">
            <v>0</v>
          </cell>
        </row>
        <row r="1315">
          <cell r="A1315">
            <v>1313</v>
          </cell>
          <cell r="B1315">
            <v>49</v>
          </cell>
          <cell r="C1315" t="str">
            <v>025</v>
          </cell>
          <cell r="D1315" t="str">
            <v xml:space="preserve">BELLINGHAM                   </v>
          </cell>
          <cell r="E1315">
            <v>0</v>
          </cell>
          <cell r="G1315">
            <v>8490</v>
          </cell>
          <cell r="I1315">
            <v>297630</v>
          </cell>
          <cell r="J1315">
            <v>328939</v>
          </cell>
        </row>
        <row r="1316">
          <cell r="A1316">
            <v>1314</v>
          </cell>
          <cell r="B1316">
            <v>50</v>
          </cell>
          <cell r="C1316" t="str">
            <v>025</v>
          </cell>
          <cell r="D1316" t="str">
            <v xml:space="preserve">BELLINGHAM                   </v>
          </cell>
          <cell r="E1316">
            <v>0</v>
          </cell>
          <cell r="G1316">
            <v>8495</v>
          </cell>
          <cell r="I1316">
            <v>1342870</v>
          </cell>
          <cell r="J1316">
            <v>1408746</v>
          </cell>
        </row>
        <row r="1317">
          <cell r="A1317">
            <v>1315</v>
          </cell>
          <cell r="B1317">
            <v>51</v>
          </cell>
          <cell r="C1317" t="str">
            <v>025</v>
          </cell>
          <cell r="D1317" t="str">
            <v xml:space="preserve">BELLINGHAM                   </v>
          </cell>
          <cell r="E1317">
            <v>0</v>
          </cell>
          <cell r="G1317">
            <v>8500</v>
          </cell>
          <cell r="I1317">
            <v>752301</v>
          </cell>
          <cell r="J1317">
            <v>686862</v>
          </cell>
        </row>
        <row r="1318">
          <cell r="A1318">
            <v>1316</v>
          </cell>
          <cell r="B1318">
            <v>52</v>
          </cell>
          <cell r="C1318" t="str">
            <v>025</v>
          </cell>
          <cell r="D1318" t="str">
            <v xml:space="preserve">BELLINGHAM                   </v>
          </cell>
          <cell r="E1318">
            <v>0</v>
          </cell>
          <cell r="G1318">
            <v>8505</v>
          </cell>
          <cell r="I1318">
            <v>456521</v>
          </cell>
          <cell r="J1318">
            <v>427602</v>
          </cell>
        </row>
        <row r="1319">
          <cell r="A1319">
            <v>1317</v>
          </cell>
          <cell r="B1319">
            <v>53</v>
          </cell>
          <cell r="C1319" t="str">
            <v>025</v>
          </cell>
          <cell r="D1319" t="str">
            <v xml:space="preserve">BELLINGHAM                   </v>
          </cell>
          <cell r="E1319">
            <v>0</v>
          </cell>
          <cell r="G1319">
            <v>8510</v>
          </cell>
          <cell r="I1319">
            <v>37109</v>
          </cell>
          <cell r="J1319">
            <v>36632</v>
          </cell>
        </row>
        <row r="1320">
          <cell r="A1320">
            <v>1318</v>
          </cell>
          <cell r="B1320">
            <v>54</v>
          </cell>
          <cell r="C1320" t="str">
            <v>025</v>
          </cell>
          <cell r="D1320" t="str">
            <v xml:space="preserve">BELLINGHAM                   </v>
          </cell>
          <cell r="E1320">
            <v>0</v>
          </cell>
          <cell r="G1320">
            <v>8515</v>
          </cell>
          <cell r="I1320">
            <v>341</v>
          </cell>
          <cell r="J1320">
            <v>0</v>
          </cell>
        </row>
        <row r="1321">
          <cell r="A1321">
            <v>1319</v>
          </cell>
          <cell r="B1321">
            <v>55</v>
          </cell>
          <cell r="C1321" t="str">
            <v>025</v>
          </cell>
          <cell r="D1321" t="str">
            <v xml:space="preserve">BELLINGHAM                   </v>
          </cell>
          <cell r="E1321">
            <v>12</v>
          </cell>
          <cell r="F1321" t="str">
            <v>Operations and Maintenance</v>
          </cell>
          <cell r="I1321">
            <v>3136640</v>
          </cell>
          <cell r="J1321">
            <v>2791907</v>
          </cell>
        </row>
        <row r="1322">
          <cell r="A1322">
            <v>1320</v>
          </cell>
          <cell r="B1322">
            <v>56</v>
          </cell>
          <cell r="C1322" t="str">
            <v>025</v>
          </cell>
          <cell r="D1322" t="str">
            <v xml:space="preserve">BELLINGHAM                   </v>
          </cell>
          <cell r="E1322">
            <v>0</v>
          </cell>
          <cell r="G1322">
            <v>8520</v>
          </cell>
          <cell r="I1322">
            <v>1411469</v>
          </cell>
          <cell r="J1322">
            <v>1189524</v>
          </cell>
        </row>
        <row r="1323">
          <cell r="A1323">
            <v>1321</v>
          </cell>
          <cell r="B1323">
            <v>57</v>
          </cell>
          <cell r="C1323" t="str">
            <v>025</v>
          </cell>
          <cell r="D1323" t="str">
            <v xml:space="preserve">BELLINGHAM                   </v>
          </cell>
          <cell r="E1323">
            <v>0</v>
          </cell>
          <cell r="G1323">
            <v>8525</v>
          </cell>
          <cell r="I1323">
            <v>320818</v>
          </cell>
          <cell r="J1323">
            <v>279223</v>
          </cell>
        </row>
        <row r="1324">
          <cell r="A1324">
            <v>1322</v>
          </cell>
          <cell r="B1324">
            <v>58</v>
          </cell>
          <cell r="C1324" t="str">
            <v>025</v>
          </cell>
          <cell r="D1324" t="str">
            <v xml:space="preserve">BELLINGHAM                   </v>
          </cell>
          <cell r="E1324">
            <v>0</v>
          </cell>
          <cell r="G1324">
            <v>8530</v>
          </cell>
          <cell r="I1324">
            <v>587950</v>
          </cell>
          <cell r="J1324">
            <v>537469</v>
          </cell>
        </row>
        <row r="1325">
          <cell r="A1325">
            <v>1323</v>
          </cell>
          <cell r="B1325">
            <v>59</v>
          </cell>
          <cell r="C1325" t="str">
            <v>025</v>
          </cell>
          <cell r="D1325" t="str">
            <v xml:space="preserve">BELLINGHAM                   </v>
          </cell>
          <cell r="E1325">
            <v>0</v>
          </cell>
          <cell r="G1325">
            <v>8535</v>
          </cell>
          <cell r="I1325">
            <v>34281</v>
          </cell>
          <cell r="J1325">
            <v>34532</v>
          </cell>
        </row>
        <row r="1326">
          <cell r="A1326">
            <v>1324</v>
          </cell>
          <cell r="B1326">
            <v>60</v>
          </cell>
          <cell r="C1326" t="str">
            <v>025</v>
          </cell>
          <cell r="D1326" t="str">
            <v xml:space="preserve">BELLINGHAM                   </v>
          </cell>
          <cell r="E1326">
            <v>0</v>
          </cell>
          <cell r="G1326">
            <v>8540</v>
          </cell>
          <cell r="I1326">
            <v>359106</v>
          </cell>
          <cell r="J1326">
            <v>383112</v>
          </cell>
        </row>
        <row r="1327">
          <cell r="A1327">
            <v>1325</v>
          </cell>
          <cell r="B1327">
            <v>61</v>
          </cell>
          <cell r="C1327" t="str">
            <v>025</v>
          </cell>
          <cell r="D1327" t="str">
            <v xml:space="preserve">BELLINGHAM                   </v>
          </cell>
          <cell r="E1327">
            <v>0</v>
          </cell>
          <cell r="G1327">
            <v>8545</v>
          </cell>
          <cell r="I1327">
            <v>55186</v>
          </cell>
          <cell r="J1327">
            <v>90</v>
          </cell>
        </row>
        <row r="1328">
          <cell r="A1328">
            <v>1326</v>
          </cell>
          <cell r="B1328">
            <v>62</v>
          </cell>
          <cell r="C1328" t="str">
            <v>025</v>
          </cell>
          <cell r="D1328" t="str">
            <v xml:space="preserve">BELLINGHAM                   </v>
          </cell>
          <cell r="E1328">
            <v>0</v>
          </cell>
          <cell r="G1328">
            <v>8550</v>
          </cell>
          <cell r="I1328">
            <v>72509</v>
          </cell>
          <cell r="J1328">
            <v>89858</v>
          </cell>
        </row>
        <row r="1329">
          <cell r="A1329">
            <v>1327</v>
          </cell>
          <cell r="B1329">
            <v>63</v>
          </cell>
          <cell r="C1329" t="str">
            <v>025</v>
          </cell>
          <cell r="D1329" t="str">
            <v xml:space="preserve">BELLINGHAM                   </v>
          </cell>
          <cell r="E1329">
            <v>0</v>
          </cell>
          <cell r="G1329">
            <v>8555</v>
          </cell>
          <cell r="I1329">
            <v>0</v>
          </cell>
          <cell r="J1329">
            <v>0</v>
          </cell>
        </row>
        <row r="1330">
          <cell r="A1330">
            <v>1328</v>
          </cell>
          <cell r="B1330">
            <v>64</v>
          </cell>
          <cell r="C1330" t="str">
            <v>025</v>
          </cell>
          <cell r="D1330" t="str">
            <v xml:space="preserve">BELLINGHAM                   </v>
          </cell>
          <cell r="E1330">
            <v>0</v>
          </cell>
          <cell r="G1330">
            <v>8560</v>
          </cell>
          <cell r="I1330">
            <v>167396</v>
          </cell>
          <cell r="J1330">
            <v>148341</v>
          </cell>
        </row>
        <row r="1331">
          <cell r="A1331">
            <v>1329</v>
          </cell>
          <cell r="B1331">
            <v>65</v>
          </cell>
          <cell r="C1331" t="str">
            <v>025</v>
          </cell>
          <cell r="D1331" t="str">
            <v xml:space="preserve">BELLINGHAM                   </v>
          </cell>
          <cell r="E1331">
            <v>0</v>
          </cell>
          <cell r="G1331">
            <v>8565</v>
          </cell>
          <cell r="I1331">
            <v>127925</v>
          </cell>
          <cell r="J1331">
            <v>129758</v>
          </cell>
        </row>
        <row r="1332">
          <cell r="A1332">
            <v>1330</v>
          </cell>
          <cell r="B1332">
            <v>66</v>
          </cell>
          <cell r="C1332" t="str">
            <v>025</v>
          </cell>
          <cell r="D1332" t="str">
            <v xml:space="preserve">BELLINGHAM                   </v>
          </cell>
          <cell r="E1332">
            <v>13</v>
          </cell>
          <cell r="F1332" t="str">
            <v>Insurance, Retirement Programs and Other</v>
          </cell>
          <cell r="I1332">
            <v>4461389</v>
          </cell>
          <cell r="J1332">
            <v>4115843</v>
          </cell>
        </row>
        <row r="1333">
          <cell r="A1333">
            <v>1331</v>
          </cell>
          <cell r="B1333">
            <v>67</v>
          </cell>
          <cell r="C1333" t="str">
            <v>025</v>
          </cell>
          <cell r="D1333" t="str">
            <v xml:space="preserve">BELLINGHAM                   </v>
          </cell>
          <cell r="E1333">
            <v>0</v>
          </cell>
          <cell r="G1333">
            <v>8570</v>
          </cell>
          <cell r="I1333">
            <v>405350</v>
          </cell>
          <cell r="J1333">
            <v>426760</v>
          </cell>
        </row>
        <row r="1334">
          <cell r="A1334">
            <v>1332</v>
          </cell>
          <cell r="B1334">
            <v>68</v>
          </cell>
          <cell r="C1334" t="str">
            <v>025</v>
          </cell>
          <cell r="D1334" t="str">
            <v xml:space="preserve">BELLINGHAM                   </v>
          </cell>
          <cell r="E1334">
            <v>0</v>
          </cell>
          <cell r="G1334">
            <v>8575</v>
          </cell>
          <cell r="I1334">
            <v>3924061</v>
          </cell>
          <cell r="J1334">
            <v>3569814</v>
          </cell>
        </row>
        <row r="1335">
          <cell r="A1335">
            <v>1333</v>
          </cell>
          <cell r="B1335">
            <v>69</v>
          </cell>
          <cell r="C1335" t="str">
            <v>025</v>
          </cell>
          <cell r="D1335" t="str">
            <v xml:space="preserve">BELLINGHAM                   </v>
          </cell>
          <cell r="E1335">
            <v>0</v>
          </cell>
          <cell r="G1335">
            <v>8580</v>
          </cell>
          <cell r="I1335">
            <v>0</v>
          </cell>
          <cell r="J1335">
            <v>0</v>
          </cell>
        </row>
        <row r="1336">
          <cell r="A1336">
            <v>1334</v>
          </cell>
          <cell r="B1336">
            <v>70</v>
          </cell>
          <cell r="C1336" t="str">
            <v>025</v>
          </cell>
          <cell r="D1336" t="str">
            <v xml:space="preserve">BELLINGHAM                   </v>
          </cell>
          <cell r="E1336">
            <v>0</v>
          </cell>
          <cell r="G1336">
            <v>8585</v>
          </cell>
          <cell r="I1336">
            <v>92400</v>
          </cell>
          <cell r="J1336">
            <v>92400</v>
          </cell>
        </row>
        <row r="1337">
          <cell r="A1337">
            <v>1335</v>
          </cell>
          <cell r="B1337">
            <v>71</v>
          </cell>
          <cell r="C1337" t="str">
            <v>025</v>
          </cell>
          <cell r="D1337" t="str">
            <v xml:space="preserve">BELLINGHAM                   </v>
          </cell>
          <cell r="E1337">
            <v>0</v>
          </cell>
          <cell r="G1337">
            <v>8590</v>
          </cell>
          <cell r="I1337">
            <v>39578</v>
          </cell>
          <cell r="J1337">
            <v>26869</v>
          </cell>
        </row>
        <row r="1338">
          <cell r="A1338">
            <v>1336</v>
          </cell>
          <cell r="B1338">
            <v>72</v>
          </cell>
          <cell r="C1338" t="str">
            <v>025</v>
          </cell>
          <cell r="D1338" t="str">
            <v xml:space="preserve">BELLINGHAM                   </v>
          </cell>
          <cell r="E1338">
            <v>0</v>
          </cell>
          <cell r="G1338">
            <v>8595</v>
          </cell>
          <cell r="I1338">
            <v>0</v>
          </cell>
          <cell r="J1338">
            <v>0</v>
          </cell>
        </row>
        <row r="1339">
          <cell r="A1339">
            <v>1337</v>
          </cell>
          <cell r="B1339">
            <v>73</v>
          </cell>
          <cell r="C1339" t="str">
            <v>025</v>
          </cell>
          <cell r="D1339" t="str">
            <v xml:space="preserve">BELLINGHAM                   </v>
          </cell>
          <cell r="E1339">
            <v>0</v>
          </cell>
          <cell r="G1339">
            <v>8600</v>
          </cell>
          <cell r="I1339">
            <v>0</v>
          </cell>
          <cell r="J1339">
            <v>0</v>
          </cell>
        </row>
        <row r="1340">
          <cell r="A1340">
            <v>1338</v>
          </cell>
          <cell r="B1340">
            <v>74</v>
          </cell>
          <cell r="C1340" t="str">
            <v>025</v>
          </cell>
          <cell r="D1340" t="str">
            <v xml:space="preserve">BELLINGHAM                   </v>
          </cell>
          <cell r="E1340">
            <v>0</v>
          </cell>
          <cell r="G1340">
            <v>8610</v>
          </cell>
          <cell r="I1340">
            <v>0</v>
          </cell>
          <cell r="J1340">
            <v>0</v>
          </cell>
        </row>
        <row r="1341">
          <cell r="A1341">
            <v>1339</v>
          </cell>
          <cell r="B1341">
            <v>75</v>
          </cell>
          <cell r="C1341" t="str">
            <v>025</v>
          </cell>
          <cell r="D1341" t="str">
            <v xml:space="preserve">BELLINGHAM                   </v>
          </cell>
          <cell r="E1341">
            <v>14</v>
          </cell>
          <cell r="F1341" t="str">
            <v xml:space="preserve">Payments To Out-Of-District Schools </v>
          </cell>
          <cell r="I1341">
            <v>2677288</v>
          </cell>
          <cell r="J1341">
            <v>2680378</v>
          </cell>
        </row>
        <row r="1342">
          <cell r="A1342">
            <v>1340</v>
          </cell>
          <cell r="B1342">
            <v>76</v>
          </cell>
          <cell r="C1342" t="str">
            <v>025</v>
          </cell>
          <cell r="D1342" t="str">
            <v xml:space="preserve">BELLINGHAM                   </v>
          </cell>
          <cell r="E1342">
            <v>15</v>
          </cell>
          <cell r="F1342" t="str">
            <v>Tuition To Other Schools (9000)</v>
          </cell>
          <cell r="G1342" t="str">
            <v xml:space="preserve"> </v>
          </cell>
          <cell r="I1342">
            <v>2310559</v>
          </cell>
          <cell r="J1342">
            <v>2301107</v>
          </cell>
        </row>
        <row r="1343">
          <cell r="A1343">
            <v>1341</v>
          </cell>
          <cell r="B1343">
            <v>77</v>
          </cell>
          <cell r="C1343" t="str">
            <v>025</v>
          </cell>
          <cell r="D1343" t="str">
            <v xml:space="preserve">BELLINGHAM                   </v>
          </cell>
          <cell r="E1343">
            <v>16</v>
          </cell>
          <cell r="F1343" t="str">
            <v>Out-of-District Transportation (3300)</v>
          </cell>
          <cell r="I1343">
            <v>366729</v>
          </cell>
          <cell r="J1343">
            <v>379271</v>
          </cell>
        </row>
        <row r="1344">
          <cell r="A1344">
            <v>1342</v>
          </cell>
          <cell r="B1344">
            <v>78</v>
          </cell>
          <cell r="C1344" t="str">
            <v>025</v>
          </cell>
          <cell r="D1344" t="str">
            <v xml:space="preserve">BELLINGHAM                   </v>
          </cell>
          <cell r="E1344">
            <v>17</v>
          </cell>
          <cell r="F1344" t="str">
            <v>TOTAL EXPENDITURES</v>
          </cell>
          <cell r="I1344">
            <v>30583327</v>
          </cell>
          <cell r="J1344">
            <v>29410463</v>
          </cell>
        </row>
        <row r="1345">
          <cell r="A1345">
            <v>1343</v>
          </cell>
          <cell r="B1345">
            <v>79</v>
          </cell>
          <cell r="C1345" t="str">
            <v>025</v>
          </cell>
          <cell r="D1345" t="str">
            <v xml:space="preserve">BELLINGHAM                   </v>
          </cell>
          <cell r="E1345">
            <v>18</v>
          </cell>
          <cell r="F1345" t="str">
            <v>percentage of overall spending from the general fund</v>
          </cell>
          <cell r="I1345">
            <v>85.953722431833526</v>
          </cell>
        </row>
        <row r="1346">
          <cell r="A1346">
            <v>1344</v>
          </cell>
          <cell r="B1346">
            <v>1</v>
          </cell>
          <cell r="C1346" t="str">
            <v>026</v>
          </cell>
          <cell r="D1346" t="str">
            <v xml:space="preserve">BELMONT                      </v>
          </cell>
          <cell r="E1346">
            <v>1</v>
          </cell>
          <cell r="F1346" t="str">
            <v>In-District FTE Average Membership</v>
          </cell>
          <cell r="G1346" t="str">
            <v xml:space="preserve"> </v>
          </cell>
          <cell r="I1346">
            <v>3864.58</v>
          </cell>
          <cell r="J1346">
            <v>3965.7</v>
          </cell>
        </row>
        <row r="1347">
          <cell r="A1347">
            <v>1345</v>
          </cell>
          <cell r="B1347">
            <v>2</v>
          </cell>
          <cell r="C1347" t="str">
            <v>026</v>
          </cell>
          <cell r="D1347" t="str">
            <v xml:space="preserve">BELMONT                      </v>
          </cell>
          <cell r="E1347">
            <v>2</v>
          </cell>
          <cell r="F1347" t="str">
            <v>Out-of-District FTE Average Membership</v>
          </cell>
          <cell r="G1347" t="str">
            <v xml:space="preserve"> </v>
          </cell>
          <cell r="I1347">
            <v>76.099999999999994</v>
          </cell>
          <cell r="J1347">
            <v>75.599999999999994</v>
          </cell>
        </row>
        <row r="1348">
          <cell r="A1348">
            <v>1346</v>
          </cell>
          <cell r="B1348">
            <v>3</v>
          </cell>
          <cell r="C1348" t="str">
            <v>026</v>
          </cell>
          <cell r="D1348" t="str">
            <v xml:space="preserve">BELMONT                      </v>
          </cell>
          <cell r="E1348">
            <v>3</v>
          </cell>
          <cell r="F1348" t="str">
            <v>Total FTE Average Membership</v>
          </cell>
          <cell r="G1348" t="str">
            <v xml:space="preserve"> </v>
          </cell>
          <cell r="I1348">
            <v>3940.68</v>
          </cell>
          <cell r="J1348">
            <v>4041.3</v>
          </cell>
        </row>
        <row r="1349">
          <cell r="A1349">
            <v>1347</v>
          </cell>
          <cell r="B1349">
            <v>4</v>
          </cell>
          <cell r="C1349" t="str">
            <v>026</v>
          </cell>
          <cell r="D1349" t="str">
            <v xml:space="preserve">BELMONT                      </v>
          </cell>
          <cell r="E1349">
            <v>4</v>
          </cell>
          <cell r="F1349" t="str">
            <v>Administration</v>
          </cell>
          <cell r="G1349" t="str">
            <v xml:space="preserve"> </v>
          </cell>
          <cell r="I1349">
            <v>1279052</v>
          </cell>
          <cell r="J1349">
            <v>1521394</v>
          </cell>
        </row>
        <row r="1350">
          <cell r="A1350">
            <v>1348</v>
          </cell>
          <cell r="B1350">
            <v>5</v>
          </cell>
          <cell r="C1350" t="str">
            <v>026</v>
          </cell>
          <cell r="D1350" t="str">
            <v xml:space="preserve">BELMONT                      </v>
          </cell>
          <cell r="E1350">
            <v>0</v>
          </cell>
          <cell r="G1350">
            <v>8300</v>
          </cell>
          <cell r="I1350">
            <v>19119</v>
          </cell>
          <cell r="J1350">
            <v>18658</v>
          </cell>
        </row>
        <row r="1351">
          <cell r="A1351">
            <v>1349</v>
          </cell>
          <cell r="B1351">
            <v>6</v>
          </cell>
          <cell r="C1351" t="str">
            <v>026</v>
          </cell>
          <cell r="D1351" t="str">
            <v xml:space="preserve">BELMONT                      </v>
          </cell>
          <cell r="E1351">
            <v>0</v>
          </cell>
          <cell r="G1351">
            <v>8305</v>
          </cell>
          <cell r="I1351">
            <v>353745</v>
          </cell>
          <cell r="J1351">
            <v>333919</v>
          </cell>
        </row>
        <row r="1352">
          <cell r="A1352">
            <v>1350</v>
          </cell>
          <cell r="B1352">
            <v>7</v>
          </cell>
          <cell r="C1352" t="str">
            <v>026</v>
          </cell>
          <cell r="D1352" t="str">
            <v xml:space="preserve">BELMONT                      </v>
          </cell>
          <cell r="E1352">
            <v>0</v>
          </cell>
          <cell r="G1352">
            <v>8310</v>
          </cell>
          <cell r="I1352">
            <v>38915</v>
          </cell>
          <cell r="J1352">
            <v>43510</v>
          </cell>
        </row>
        <row r="1353">
          <cell r="A1353">
            <v>1351</v>
          </cell>
          <cell r="B1353">
            <v>8</v>
          </cell>
          <cell r="C1353" t="str">
            <v>026</v>
          </cell>
          <cell r="D1353" t="str">
            <v xml:space="preserve">BELMONT                      </v>
          </cell>
          <cell r="E1353">
            <v>0</v>
          </cell>
          <cell r="G1353">
            <v>8315</v>
          </cell>
          <cell r="I1353">
            <v>0</v>
          </cell>
          <cell r="J1353">
            <v>3713</v>
          </cell>
        </row>
        <row r="1354">
          <cell r="A1354">
            <v>1352</v>
          </cell>
          <cell r="B1354">
            <v>9</v>
          </cell>
          <cell r="C1354" t="str">
            <v>026</v>
          </cell>
          <cell r="D1354" t="str">
            <v xml:space="preserve">BELMONT                      </v>
          </cell>
          <cell r="E1354">
            <v>0</v>
          </cell>
          <cell r="G1354">
            <v>8320</v>
          </cell>
          <cell r="I1354">
            <v>579642</v>
          </cell>
          <cell r="J1354">
            <v>612405</v>
          </cell>
        </row>
        <row r="1355">
          <cell r="A1355">
            <v>1353</v>
          </cell>
          <cell r="B1355">
            <v>10</v>
          </cell>
          <cell r="C1355" t="str">
            <v>026</v>
          </cell>
          <cell r="D1355" t="str">
            <v xml:space="preserve">BELMONT                      </v>
          </cell>
          <cell r="E1355">
            <v>0</v>
          </cell>
          <cell r="G1355">
            <v>8325</v>
          </cell>
          <cell r="I1355">
            <v>207658</v>
          </cell>
          <cell r="J1355">
            <v>170077</v>
          </cell>
        </row>
        <row r="1356">
          <cell r="A1356">
            <v>1354</v>
          </cell>
          <cell r="B1356">
            <v>11</v>
          </cell>
          <cell r="C1356" t="str">
            <v>026</v>
          </cell>
          <cell r="D1356" t="str">
            <v xml:space="preserve">BELMONT                      </v>
          </cell>
          <cell r="E1356">
            <v>0</v>
          </cell>
          <cell r="G1356">
            <v>8330</v>
          </cell>
          <cell r="I1356">
            <v>25000</v>
          </cell>
          <cell r="J1356">
            <v>104910</v>
          </cell>
        </row>
        <row r="1357">
          <cell r="A1357">
            <v>1355</v>
          </cell>
          <cell r="B1357">
            <v>12</v>
          </cell>
          <cell r="C1357" t="str">
            <v>026</v>
          </cell>
          <cell r="D1357" t="str">
            <v xml:space="preserve">BELMONT                      </v>
          </cell>
          <cell r="E1357">
            <v>0</v>
          </cell>
          <cell r="G1357">
            <v>8335</v>
          </cell>
          <cell r="I1357">
            <v>54973</v>
          </cell>
          <cell r="J1357">
            <v>234202</v>
          </cell>
        </row>
        <row r="1358">
          <cell r="A1358">
            <v>1356</v>
          </cell>
          <cell r="B1358">
            <v>13</v>
          </cell>
          <cell r="C1358" t="str">
            <v>026</v>
          </cell>
          <cell r="D1358" t="str">
            <v xml:space="preserve">BELMONT                      </v>
          </cell>
          <cell r="E1358">
            <v>0</v>
          </cell>
          <cell r="G1358">
            <v>8340</v>
          </cell>
          <cell r="I1358">
            <v>0</v>
          </cell>
          <cell r="J1358">
            <v>0</v>
          </cell>
        </row>
        <row r="1359">
          <cell r="A1359">
            <v>1357</v>
          </cell>
          <cell r="B1359">
            <v>14</v>
          </cell>
          <cell r="C1359" t="str">
            <v>026</v>
          </cell>
          <cell r="D1359" t="str">
            <v xml:space="preserve">BELMONT                      </v>
          </cell>
          <cell r="E1359">
            <v>5</v>
          </cell>
          <cell r="F1359" t="str">
            <v xml:space="preserve">Instructional Leadership </v>
          </cell>
          <cell r="I1359">
            <v>3317708</v>
          </cell>
          <cell r="J1359">
            <v>3204486</v>
          </cell>
        </row>
        <row r="1360">
          <cell r="A1360">
            <v>1358</v>
          </cell>
          <cell r="B1360">
            <v>15</v>
          </cell>
          <cell r="C1360" t="str">
            <v>026</v>
          </cell>
          <cell r="D1360" t="str">
            <v xml:space="preserve">BELMONT                      </v>
          </cell>
          <cell r="E1360">
            <v>0</v>
          </cell>
          <cell r="G1360">
            <v>8345</v>
          </cell>
          <cell r="I1360">
            <v>817695</v>
          </cell>
          <cell r="J1360">
            <v>817189</v>
          </cell>
        </row>
        <row r="1361">
          <cell r="A1361">
            <v>1359</v>
          </cell>
          <cell r="B1361">
            <v>16</v>
          </cell>
          <cell r="C1361" t="str">
            <v>026</v>
          </cell>
          <cell r="D1361" t="str">
            <v xml:space="preserve">BELMONT                      </v>
          </cell>
          <cell r="E1361">
            <v>0</v>
          </cell>
          <cell r="G1361">
            <v>8350</v>
          </cell>
          <cell r="I1361">
            <v>0</v>
          </cell>
          <cell r="J1361">
            <v>0</v>
          </cell>
        </row>
        <row r="1362">
          <cell r="A1362">
            <v>1360</v>
          </cell>
          <cell r="B1362">
            <v>17</v>
          </cell>
          <cell r="C1362" t="str">
            <v>026</v>
          </cell>
          <cell r="D1362" t="str">
            <v xml:space="preserve">BELMONT                      </v>
          </cell>
          <cell r="E1362">
            <v>0</v>
          </cell>
          <cell r="G1362">
            <v>8355</v>
          </cell>
          <cell r="I1362">
            <v>1928584</v>
          </cell>
          <cell r="J1362">
            <v>1859371</v>
          </cell>
        </row>
        <row r="1363">
          <cell r="A1363">
            <v>1361</v>
          </cell>
          <cell r="B1363">
            <v>18</v>
          </cell>
          <cell r="C1363" t="str">
            <v>026</v>
          </cell>
          <cell r="D1363" t="str">
            <v xml:space="preserve">BELMONT                      </v>
          </cell>
          <cell r="E1363">
            <v>0</v>
          </cell>
          <cell r="G1363">
            <v>8360</v>
          </cell>
          <cell r="I1363">
            <v>0</v>
          </cell>
          <cell r="J1363">
            <v>0</v>
          </cell>
        </row>
        <row r="1364">
          <cell r="A1364">
            <v>1362</v>
          </cell>
          <cell r="B1364">
            <v>19</v>
          </cell>
          <cell r="C1364" t="str">
            <v>026</v>
          </cell>
          <cell r="D1364" t="str">
            <v xml:space="preserve">BELMONT                      </v>
          </cell>
          <cell r="E1364">
            <v>0</v>
          </cell>
          <cell r="G1364">
            <v>8365</v>
          </cell>
          <cell r="I1364">
            <v>509429</v>
          </cell>
          <cell r="J1364">
            <v>518592</v>
          </cell>
        </row>
        <row r="1365">
          <cell r="A1365">
            <v>1363</v>
          </cell>
          <cell r="B1365">
            <v>20</v>
          </cell>
          <cell r="C1365" t="str">
            <v>026</v>
          </cell>
          <cell r="D1365" t="str">
            <v xml:space="preserve">BELMONT                      </v>
          </cell>
          <cell r="E1365">
            <v>0</v>
          </cell>
          <cell r="G1365">
            <v>8380</v>
          </cell>
          <cell r="I1365">
            <v>62000</v>
          </cell>
          <cell r="J1365">
            <v>9334</v>
          </cell>
        </row>
        <row r="1366">
          <cell r="A1366">
            <v>1364</v>
          </cell>
          <cell r="B1366">
            <v>21</v>
          </cell>
          <cell r="C1366" t="str">
            <v>026</v>
          </cell>
          <cell r="D1366" t="str">
            <v xml:space="preserve">BELMONT                      </v>
          </cell>
          <cell r="E1366">
            <v>6</v>
          </cell>
          <cell r="F1366" t="str">
            <v>Classroom and Specialist Teachers</v>
          </cell>
          <cell r="I1366">
            <v>17196639</v>
          </cell>
          <cell r="J1366">
            <v>18118629</v>
          </cell>
        </row>
        <row r="1367">
          <cell r="A1367">
            <v>1365</v>
          </cell>
          <cell r="B1367">
            <v>22</v>
          </cell>
          <cell r="C1367" t="str">
            <v>026</v>
          </cell>
          <cell r="D1367" t="str">
            <v xml:space="preserve">BELMONT                      </v>
          </cell>
          <cell r="E1367">
            <v>0</v>
          </cell>
          <cell r="G1367">
            <v>8370</v>
          </cell>
          <cell r="I1367">
            <v>12449784</v>
          </cell>
          <cell r="J1367">
            <v>14217082</v>
          </cell>
        </row>
        <row r="1368">
          <cell r="A1368">
            <v>1366</v>
          </cell>
          <cell r="B1368">
            <v>23</v>
          </cell>
          <cell r="C1368" t="str">
            <v>026</v>
          </cell>
          <cell r="D1368" t="str">
            <v xml:space="preserve">BELMONT                      </v>
          </cell>
          <cell r="E1368">
            <v>0</v>
          </cell>
          <cell r="G1368">
            <v>8375</v>
          </cell>
          <cell r="I1368">
            <v>4746855</v>
          </cell>
          <cell r="J1368">
            <v>3901547</v>
          </cell>
        </row>
        <row r="1369">
          <cell r="A1369">
            <v>1367</v>
          </cell>
          <cell r="B1369">
            <v>24</v>
          </cell>
          <cell r="C1369" t="str">
            <v>026</v>
          </cell>
          <cell r="D1369" t="str">
            <v xml:space="preserve">BELMONT                      </v>
          </cell>
          <cell r="E1369">
            <v>7</v>
          </cell>
          <cell r="F1369" t="str">
            <v>Other Teaching Services</v>
          </cell>
          <cell r="I1369">
            <v>2874395</v>
          </cell>
          <cell r="J1369">
            <v>2981117</v>
          </cell>
        </row>
        <row r="1370">
          <cell r="A1370">
            <v>1368</v>
          </cell>
          <cell r="B1370">
            <v>25</v>
          </cell>
          <cell r="C1370" t="str">
            <v>026</v>
          </cell>
          <cell r="D1370" t="str">
            <v xml:space="preserve">BELMONT                      </v>
          </cell>
          <cell r="E1370">
            <v>0</v>
          </cell>
          <cell r="G1370">
            <v>8385</v>
          </cell>
          <cell r="I1370">
            <v>569546</v>
          </cell>
          <cell r="J1370">
            <v>545721</v>
          </cell>
        </row>
        <row r="1371">
          <cell r="A1371">
            <v>1369</v>
          </cell>
          <cell r="B1371">
            <v>26</v>
          </cell>
          <cell r="C1371" t="str">
            <v>026</v>
          </cell>
          <cell r="D1371" t="str">
            <v xml:space="preserve">BELMONT                      </v>
          </cell>
          <cell r="E1371">
            <v>0</v>
          </cell>
          <cell r="G1371">
            <v>8390</v>
          </cell>
          <cell r="I1371">
            <v>369843</v>
          </cell>
          <cell r="J1371">
            <v>322658</v>
          </cell>
        </row>
        <row r="1372">
          <cell r="A1372">
            <v>1370</v>
          </cell>
          <cell r="B1372">
            <v>27</v>
          </cell>
          <cell r="C1372" t="str">
            <v>026</v>
          </cell>
          <cell r="D1372" t="str">
            <v xml:space="preserve">BELMONT                      </v>
          </cell>
          <cell r="E1372">
            <v>0</v>
          </cell>
          <cell r="G1372">
            <v>8395</v>
          </cell>
          <cell r="I1372">
            <v>1634697</v>
          </cell>
          <cell r="J1372">
            <v>1799692</v>
          </cell>
        </row>
        <row r="1373">
          <cell r="A1373">
            <v>1371</v>
          </cell>
          <cell r="B1373">
            <v>28</v>
          </cell>
          <cell r="C1373" t="str">
            <v>026</v>
          </cell>
          <cell r="D1373" t="str">
            <v xml:space="preserve">BELMONT                      </v>
          </cell>
          <cell r="E1373">
            <v>0</v>
          </cell>
          <cell r="G1373">
            <v>8400</v>
          </cell>
          <cell r="I1373">
            <v>300309</v>
          </cell>
          <cell r="J1373">
            <v>313046</v>
          </cell>
        </row>
        <row r="1374">
          <cell r="A1374">
            <v>1372</v>
          </cell>
          <cell r="B1374">
            <v>29</v>
          </cell>
          <cell r="C1374" t="str">
            <v>026</v>
          </cell>
          <cell r="D1374" t="str">
            <v xml:space="preserve">BELMONT                      </v>
          </cell>
          <cell r="E1374">
            <v>8</v>
          </cell>
          <cell r="F1374" t="str">
            <v>Professional Development</v>
          </cell>
          <cell r="I1374">
            <v>485483</v>
          </cell>
          <cell r="J1374">
            <v>568494</v>
          </cell>
        </row>
        <row r="1375">
          <cell r="A1375">
            <v>1373</v>
          </cell>
          <cell r="B1375">
            <v>30</v>
          </cell>
          <cell r="C1375" t="str">
            <v>026</v>
          </cell>
          <cell r="D1375" t="str">
            <v xml:space="preserve">BELMONT                      </v>
          </cell>
          <cell r="E1375">
            <v>0</v>
          </cell>
          <cell r="G1375">
            <v>8405</v>
          </cell>
          <cell r="I1375">
            <v>203831</v>
          </cell>
          <cell r="J1375">
            <v>190406</v>
          </cell>
        </row>
        <row r="1376">
          <cell r="A1376">
            <v>1374</v>
          </cell>
          <cell r="B1376">
            <v>31</v>
          </cell>
          <cell r="C1376" t="str">
            <v>026</v>
          </cell>
          <cell r="D1376" t="str">
            <v xml:space="preserve">BELMONT                      </v>
          </cell>
          <cell r="E1376">
            <v>0</v>
          </cell>
          <cell r="G1376">
            <v>8410</v>
          </cell>
          <cell r="I1376">
            <v>5980</v>
          </cell>
          <cell r="J1376">
            <v>174176</v>
          </cell>
        </row>
        <row r="1377">
          <cell r="A1377">
            <v>1375</v>
          </cell>
          <cell r="B1377">
            <v>32</v>
          </cell>
          <cell r="C1377" t="str">
            <v>026</v>
          </cell>
          <cell r="D1377" t="str">
            <v xml:space="preserve">BELMONT                      </v>
          </cell>
          <cell r="E1377">
            <v>0</v>
          </cell>
          <cell r="G1377">
            <v>8415</v>
          </cell>
          <cell r="I1377">
            <v>10198</v>
          </cell>
          <cell r="J1377">
            <v>0</v>
          </cell>
        </row>
        <row r="1378">
          <cell r="A1378">
            <v>1376</v>
          </cell>
          <cell r="B1378">
            <v>33</v>
          </cell>
          <cell r="C1378" t="str">
            <v>026</v>
          </cell>
          <cell r="D1378" t="str">
            <v xml:space="preserve">BELMONT                      </v>
          </cell>
          <cell r="E1378">
            <v>0</v>
          </cell>
          <cell r="G1378">
            <v>8420</v>
          </cell>
          <cell r="I1378">
            <v>265474</v>
          </cell>
          <cell r="J1378">
            <v>203912</v>
          </cell>
        </row>
        <row r="1379">
          <cell r="A1379">
            <v>1377</v>
          </cell>
          <cell r="B1379">
            <v>34</v>
          </cell>
          <cell r="C1379" t="str">
            <v>026</v>
          </cell>
          <cell r="D1379" t="str">
            <v xml:space="preserve">BELMONT                      </v>
          </cell>
          <cell r="E1379">
            <v>9</v>
          </cell>
          <cell r="F1379" t="str">
            <v>Instructional Materials, Equipment and Technology</v>
          </cell>
          <cell r="I1379">
            <v>1331220</v>
          </cell>
          <cell r="J1379">
            <v>1131824</v>
          </cell>
        </row>
        <row r="1380">
          <cell r="A1380">
            <v>1378</v>
          </cell>
          <cell r="B1380">
            <v>35</v>
          </cell>
          <cell r="C1380" t="str">
            <v>026</v>
          </cell>
          <cell r="D1380" t="str">
            <v xml:space="preserve">BELMONT                      </v>
          </cell>
          <cell r="E1380">
            <v>0</v>
          </cell>
          <cell r="G1380">
            <v>8425</v>
          </cell>
          <cell r="I1380">
            <v>138924</v>
          </cell>
          <cell r="J1380">
            <v>30654</v>
          </cell>
        </row>
        <row r="1381">
          <cell r="A1381">
            <v>1379</v>
          </cell>
          <cell r="B1381">
            <v>36</v>
          </cell>
          <cell r="C1381" t="str">
            <v>026</v>
          </cell>
          <cell r="D1381" t="str">
            <v xml:space="preserve">BELMONT                      </v>
          </cell>
          <cell r="E1381">
            <v>0</v>
          </cell>
          <cell r="G1381">
            <v>8430</v>
          </cell>
          <cell r="I1381">
            <v>271913</v>
          </cell>
          <cell r="J1381">
            <v>354899</v>
          </cell>
        </row>
        <row r="1382">
          <cell r="A1382">
            <v>1380</v>
          </cell>
          <cell r="B1382">
            <v>37</v>
          </cell>
          <cell r="C1382" t="str">
            <v>026</v>
          </cell>
          <cell r="D1382" t="str">
            <v xml:space="preserve">BELMONT                      </v>
          </cell>
          <cell r="E1382">
            <v>0</v>
          </cell>
          <cell r="G1382">
            <v>8435</v>
          </cell>
          <cell r="I1382">
            <v>61317</v>
          </cell>
          <cell r="J1382">
            <v>46539</v>
          </cell>
        </row>
        <row r="1383">
          <cell r="A1383">
            <v>1381</v>
          </cell>
          <cell r="B1383">
            <v>38</v>
          </cell>
          <cell r="C1383" t="str">
            <v>026</v>
          </cell>
          <cell r="D1383" t="str">
            <v xml:space="preserve">BELMONT                      </v>
          </cell>
          <cell r="E1383">
            <v>0</v>
          </cell>
          <cell r="G1383">
            <v>8440</v>
          </cell>
          <cell r="I1383">
            <v>139859</v>
          </cell>
          <cell r="J1383">
            <v>107784</v>
          </cell>
        </row>
        <row r="1384">
          <cell r="A1384">
            <v>1382</v>
          </cell>
          <cell r="B1384">
            <v>39</v>
          </cell>
          <cell r="C1384" t="str">
            <v>026</v>
          </cell>
          <cell r="D1384" t="str">
            <v xml:space="preserve">BELMONT                      </v>
          </cell>
          <cell r="E1384">
            <v>0</v>
          </cell>
          <cell r="G1384">
            <v>8445</v>
          </cell>
          <cell r="I1384">
            <v>261308</v>
          </cell>
          <cell r="J1384">
            <v>266574</v>
          </cell>
        </row>
        <row r="1385">
          <cell r="A1385">
            <v>1383</v>
          </cell>
          <cell r="B1385">
            <v>40</v>
          </cell>
          <cell r="C1385" t="str">
            <v>026</v>
          </cell>
          <cell r="D1385" t="str">
            <v xml:space="preserve">BELMONT                      </v>
          </cell>
          <cell r="E1385">
            <v>0</v>
          </cell>
          <cell r="G1385">
            <v>8450</v>
          </cell>
          <cell r="I1385">
            <v>382526</v>
          </cell>
          <cell r="J1385">
            <v>138062</v>
          </cell>
        </row>
        <row r="1386">
          <cell r="A1386">
            <v>1384</v>
          </cell>
          <cell r="B1386">
            <v>41</v>
          </cell>
          <cell r="C1386" t="str">
            <v>026</v>
          </cell>
          <cell r="D1386" t="str">
            <v xml:space="preserve">BELMONT                      </v>
          </cell>
          <cell r="E1386">
            <v>0</v>
          </cell>
          <cell r="G1386">
            <v>8455</v>
          </cell>
          <cell r="I1386">
            <v>29438</v>
          </cell>
          <cell r="J1386">
            <v>115180</v>
          </cell>
        </row>
        <row r="1387">
          <cell r="A1387">
            <v>1385</v>
          </cell>
          <cell r="B1387">
            <v>42</v>
          </cell>
          <cell r="C1387" t="str">
            <v>026</v>
          </cell>
          <cell r="D1387" t="str">
            <v xml:space="preserve">BELMONT                      </v>
          </cell>
          <cell r="E1387">
            <v>0</v>
          </cell>
          <cell r="G1387">
            <v>8460</v>
          </cell>
          <cell r="I1387">
            <v>45935</v>
          </cell>
          <cell r="J1387">
            <v>72132</v>
          </cell>
        </row>
        <row r="1388">
          <cell r="A1388">
            <v>1386</v>
          </cell>
          <cell r="B1388">
            <v>43</v>
          </cell>
          <cell r="C1388" t="str">
            <v>026</v>
          </cell>
          <cell r="D1388" t="str">
            <v xml:space="preserve">BELMONT                      </v>
          </cell>
          <cell r="E1388">
            <v>10</v>
          </cell>
          <cell r="F1388" t="str">
            <v>Guidance, Counseling and Testing</v>
          </cell>
          <cell r="I1388">
            <v>1189748</v>
          </cell>
          <cell r="J1388">
            <v>1090771</v>
          </cell>
        </row>
        <row r="1389">
          <cell r="A1389">
            <v>1387</v>
          </cell>
          <cell r="B1389">
            <v>44</v>
          </cell>
          <cell r="C1389" t="str">
            <v>026</v>
          </cell>
          <cell r="D1389" t="str">
            <v xml:space="preserve">BELMONT                      </v>
          </cell>
          <cell r="E1389">
            <v>0</v>
          </cell>
          <cell r="G1389">
            <v>8465</v>
          </cell>
          <cell r="I1389">
            <v>913815</v>
          </cell>
          <cell r="J1389">
            <v>854526</v>
          </cell>
        </row>
        <row r="1390">
          <cell r="A1390">
            <v>1388</v>
          </cell>
          <cell r="B1390">
            <v>45</v>
          </cell>
          <cell r="C1390" t="str">
            <v>026</v>
          </cell>
          <cell r="D1390" t="str">
            <v xml:space="preserve">BELMONT                      </v>
          </cell>
          <cell r="E1390">
            <v>0</v>
          </cell>
          <cell r="G1390">
            <v>8470</v>
          </cell>
          <cell r="I1390">
            <v>15717</v>
          </cell>
          <cell r="J1390">
            <v>17999</v>
          </cell>
        </row>
        <row r="1391">
          <cell r="A1391">
            <v>1389</v>
          </cell>
          <cell r="B1391">
            <v>46</v>
          </cell>
          <cell r="C1391" t="str">
            <v>026</v>
          </cell>
          <cell r="D1391" t="str">
            <v xml:space="preserve">BELMONT                      </v>
          </cell>
          <cell r="E1391">
            <v>0</v>
          </cell>
          <cell r="G1391">
            <v>8475</v>
          </cell>
          <cell r="I1391">
            <v>260216</v>
          </cell>
          <cell r="J1391">
            <v>218246</v>
          </cell>
        </row>
        <row r="1392">
          <cell r="A1392">
            <v>1390</v>
          </cell>
          <cell r="B1392">
            <v>47</v>
          </cell>
          <cell r="C1392" t="str">
            <v>026</v>
          </cell>
          <cell r="D1392" t="str">
            <v xml:space="preserve">BELMONT                      </v>
          </cell>
          <cell r="E1392">
            <v>11</v>
          </cell>
          <cell r="F1392" t="str">
            <v>Pupil Services</v>
          </cell>
          <cell r="I1392">
            <v>2557006</v>
          </cell>
          <cell r="J1392">
            <v>2530130.85</v>
          </cell>
        </row>
        <row r="1393">
          <cell r="A1393">
            <v>1391</v>
          </cell>
          <cell r="B1393">
            <v>48</v>
          </cell>
          <cell r="C1393" t="str">
            <v>026</v>
          </cell>
          <cell r="D1393" t="str">
            <v xml:space="preserve">BELMONT                      </v>
          </cell>
          <cell r="E1393">
            <v>0</v>
          </cell>
          <cell r="G1393">
            <v>8485</v>
          </cell>
          <cell r="I1393">
            <v>0</v>
          </cell>
          <cell r="J1393">
            <v>0</v>
          </cell>
        </row>
        <row r="1394">
          <cell r="A1394">
            <v>1392</v>
          </cell>
          <cell r="B1394">
            <v>49</v>
          </cell>
          <cell r="C1394" t="str">
            <v>026</v>
          </cell>
          <cell r="D1394" t="str">
            <v xml:space="preserve">BELMONT                      </v>
          </cell>
          <cell r="E1394">
            <v>0</v>
          </cell>
          <cell r="G1394">
            <v>8490</v>
          </cell>
          <cell r="I1394">
            <v>407975</v>
          </cell>
          <cell r="J1394">
            <v>435561</v>
          </cell>
        </row>
        <row r="1395">
          <cell r="A1395">
            <v>1393</v>
          </cell>
          <cell r="B1395">
            <v>50</v>
          </cell>
          <cell r="C1395" t="str">
            <v>026</v>
          </cell>
          <cell r="D1395" t="str">
            <v xml:space="preserve">BELMONT                      </v>
          </cell>
          <cell r="E1395">
            <v>0</v>
          </cell>
          <cell r="G1395">
            <v>8495</v>
          </cell>
          <cell r="I1395">
            <v>529781</v>
          </cell>
          <cell r="J1395">
            <v>616943.85</v>
          </cell>
        </row>
        <row r="1396">
          <cell r="A1396">
            <v>1394</v>
          </cell>
          <cell r="B1396">
            <v>51</v>
          </cell>
          <cell r="C1396" t="str">
            <v>026</v>
          </cell>
          <cell r="D1396" t="str">
            <v xml:space="preserve">BELMONT                      </v>
          </cell>
          <cell r="E1396">
            <v>0</v>
          </cell>
          <cell r="G1396">
            <v>8500</v>
          </cell>
          <cell r="I1396">
            <v>762121</v>
          </cell>
          <cell r="J1396">
            <v>771798</v>
          </cell>
        </row>
        <row r="1397">
          <cell r="A1397">
            <v>1395</v>
          </cell>
          <cell r="B1397">
            <v>52</v>
          </cell>
          <cell r="C1397" t="str">
            <v>026</v>
          </cell>
          <cell r="D1397" t="str">
            <v xml:space="preserve">BELMONT                      </v>
          </cell>
          <cell r="E1397">
            <v>0</v>
          </cell>
          <cell r="G1397">
            <v>8505</v>
          </cell>
          <cell r="I1397">
            <v>650595</v>
          </cell>
          <cell r="J1397">
            <v>659158</v>
          </cell>
        </row>
        <row r="1398">
          <cell r="A1398">
            <v>1396</v>
          </cell>
          <cell r="B1398">
            <v>53</v>
          </cell>
          <cell r="C1398" t="str">
            <v>026</v>
          </cell>
          <cell r="D1398" t="str">
            <v xml:space="preserve">BELMONT                      </v>
          </cell>
          <cell r="E1398">
            <v>0</v>
          </cell>
          <cell r="G1398">
            <v>8510</v>
          </cell>
          <cell r="I1398">
            <v>176502</v>
          </cell>
          <cell r="J1398">
            <v>46670</v>
          </cell>
        </row>
        <row r="1399">
          <cell r="A1399">
            <v>1397</v>
          </cell>
          <cell r="B1399">
            <v>54</v>
          </cell>
          <cell r="C1399" t="str">
            <v>026</v>
          </cell>
          <cell r="D1399" t="str">
            <v xml:space="preserve">BELMONT                      </v>
          </cell>
          <cell r="E1399">
            <v>0</v>
          </cell>
          <cell r="G1399">
            <v>8515</v>
          </cell>
          <cell r="I1399">
            <v>30032</v>
          </cell>
          <cell r="J1399">
            <v>0</v>
          </cell>
        </row>
        <row r="1400">
          <cell r="A1400">
            <v>1398</v>
          </cell>
          <cell r="B1400">
            <v>55</v>
          </cell>
          <cell r="C1400" t="str">
            <v>026</v>
          </cell>
          <cell r="D1400" t="str">
            <v xml:space="preserve">BELMONT                      </v>
          </cell>
          <cell r="E1400">
            <v>12</v>
          </cell>
          <cell r="F1400" t="str">
            <v>Operations and Maintenance</v>
          </cell>
          <cell r="I1400">
            <v>4446979</v>
          </cell>
          <cell r="J1400">
            <v>3952665</v>
          </cell>
        </row>
        <row r="1401">
          <cell r="A1401">
            <v>1399</v>
          </cell>
          <cell r="B1401">
            <v>56</v>
          </cell>
          <cell r="C1401" t="str">
            <v>026</v>
          </cell>
          <cell r="D1401" t="str">
            <v xml:space="preserve">BELMONT                      </v>
          </cell>
          <cell r="E1401">
            <v>0</v>
          </cell>
          <cell r="G1401">
            <v>8520</v>
          </cell>
          <cell r="I1401">
            <v>1058712</v>
          </cell>
          <cell r="J1401">
            <v>1100299</v>
          </cell>
        </row>
        <row r="1402">
          <cell r="A1402">
            <v>1400</v>
          </cell>
          <cell r="B1402">
            <v>57</v>
          </cell>
          <cell r="C1402" t="str">
            <v>026</v>
          </cell>
          <cell r="D1402" t="str">
            <v xml:space="preserve">BELMONT                      </v>
          </cell>
          <cell r="E1402">
            <v>0</v>
          </cell>
          <cell r="G1402">
            <v>8525</v>
          </cell>
          <cell r="I1402">
            <v>1015644</v>
          </cell>
          <cell r="J1402">
            <v>621496</v>
          </cell>
        </row>
        <row r="1403">
          <cell r="A1403">
            <v>1401</v>
          </cell>
          <cell r="B1403">
            <v>58</v>
          </cell>
          <cell r="C1403" t="str">
            <v>026</v>
          </cell>
          <cell r="D1403" t="str">
            <v xml:space="preserve">BELMONT                      </v>
          </cell>
          <cell r="E1403">
            <v>0</v>
          </cell>
          <cell r="G1403">
            <v>8530</v>
          </cell>
          <cell r="I1403">
            <v>900558</v>
          </cell>
          <cell r="J1403">
            <v>936975</v>
          </cell>
        </row>
        <row r="1404">
          <cell r="A1404">
            <v>1402</v>
          </cell>
          <cell r="B1404">
            <v>59</v>
          </cell>
          <cell r="C1404" t="str">
            <v>026</v>
          </cell>
          <cell r="D1404" t="str">
            <v xml:space="preserve">BELMONT                      </v>
          </cell>
          <cell r="E1404">
            <v>0</v>
          </cell>
          <cell r="G1404">
            <v>8535</v>
          </cell>
          <cell r="I1404">
            <v>184275</v>
          </cell>
          <cell r="J1404">
            <v>258147</v>
          </cell>
        </row>
        <row r="1405">
          <cell r="A1405">
            <v>1403</v>
          </cell>
          <cell r="B1405">
            <v>60</v>
          </cell>
          <cell r="C1405" t="str">
            <v>026</v>
          </cell>
          <cell r="D1405" t="str">
            <v xml:space="preserve">BELMONT                      </v>
          </cell>
          <cell r="E1405">
            <v>0</v>
          </cell>
          <cell r="G1405">
            <v>8540</v>
          </cell>
          <cell r="I1405">
            <v>874976</v>
          </cell>
          <cell r="J1405">
            <v>721293</v>
          </cell>
        </row>
        <row r="1406">
          <cell r="A1406">
            <v>1404</v>
          </cell>
          <cell r="B1406">
            <v>61</v>
          </cell>
          <cell r="C1406" t="str">
            <v>026</v>
          </cell>
          <cell r="D1406" t="str">
            <v xml:space="preserve">BELMONT                      </v>
          </cell>
          <cell r="E1406">
            <v>0</v>
          </cell>
          <cell r="G1406">
            <v>8545</v>
          </cell>
          <cell r="I1406">
            <v>11566</v>
          </cell>
          <cell r="J1406">
            <v>42128</v>
          </cell>
        </row>
        <row r="1407">
          <cell r="A1407">
            <v>1405</v>
          </cell>
          <cell r="B1407">
            <v>62</v>
          </cell>
          <cell r="C1407" t="str">
            <v>026</v>
          </cell>
          <cell r="D1407" t="str">
            <v xml:space="preserve">BELMONT                      </v>
          </cell>
          <cell r="E1407">
            <v>0</v>
          </cell>
          <cell r="G1407">
            <v>8550</v>
          </cell>
          <cell r="I1407">
            <v>72339</v>
          </cell>
          <cell r="J1407">
            <v>78060</v>
          </cell>
        </row>
        <row r="1408">
          <cell r="A1408">
            <v>1406</v>
          </cell>
          <cell r="B1408">
            <v>63</v>
          </cell>
          <cell r="C1408" t="str">
            <v>026</v>
          </cell>
          <cell r="D1408" t="str">
            <v xml:space="preserve">BELMONT                      </v>
          </cell>
          <cell r="E1408">
            <v>0</v>
          </cell>
          <cell r="G1408">
            <v>8555</v>
          </cell>
          <cell r="I1408">
            <v>277213</v>
          </cell>
          <cell r="J1408">
            <v>131977</v>
          </cell>
        </row>
        <row r="1409">
          <cell r="A1409">
            <v>1407</v>
          </cell>
          <cell r="B1409">
            <v>64</v>
          </cell>
          <cell r="C1409" t="str">
            <v>026</v>
          </cell>
          <cell r="D1409" t="str">
            <v xml:space="preserve">BELMONT                      </v>
          </cell>
          <cell r="E1409">
            <v>0</v>
          </cell>
          <cell r="G1409">
            <v>8560</v>
          </cell>
          <cell r="I1409">
            <v>0</v>
          </cell>
          <cell r="J1409">
            <v>23529</v>
          </cell>
        </row>
        <row r="1410">
          <cell r="A1410">
            <v>1408</v>
          </cell>
          <cell r="B1410">
            <v>65</v>
          </cell>
          <cell r="C1410" t="str">
            <v>026</v>
          </cell>
          <cell r="D1410" t="str">
            <v xml:space="preserve">BELMONT                      </v>
          </cell>
          <cell r="E1410">
            <v>0</v>
          </cell>
          <cell r="G1410">
            <v>8565</v>
          </cell>
          <cell r="I1410">
            <v>51696</v>
          </cell>
          <cell r="J1410">
            <v>38761</v>
          </cell>
        </row>
        <row r="1411">
          <cell r="A1411">
            <v>1409</v>
          </cell>
          <cell r="B1411">
            <v>66</v>
          </cell>
          <cell r="C1411" t="str">
            <v>026</v>
          </cell>
          <cell r="D1411" t="str">
            <v xml:space="preserve">BELMONT                      </v>
          </cell>
          <cell r="E1411">
            <v>13</v>
          </cell>
          <cell r="F1411" t="str">
            <v>Insurance, Retirement Programs and Other</v>
          </cell>
          <cell r="I1411">
            <v>6679916</v>
          </cell>
          <cell r="J1411">
            <v>7212285</v>
          </cell>
        </row>
        <row r="1412">
          <cell r="A1412">
            <v>1410</v>
          </cell>
          <cell r="B1412">
            <v>67</v>
          </cell>
          <cell r="C1412" t="str">
            <v>026</v>
          </cell>
          <cell r="D1412" t="str">
            <v xml:space="preserve">BELMONT                      </v>
          </cell>
          <cell r="E1412">
            <v>0</v>
          </cell>
          <cell r="G1412">
            <v>8570</v>
          </cell>
          <cell r="I1412">
            <v>1158951</v>
          </cell>
          <cell r="J1412">
            <v>1290394</v>
          </cell>
        </row>
        <row r="1413">
          <cell r="A1413">
            <v>1411</v>
          </cell>
          <cell r="B1413">
            <v>68</v>
          </cell>
          <cell r="C1413" t="str">
            <v>026</v>
          </cell>
          <cell r="D1413" t="str">
            <v xml:space="preserve">BELMONT                      </v>
          </cell>
          <cell r="E1413">
            <v>0</v>
          </cell>
          <cell r="G1413">
            <v>8575</v>
          </cell>
          <cell r="I1413">
            <v>3580986</v>
          </cell>
          <cell r="J1413">
            <v>3909969</v>
          </cell>
        </row>
        <row r="1414">
          <cell r="A1414">
            <v>1412</v>
          </cell>
          <cell r="B1414">
            <v>69</v>
          </cell>
          <cell r="C1414" t="str">
            <v>026</v>
          </cell>
          <cell r="D1414" t="str">
            <v xml:space="preserve">BELMONT                      </v>
          </cell>
          <cell r="E1414">
            <v>0</v>
          </cell>
          <cell r="G1414">
            <v>8580</v>
          </cell>
          <cell r="I1414">
            <v>1552901</v>
          </cell>
          <cell r="J1414">
            <v>1427851</v>
          </cell>
        </row>
        <row r="1415">
          <cell r="A1415">
            <v>1413</v>
          </cell>
          <cell r="B1415">
            <v>70</v>
          </cell>
          <cell r="C1415" t="str">
            <v>026</v>
          </cell>
          <cell r="D1415" t="str">
            <v xml:space="preserve">BELMONT                      </v>
          </cell>
          <cell r="E1415">
            <v>0</v>
          </cell>
          <cell r="G1415">
            <v>8585</v>
          </cell>
          <cell r="I1415">
            <v>237819</v>
          </cell>
          <cell r="J1415">
            <v>297923</v>
          </cell>
        </row>
        <row r="1416">
          <cell r="A1416">
            <v>1414</v>
          </cell>
          <cell r="B1416">
            <v>71</v>
          </cell>
          <cell r="C1416" t="str">
            <v>026</v>
          </cell>
          <cell r="D1416" t="str">
            <v xml:space="preserve">BELMONT                      </v>
          </cell>
          <cell r="E1416">
            <v>0</v>
          </cell>
          <cell r="G1416">
            <v>8590</v>
          </cell>
          <cell r="I1416">
            <v>0</v>
          </cell>
          <cell r="J1416">
            <v>0</v>
          </cell>
        </row>
        <row r="1417">
          <cell r="A1417">
            <v>1415</v>
          </cell>
          <cell r="B1417">
            <v>72</v>
          </cell>
          <cell r="C1417" t="str">
            <v>026</v>
          </cell>
          <cell r="D1417" t="str">
            <v xml:space="preserve">BELMONT                      </v>
          </cell>
          <cell r="E1417">
            <v>0</v>
          </cell>
          <cell r="G1417">
            <v>8595</v>
          </cell>
          <cell r="I1417">
            <v>0</v>
          </cell>
          <cell r="J1417">
            <v>96471</v>
          </cell>
        </row>
        <row r="1418">
          <cell r="A1418">
            <v>1416</v>
          </cell>
          <cell r="B1418">
            <v>73</v>
          </cell>
          <cell r="C1418" t="str">
            <v>026</v>
          </cell>
          <cell r="D1418" t="str">
            <v xml:space="preserve">BELMONT                      </v>
          </cell>
          <cell r="E1418">
            <v>0</v>
          </cell>
          <cell r="G1418">
            <v>8600</v>
          </cell>
          <cell r="I1418">
            <v>0</v>
          </cell>
          <cell r="J1418">
            <v>0</v>
          </cell>
        </row>
        <row r="1419">
          <cell r="A1419">
            <v>1417</v>
          </cell>
          <cell r="B1419">
            <v>74</v>
          </cell>
          <cell r="C1419" t="str">
            <v>026</v>
          </cell>
          <cell r="D1419" t="str">
            <v xml:space="preserve">BELMONT                      </v>
          </cell>
          <cell r="E1419">
            <v>0</v>
          </cell>
          <cell r="G1419">
            <v>8610</v>
          </cell>
          <cell r="I1419">
            <v>149259</v>
          </cell>
          <cell r="J1419">
            <v>189677</v>
          </cell>
        </row>
        <row r="1420">
          <cell r="A1420">
            <v>1418</v>
          </cell>
          <cell r="B1420">
            <v>75</v>
          </cell>
          <cell r="C1420" t="str">
            <v>026</v>
          </cell>
          <cell r="D1420" t="str">
            <v xml:space="preserve">BELMONT                      </v>
          </cell>
          <cell r="E1420">
            <v>14</v>
          </cell>
          <cell r="F1420" t="str">
            <v xml:space="preserve">Payments To Out-Of-District Schools </v>
          </cell>
          <cell r="I1420">
            <v>4561247</v>
          </cell>
          <cell r="J1420">
            <v>4604814.1500000004</v>
          </cell>
        </row>
        <row r="1421">
          <cell r="A1421">
            <v>1419</v>
          </cell>
          <cell r="B1421">
            <v>76</v>
          </cell>
          <cell r="C1421" t="str">
            <v>026</v>
          </cell>
          <cell r="D1421" t="str">
            <v xml:space="preserve">BELMONT                      </v>
          </cell>
          <cell r="E1421">
            <v>15</v>
          </cell>
          <cell r="F1421" t="str">
            <v>Tuition To Other Schools (9000)</v>
          </cell>
          <cell r="G1421" t="str">
            <v xml:space="preserve"> </v>
          </cell>
          <cell r="I1421">
            <v>3984717</v>
          </cell>
          <cell r="J1421">
            <v>3996707</v>
          </cell>
        </row>
        <row r="1422">
          <cell r="A1422">
            <v>1420</v>
          </cell>
          <cell r="B1422">
            <v>77</v>
          </cell>
          <cell r="C1422" t="str">
            <v>026</v>
          </cell>
          <cell r="D1422" t="str">
            <v xml:space="preserve">BELMONT                      </v>
          </cell>
          <cell r="E1422">
            <v>16</v>
          </cell>
          <cell r="F1422" t="str">
            <v>Out-of-District Transportation (3300)</v>
          </cell>
          <cell r="I1422">
            <v>576530</v>
          </cell>
          <cell r="J1422">
            <v>608107.15</v>
          </cell>
        </row>
        <row r="1423">
          <cell r="A1423">
            <v>1421</v>
          </cell>
          <cell r="B1423">
            <v>78</v>
          </cell>
          <cell r="C1423" t="str">
            <v>026</v>
          </cell>
          <cell r="D1423" t="str">
            <v xml:space="preserve">BELMONT                      </v>
          </cell>
          <cell r="E1423">
            <v>17</v>
          </cell>
          <cell r="F1423" t="str">
            <v>TOTAL EXPENDITURES</v>
          </cell>
          <cell r="I1423">
            <v>45919393</v>
          </cell>
          <cell r="J1423">
            <v>46916610</v>
          </cell>
        </row>
        <row r="1424">
          <cell r="A1424">
            <v>1422</v>
          </cell>
          <cell r="B1424">
            <v>79</v>
          </cell>
          <cell r="C1424" t="str">
            <v>026</v>
          </cell>
          <cell r="D1424" t="str">
            <v xml:space="preserve">BELMONT                      </v>
          </cell>
          <cell r="E1424">
            <v>18</v>
          </cell>
          <cell r="F1424" t="str">
            <v>percentage of overall spending from the general fund</v>
          </cell>
          <cell r="I1424">
            <v>87.562326880061335</v>
          </cell>
        </row>
        <row r="1425">
          <cell r="A1425">
            <v>1423</v>
          </cell>
          <cell r="B1425">
            <v>1</v>
          </cell>
          <cell r="C1425" t="str">
            <v>027</v>
          </cell>
          <cell r="D1425" t="str">
            <v xml:space="preserve">BERKLEY                      </v>
          </cell>
          <cell r="E1425">
            <v>1</v>
          </cell>
          <cell r="F1425" t="str">
            <v>In-District FTE Average Membership</v>
          </cell>
          <cell r="G1425" t="str">
            <v xml:space="preserve"> </v>
          </cell>
          <cell r="I1425">
            <v>946.56</v>
          </cell>
          <cell r="J1425">
            <v>924</v>
          </cell>
        </row>
        <row r="1426">
          <cell r="A1426">
            <v>1424</v>
          </cell>
          <cell r="B1426">
            <v>2</v>
          </cell>
          <cell r="C1426" t="str">
            <v>027</v>
          </cell>
          <cell r="D1426" t="str">
            <v xml:space="preserve">BERKLEY                      </v>
          </cell>
          <cell r="E1426">
            <v>2</v>
          </cell>
          <cell r="F1426" t="str">
            <v>Out-of-District FTE Average Membership</v>
          </cell>
          <cell r="G1426" t="str">
            <v xml:space="preserve"> </v>
          </cell>
          <cell r="I1426">
            <v>249.5</v>
          </cell>
          <cell r="J1426">
            <v>251.7</v>
          </cell>
        </row>
        <row r="1427">
          <cell r="A1427">
            <v>1425</v>
          </cell>
          <cell r="B1427">
            <v>3</v>
          </cell>
          <cell r="C1427" t="str">
            <v>027</v>
          </cell>
          <cell r="D1427" t="str">
            <v xml:space="preserve">BERKLEY                      </v>
          </cell>
          <cell r="E1427">
            <v>3</v>
          </cell>
          <cell r="F1427" t="str">
            <v>Total FTE Average Membership</v>
          </cell>
          <cell r="G1427" t="str">
            <v xml:space="preserve"> </v>
          </cell>
          <cell r="I1427">
            <v>1196.06</v>
          </cell>
          <cell r="J1427">
            <v>1175.7</v>
          </cell>
        </row>
        <row r="1428">
          <cell r="A1428">
            <v>1426</v>
          </cell>
          <cell r="B1428">
            <v>4</v>
          </cell>
          <cell r="C1428" t="str">
            <v>027</v>
          </cell>
          <cell r="D1428" t="str">
            <v xml:space="preserve">BERKLEY                      </v>
          </cell>
          <cell r="E1428">
            <v>4</v>
          </cell>
          <cell r="F1428" t="str">
            <v>Administration</v>
          </cell>
          <cell r="G1428" t="str">
            <v xml:space="preserve"> </v>
          </cell>
          <cell r="I1428">
            <v>369649</v>
          </cell>
          <cell r="J1428">
            <v>344544</v>
          </cell>
        </row>
        <row r="1429">
          <cell r="A1429">
            <v>1427</v>
          </cell>
          <cell r="B1429">
            <v>5</v>
          </cell>
          <cell r="C1429" t="str">
            <v>027</v>
          </cell>
          <cell r="D1429" t="str">
            <v xml:space="preserve">BERKLEY                      </v>
          </cell>
          <cell r="E1429">
            <v>0</v>
          </cell>
          <cell r="G1429">
            <v>8300</v>
          </cell>
          <cell r="I1429">
            <v>9188</v>
          </cell>
          <cell r="J1429">
            <v>21217</v>
          </cell>
        </row>
        <row r="1430">
          <cell r="A1430">
            <v>1428</v>
          </cell>
          <cell r="B1430">
            <v>6</v>
          </cell>
          <cell r="C1430" t="str">
            <v>027</v>
          </cell>
          <cell r="D1430" t="str">
            <v xml:space="preserve">BERKLEY                      </v>
          </cell>
          <cell r="E1430">
            <v>0</v>
          </cell>
          <cell r="G1430">
            <v>8305</v>
          </cell>
          <cell r="I1430">
            <v>181138</v>
          </cell>
          <cell r="J1430">
            <v>184884</v>
          </cell>
        </row>
        <row r="1431">
          <cell r="A1431">
            <v>1429</v>
          </cell>
          <cell r="B1431">
            <v>7</v>
          </cell>
          <cell r="C1431" t="str">
            <v>027</v>
          </cell>
          <cell r="D1431" t="str">
            <v xml:space="preserve">BERKLEY                      </v>
          </cell>
          <cell r="E1431">
            <v>0</v>
          </cell>
          <cell r="G1431">
            <v>8310</v>
          </cell>
          <cell r="I1431">
            <v>0</v>
          </cell>
          <cell r="J1431">
            <v>0</v>
          </cell>
        </row>
        <row r="1432">
          <cell r="A1432">
            <v>1430</v>
          </cell>
          <cell r="B1432">
            <v>8</v>
          </cell>
          <cell r="C1432" t="str">
            <v>027</v>
          </cell>
          <cell r="D1432" t="str">
            <v xml:space="preserve">BERKLEY                      </v>
          </cell>
          <cell r="E1432">
            <v>0</v>
          </cell>
          <cell r="G1432">
            <v>8315</v>
          </cell>
          <cell r="I1432">
            <v>0</v>
          </cell>
          <cell r="J1432">
            <v>10</v>
          </cell>
        </row>
        <row r="1433">
          <cell r="A1433">
            <v>1431</v>
          </cell>
          <cell r="B1433">
            <v>9</v>
          </cell>
          <cell r="C1433" t="str">
            <v>027</v>
          </cell>
          <cell r="D1433" t="str">
            <v xml:space="preserve">BERKLEY                      </v>
          </cell>
          <cell r="E1433">
            <v>0</v>
          </cell>
          <cell r="G1433">
            <v>8320</v>
          </cell>
          <cell r="I1433">
            <v>108263</v>
          </cell>
          <cell r="J1433">
            <v>103049</v>
          </cell>
        </row>
        <row r="1434">
          <cell r="A1434">
            <v>1432</v>
          </cell>
          <cell r="B1434">
            <v>10</v>
          </cell>
          <cell r="C1434" t="str">
            <v>027</v>
          </cell>
          <cell r="D1434" t="str">
            <v xml:space="preserve">BERKLEY                      </v>
          </cell>
          <cell r="E1434">
            <v>0</v>
          </cell>
          <cell r="G1434">
            <v>8325</v>
          </cell>
          <cell r="I1434">
            <v>35597</v>
          </cell>
          <cell r="J1434">
            <v>33099</v>
          </cell>
        </row>
        <row r="1435">
          <cell r="A1435">
            <v>1433</v>
          </cell>
          <cell r="B1435">
            <v>11</v>
          </cell>
          <cell r="C1435" t="str">
            <v>027</v>
          </cell>
          <cell r="D1435" t="str">
            <v xml:space="preserve">BERKLEY                      </v>
          </cell>
          <cell r="E1435">
            <v>0</v>
          </cell>
          <cell r="G1435">
            <v>8330</v>
          </cell>
          <cell r="I1435">
            <v>27604</v>
          </cell>
          <cell r="J1435">
            <v>2035</v>
          </cell>
        </row>
        <row r="1436">
          <cell r="A1436">
            <v>1434</v>
          </cell>
          <cell r="B1436">
            <v>12</v>
          </cell>
          <cell r="C1436" t="str">
            <v>027</v>
          </cell>
          <cell r="D1436" t="str">
            <v xml:space="preserve">BERKLEY                      </v>
          </cell>
          <cell r="E1436">
            <v>0</v>
          </cell>
          <cell r="G1436">
            <v>8335</v>
          </cell>
          <cell r="I1436">
            <v>0</v>
          </cell>
          <cell r="J1436">
            <v>0</v>
          </cell>
        </row>
        <row r="1437">
          <cell r="A1437">
            <v>1435</v>
          </cell>
          <cell r="B1437">
            <v>13</v>
          </cell>
          <cell r="C1437" t="str">
            <v>027</v>
          </cell>
          <cell r="D1437" t="str">
            <v xml:space="preserve">BERKLEY                      </v>
          </cell>
          <cell r="E1437">
            <v>0</v>
          </cell>
          <cell r="G1437">
            <v>8340</v>
          </cell>
          <cell r="I1437">
            <v>7859</v>
          </cell>
          <cell r="J1437">
            <v>250</v>
          </cell>
        </row>
        <row r="1438">
          <cell r="A1438">
            <v>1436</v>
          </cell>
          <cell r="B1438">
            <v>14</v>
          </cell>
          <cell r="C1438" t="str">
            <v>027</v>
          </cell>
          <cell r="D1438" t="str">
            <v xml:space="preserve">BERKLEY                      </v>
          </cell>
          <cell r="E1438">
            <v>5</v>
          </cell>
          <cell r="F1438" t="str">
            <v xml:space="preserve">Instructional Leadership </v>
          </cell>
          <cell r="I1438">
            <v>620349</v>
          </cell>
          <cell r="J1438">
            <v>695254</v>
          </cell>
        </row>
        <row r="1439">
          <cell r="A1439">
            <v>1437</v>
          </cell>
          <cell r="B1439">
            <v>15</v>
          </cell>
          <cell r="C1439" t="str">
            <v>027</v>
          </cell>
          <cell r="D1439" t="str">
            <v xml:space="preserve">BERKLEY                      </v>
          </cell>
          <cell r="E1439">
            <v>0</v>
          </cell>
          <cell r="G1439">
            <v>8345</v>
          </cell>
          <cell r="I1439">
            <v>140428</v>
          </cell>
          <cell r="J1439">
            <v>182998</v>
          </cell>
        </row>
        <row r="1440">
          <cell r="A1440">
            <v>1438</v>
          </cell>
          <cell r="B1440">
            <v>16</v>
          </cell>
          <cell r="C1440" t="str">
            <v>027</v>
          </cell>
          <cell r="D1440" t="str">
            <v xml:space="preserve">BERKLEY                      </v>
          </cell>
          <cell r="E1440">
            <v>0</v>
          </cell>
          <cell r="G1440">
            <v>8350</v>
          </cell>
          <cell r="I1440">
            <v>19228</v>
          </cell>
          <cell r="J1440">
            <v>51943</v>
          </cell>
        </row>
        <row r="1441">
          <cell r="A1441">
            <v>1439</v>
          </cell>
          <cell r="B1441">
            <v>17</v>
          </cell>
          <cell r="C1441" t="str">
            <v>027</v>
          </cell>
          <cell r="D1441" t="str">
            <v xml:space="preserve">BERKLEY                      </v>
          </cell>
          <cell r="E1441">
            <v>0</v>
          </cell>
          <cell r="G1441">
            <v>8355</v>
          </cell>
          <cell r="I1441">
            <v>413636</v>
          </cell>
          <cell r="J1441">
            <v>413989</v>
          </cell>
        </row>
        <row r="1442">
          <cell r="A1442">
            <v>1440</v>
          </cell>
          <cell r="B1442">
            <v>18</v>
          </cell>
          <cell r="C1442" t="str">
            <v>027</v>
          </cell>
          <cell r="D1442" t="str">
            <v xml:space="preserve">BERKLEY                      </v>
          </cell>
          <cell r="E1442">
            <v>0</v>
          </cell>
          <cell r="G1442">
            <v>8360</v>
          </cell>
          <cell r="I1442">
            <v>0</v>
          </cell>
          <cell r="J1442">
            <v>0</v>
          </cell>
        </row>
        <row r="1443">
          <cell r="A1443">
            <v>1441</v>
          </cell>
          <cell r="B1443">
            <v>19</v>
          </cell>
          <cell r="C1443" t="str">
            <v>027</v>
          </cell>
          <cell r="D1443" t="str">
            <v xml:space="preserve">BERKLEY                      </v>
          </cell>
          <cell r="E1443">
            <v>0</v>
          </cell>
          <cell r="G1443">
            <v>8365</v>
          </cell>
          <cell r="I1443">
            <v>47057</v>
          </cell>
          <cell r="J1443">
            <v>46324</v>
          </cell>
        </row>
        <row r="1444">
          <cell r="A1444">
            <v>1442</v>
          </cell>
          <cell r="B1444">
            <v>20</v>
          </cell>
          <cell r="C1444" t="str">
            <v>027</v>
          </cell>
          <cell r="D1444" t="str">
            <v xml:space="preserve">BERKLEY                      </v>
          </cell>
          <cell r="E1444">
            <v>0</v>
          </cell>
          <cell r="G1444">
            <v>8380</v>
          </cell>
          <cell r="I1444">
            <v>0</v>
          </cell>
          <cell r="J1444">
            <v>0</v>
          </cell>
        </row>
        <row r="1445">
          <cell r="A1445">
            <v>1443</v>
          </cell>
          <cell r="B1445">
            <v>21</v>
          </cell>
          <cell r="C1445" t="str">
            <v>027</v>
          </cell>
          <cell r="D1445" t="str">
            <v xml:space="preserve">BERKLEY                      </v>
          </cell>
          <cell r="E1445">
            <v>6</v>
          </cell>
          <cell r="F1445" t="str">
            <v>Classroom and Specialist Teachers</v>
          </cell>
          <cell r="I1445">
            <v>3538562</v>
          </cell>
          <cell r="J1445">
            <v>3786230</v>
          </cell>
        </row>
        <row r="1446">
          <cell r="A1446">
            <v>1444</v>
          </cell>
          <cell r="B1446">
            <v>22</v>
          </cell>
          <cell r="C1446" t="str">
            <v>027</v>
          </cell>
          <cell r="D1446" t="str">
            <v xml:space="preserve">BERKLEY                      </v>
          </cell>
          <cell r="E1446">
            <v>0</v>
          </cell>
          <cell r="G1446">
            <v>8370</v>
          </cell>
          <cell r="I1446">
            <v>2737002</v>
          </cell>
          <cell r="J1446">
            <v>2811525</v>
          </cell>
        </row>
        <row r="1447">
          <cell r="A1447">
            <v>1445</v>
          </cell>
          <cell r="B1447">
            <v>23</v>
          </cell>
          <cell r="C1447" t="str">
            <v>027</v>
          </cell>
          <cell r="D1447" t="str">
            <v xml:space="preserve">BERKLEY                      </v>
          </cell>
          <cell r="E1447">
            <v>0</v>
          </cell>
          <cell r="G1447">
            <v>8375</v>
          </cell>
          <cell r="I1447">
            <v>801560</v>
          </cell>
          <cell r="J1447">
            <v>974705</v>
          </cell>
        </row>
        <row r="1448">
          <cell r="A1448">
            <v>1446</v>
          </cell>
          <cell r="B1448">
            <v>24</v>
          </cell>
          <cell r="C1448" t="str">
            <v>027</v>
          </cell>
          <cell r="D1448" t="str">
            <v xml:space="preserve">BERKLEY                      </v>
          </cell>
          <cell r="E1448">
            <v>7</v>
          </cell>
          <cell r="F1448" t="str">
            <v>Other Teaching Services</v>
          </cell>
          <cell r="I1448">
            <v>676937</v>
          </cell>
          <cell r="J1448">
            <v>569642</v>
          </cell>
        </row>
        <row r="1449">
          <cell r="A1449">
            <v>1447</v>
          </cell>
          <cell r="B1449">
            <v>25</v>
          </cell>
          <cell r="C1449" t="str">
            <v>027</v>
          </cell>
          <cell r="D1449" t="str">
            <v xml:space="preserve">BERKLEY                      </v>
          </cell>
          <cell r="E1449">
            <v>0</v>
          </cell>
          <cell r="G1449">
            <v>8385</v>
          </cell>
          <cell r="I1449">
            <v>136961</v>
          </cell>
          <cell r="J1449">
            <v>104870</v>
          </cell>
        </row>
        <row r="1450">
          <cell r="A1450">
            <v>1448</v>
          </cell>
          <cell r="B1450">
            <v>26</v>
          </cell>
          <cell r="C1450" t="str">
            <v>027</v>
          </cell>
          <cell r="D1450" t="str">
            <v xml:space="preserve">BERKLEY                      </v>
          </cell>
          <cell r="E1450">
            <v>0</v>
          </cell>
          <cell r="G1450">
            <v>8390</v>
          </cell>
          <cell r="I1450">
            <v>157817</v>
          </cell>
          <cell r="J1450">
            <v>96512</v>
          </cell>
        </row>
        <row r="1451">
          <cell r="A1451">
            <v>1449</v>
          </cell>
          <cell r="B1451">
            <v>27</v>
          </cell>
          <cell r="C1451" t="str">
            <v>027</v>
          </cell>
          <cell r="D1451" t="str">
            <v xml:space="preserve">BERKLEY                      </v>
          </cell>
          <cell r="E1451">
            <v>0</v>
          </cell>
          <cell r="G1451">
            <v>8395</v>
          </cell>
          <cell r="I1451">
            <v>289723</v>
          </cell>
          <cell r="J1451">
            <v>288036</v>
          </cell>
        </row>
        <row r="1452">
          <cell r="A1452">
            <v>1450</v>
          </cell>
          <cell r="B1452">
            <v>28</v>
          </cell>
          <cell r="C1452" t="str">
            <v>027</v>
          </cell>
          <cell r="D1452" t="str">
            <v xml:space="preserve">BERKLEY                      </v>
          </cell>
          <cell r="E1452">
            <v>0</v>
          </cell>
          <cell r="G1452">
            <v>8400</v>
          </cell>
          <cell r="I1452">
            <v>92436</v>
          </cell>
          <cell r="J1452">
            <v>80224</v>
          </cell>
        </row>
        <row r="1453">
          <cell r="A1453">
            <v>1451</v>
          </cell>
          <cell r="B1453">
            <v>29</v>
          </cell>
          <cell r="C1453" t="str">
            <v>027</v>
          </cell>
          <cell r="D1453" t="str">
            <v xml:space="preserve">BERKLEY                      </v>
          </cell>
          <cell r="E1453">
            <v>8</v>
          </cell>
          <cell r="F1453" t="str">
            <v>Professional Development</v>
          </cell>
          <cell r="I1453">
            <v>188224</v>
          </cell>
          <cell r="J1453">
            <v>175753</v>
          </cell>
        </row>
        <row r="1454">
          <cell r="A1454">
            <v>1452</v>
          </cell>
          <cell r="B1454">
            <v>30</v>
          </cell>
          <cell r="C1454" t="str">
            <v>027</v>
          </cell>
          <cell r="D1454" t="str">
            <v xml:space="preserve">BERKLEY                      </v>
          </cell>
          <cell r="E1454">
            <v>0</v>
          </cell>
          <cell r="G1454">
            <v>8405</v>
          </cell>
          <cell r="I1454">
            <v>0</v>
          </cell>
          <cell r="J1454">
            <v>0</v>
          </cell>
        </row>
        <row r="1455">
          <cell r="A1455">
            <v>1453</v>
          </cell>
          <cell r="B1455">
            <v>31</v>
          </cell>
          <cell r="C1455" t="str">
            <v>027</v>
          </cell>
          <cell r="D1455" t="str">
            <v xml:space="preserve">BERKLEY                      </v>
          </cell>
          <cell r="E1455">
            <v>0</v>
          </cell>
          <cell r="G1455">
            <v>8410</v>
          </cell>
          <cell r="I1455">
            <v>143926</v>
          </cell>
          <cell r="J1455">
            <v>129793</v>
          </cell>
        </row>
        <row r="1456">
          <cell r="A1456">
            <v>1454</v>
          </cell>
          <cell r="B1456">
            <v>32</v>
          </cell>
          <cell r="C1456" t="str">
            <v>027</v>
          </cell>
          <cell r="D1456" t="str">
            <v xml:space="preserve">BERKLEY                      </v>
          </cell>
          <cell r="E1456">
            <v>0</v>
          </cell>
          <cell r="G1456">
            <v>8415</v>
          </cell>
          <cell r="I1456">
            <v>4712</v>
          </cell>
          <cell r="J1456">
            <v>6140</v>
          </cell>
        </row>
        <row r="1457">
          <cell r="A1457">
            <v>1455</v>
          </cell>
          <cell r="B1457">
            <v>33</v>
          </cell>
          <cell r="C1457" t="str">
            <v>027</v>
          </cell>
          <cell r="D1457" t="str">
            <v xml:space="preserve">BERKLEY                      </v>
          </cell>
          <cell r="E1457">
            <v>0</v>
          </cell>
          <cell r="G1457">
            <v>8420</v>
          </cell>
          <cell r="I1457">
            <v>39586</v>
          </cell>
          <cell r="J1457">
            <v>39820</v>
          </cell>
        </row>
        <row r="1458">
          <cell r="A1458">
            <v>1456</v>
          </cell>
          <cell r="B1458">
            <v>34</v>
          </cell>
          <cell r="C1458" t="str">
            <v>027</v>
          </cell>
          <cell r="D1458" t="str">
            <v xml:space="preserve">BERKLEY                      </v>
          </cell>
          <cell r="E1458">
            <v>9</v>
          </cell>
          <cell r="F1458" t="str">
            <v>Instructional Materials, Equipment and Technology</v>
          </cell>
          <cell r="I1458">
            <v>233369</v>
          </cell>
          <cell r="J1458">
            <v>419769</v>
          </cell>
        </row>
        <row r="1459">
          <cell r="A1459">
            <v>1457</v>
          </cell>
          <cell r="B1459">
            <v>35</v>
          </cell>
          <cell r="C1459" t="str">
            <v>027</v>
          </cell>
          <cell r="D1459" t="str">
            <v xml:space="preserve">BERKLEY                      </v>
          </cell>
          <cell r="E1459">
            <v>0</v>
          </cell>
          <cell r="G1459">
            <v>8425</v>
          </cell>
          <cell r="I1459">
            <v>96295</v>
          </cell>
          <cell r="J1459">
            <v>43440</v>
          </cell>
        </row>
        <row r="1460">
          <cell r="A1460">
            <v>1458</v>
          </cell>
          <cell r="B1460">
            <v>36</v>
          </cell>
          <cell r="C1460" t="str">
            <v>027</v>
          </cell>
          <cell r="D1460" t="str">
            <v xml:space="preserve">BERKLEY                      </v>
          </cell>
          <cell r="E1460">
            <v>0</v>
          </cell>
          <cell r="G1460">
            <v>8430</v>
          </cell>
          <cell r="I1460">
            <v>0</v>
          </cell>
          <cell r="J1460">
            <v>3294</v>
          </cell>
        </row>
        <row r="1461">
          <cell r="A1461">
            <v>1459</v>
          </cell>
          <cell r="B1461">
            <v>37</v>
          </cell>
          <cell r="C1461" t="str">
            <v>027</v>
          </cell>
          <cell r="D1461" t="str">
            <v xml:space="preserve">BERKLEY                      </v>
          </cell>
          <cell r="E1461">
            <v>0</v>
          </cell>
          <cell r="G1461">
            <v>8435</v>
          </cell>
          <cell r="I1461">
            <v>11490</v>
          </cell>
          <cell r="J1461">
            <v>9491</v>
          </cell>
        </row>
        <row r="1462">
          <cell r="A1462">
            <v>1460</v>
          </cell>
          <cell r="B1462">
            <v>38</v>
          </cell>
          <cell r="C1462" t="str">
            <v>027</v>
          </cell>
          <cell r="D1462" t="str">
            <v xml:space="preserve">BERKLEY                      </v>
          </cell>
          <cell r="E1462">
            <v>0</v>
          </cell>
          <cell r="G1462">
            <v>8440</v>
          </cell>
          <cell r="I1462">
            <v>69226</v>
          </cell>
          <cell r="J1462">
            <v>45449</v>
          </cell>
        </row>
        <row r="1463">
          <cell r="A1463">
            <v>1461</v>
          </cell>
          <cell r="B1463">
            <v>39</v>
          </cell>
          <cell r="C1463" t="str">
            <v>027</v>
          </cell>
          <cell r="D1463" t="str">
            <v xml:space="preserve">BERKLEY                      </v>
          </cell>
          <cell r="E1463">
            <v>0</v>
          </cell>
          <cell r="G1463">
            <v>8445</v>
          </cell>
          <cell r="I1463">
            <v>39017</v>
          </cell>
          <cell r="J1463">
            <v>281218</v>
          </cell>
        </row>
        <row r="1464">
          <cell r="A1464">
            <v>1462</v>
          </cell>
          <cell r="B1464">
            <v>40</v>
          </cell>
          <cell r="C1464" t="str">
            <v>027</v>
          </cell>
          <cell r="D1464" t="str">
            <v xml:space="preserve">BERKLEY                      </v>
          </cell>
          <cell r="E1464">
            <v>0</v>
          </cell>
          <cell r="G1464">
            <v>8450</v>
          </cell>
          <cell r="I1464">
            <v>1773</v>
          </cell>
          <cell r="J1464">
            <v>633</v>
          </cell>
        </row>
        <row r="1465">
          <cell r="A1465">
            <v>1463</v>
          </cell>
          <cell r="B1465">
            <v>41</v>
          </cell>
          <cell r="C1465" t="str">
            <v>027</v>
          </cell>
          <cell r="D1465" t="str">
            <v xml:space="preserve">BERKLEY                      </v>
          </cell>
          <cell r="E1465">
            <v>0</v>
          </cell>
          <cell r="G1465">
            <v>8455</v>
          </cell>
          <cell r="I1465">
            <v>11295</v>
          </cell>
          <cell r="J1465">
            <v>23200</v>
          </cell>
        </row>
        <row r="1466">
          <cell r="A1466">
            <v>1464</v>
          </cell>
          <cell r="B1466">
            <v>42</v>
          </cell>
          <cell r="C1466" t="str">
            <v>027</v>
          </cell>
          <cell r="D1466" t="str">
            <v xml:space="preserve">BERKLEY                      </v>
          </cell>
          <cell r="E1466">
            <v>0</v>
          </cell>
          <cell r="G1466">
            <v>8460</v>
          </cell>
          <cell r="I1466">
            <v>4273</v>
          </cell>
          <cell r="J1466">
            <v>13044</v>
          </cell>
        </row>
        <row r="1467">
          <cell r="A1467">
            <v>1465</v>
          </cell>
          <cell r="B1467">
            <v>43</v>
          </cell>
          <cell r="C1467" t="str">
            <v>027</v>
          </cell>
          <cell r="D1467" t="str">
            <v xml:space="preserve">BERKLEY                      </v>
          </cell>
          <cell r="E1467">
            <v>10</v>
          </cell>
          <cell r="F1467" t="str">
            <v>Guidance, Counseling and Testing</v>
          </cell>
          <cell r="I1467">
            <v>132739</v>
          </cell>
          <cell r="J1467">
            <v>135762</v>
          </cell>
        </row>
        <row r="1468">
          <cell r="A1468">
            <v>1466</v>
          </cell>
          <cell r="B1468">
            <v>44</v>
          </cell>
          <cell r="C1468" t="str">
            <v>027</v>
          </cell>
          <cell r="D1468" t="str">
            <v xml:space="preserve">BERKLEY                      </v>
          </cell>
          <cell r="E1468">
            <v>0</v>
          </cell>
          <cell r="G1468">
            <v>8465</v>
          </cell>
          <cell r="I1468">
            <v>51599</v>
          </cell>
          <cell r="J1468">
            <v>65586</v>
          </cell>
        </row>
        <row r="1469">
          <cell r="A1469">
            <v>1467</v>
          </cell>
          <cell r="B1469">
            <v>45</v>
          </cell>
          <cell r="C1469" t="str">
            <v>027</v>
          </cell>
          <cell r="D1469" t="str">
            <v xml:space="preserve">BERKLEY                      </v>
          </cell>
          <cell r="E1469">
            <v>0</v>
          </cell>
          <cell r="G1469">
            <v>8470</v>
          </cell>
          <cell r="I1469">
            <v>2710</v>
          </cell>
          <cell r="J1469">
            <v>2571</v>
          </cell>
        </row>
        <row r="1470">
          <cell r="A1470">
            <v>1468</v>
          </cell>
          <cell r="B1470">
            <v>46</v>
          </cell>
          <cell r="C1470" t="str">
            <v>027</v>
          </cell>
          <cell r="D1470" t="str">
            <v xml:space="preserve">BERKLEY                      </v>
          </cell>
          <cell r="E1470">
            <v>0</v>
          </cell>
          <cell r="G1470">
            <v>8475</v>
          </cell>
          <cell r="I1470">
            <v>78430</v>
          </cell>
          <cell r="J1470">
            <v>67605</v>
          </cell>
        </row>
        <row r="1471">
          <cell r="A1471">
            <v>1469</v>
          </cell>
          <cell r="B1471">
            <v>47</v>
          </cell>
          <cell r="C1471" t="str">
            <v>027</v>
          </cell>
          <cell r="D1471" t="str">
            <v xml:space="preserve">BERKLEY                      </v>
          </cell>
          <cell r="E1471">
            <v>11</v>
          </cell>
          <cell r="F1471" t="str">
            <v>Pupil Services</v>
          </cell>
          <cell r="I1471">
            <v>702895</v>
          </cell>
          <cell r="J1471">
            <v>715970</v>
          </cell>
        </row>
        <row r="1472">
          <cell r="A1472">
            <v>1470</v>
          </cell>
          <cell r="B1472">
            <v>48</v>
          </cell>
          <cell r="C1472" t="str">
            <v>027</v>
          </cell>
          <cell r="D1472" t="str">
            <v xml:space="preserve">BERKLEY                      </v>
          </cell>
          <cell r="E1472">
            <v>0</v>
          </cell>
          <cell r="G1472">
            <v>8485</v>
          </cell>
          <cell r="I1472">
            <v>600</v>
          </cell>
          <cell r="J1472">
            <v>360</v>
          </cell>
        </row>
        <row r="1473">
          <cell r="A1473">
            <v>1471</v>
          </cell>
          <cell r="B1473">
            <v>49</v>
          </cell>
          <cell r="C1473" t="str">
            <v>027</v>
          </cell>
          <cell r="D1473" t="str">
            <v xml:space="preserve">BERKLEY                      </v>
          </cell>
          <cell r="E1473">
            <v>0</v>
          </cell>
          <cell r="G1473">
            <v>8490</v>
          </cell>
          <cell r="I1473">
            <v>81320</v>
          </cell>
          <cell r="J1473">
            <v>74663</v>
          </cell>
        </row>
        <row r="1474">
          <cell r="A1474">
            <v>1472</v>
          </cell>
          <cell r="B1474">
            <v>50</v>
          </cell>
          <cell r="C1474" t="str">
            <v>027</v>
          </cell>
          <cell r="D1474" t="str">
            <v xml:space="preserve">BERKLEY                      </v>
          </cell>
          <cell r="E1474">
            <v>0</v>
          </cell>
          <cell r="G1474">
            <v>8495</v>
          </cell>
          <cell r="I1474">
            <v>339164</v>
          </cell>
          <cell r="J1474">
            <v>337047</v>
          </cell>
        </row>
        <row r="1475">
          <cell r="A1475">
            <v>1473</v>
          </cell>
          <cell r="B1475">
            <v>51</v>
          </cell>
          <cell r="C1475" t="str">
            <v>027</v>
          </cell>
          <cell r="D1475" t="str">
            <v xml:space="preserve">BERKLEY                      </v>
          </cell>
          <cell r="E1475">
            <v>0</v>
          </cell>
          <cell r="G1475">
            <v>8500</v>
          </cell>
          <cell r="I1475">
            <v>248042</v>
          </cell>
          <cell r="J1475">
            <v>241687</v>
          </cell>
        </row>
        <row r="1476">
          <cell r="A1476">
            <v>1474</v>
          </cell>
          <cell r="B1476">
            <v>52</v>
          </cell>
          <cell r="C1476" t="str">
            <v>027</v>
          </cell>
          <cell r="D1476" t="str">
            <v xml:space="preserve">BERKLEY                      </v>
          </cell>
          <cell r="E1476">
            <v>0</v>
          </cell>
          <cell r="G1476">
            <v>8505</v>
          </cell>
          <cell r="I1476">
            <v>9725</v>
          </cell>
          <cell r="J1476">
            <v>9636</v>
          </cell>
        </row>
        <row r="1477">
          <cell r="A1477">
            <v>1475</v>
          </cell>
          <cell r="B1477">
            <v>53</v>
          </cell>
          <cell r="C1477" t="str">
            <v>027</v>
          </cell>
          <cell r="D1477" t="str">
            <v xml:space="preserve">BERKLEY                      </v>
          </cell>
          <cell r="E1477">
            <v>0</v>
          </cell>
          <cell r="G1477">
            <v>8510</v>
          </cell>
          <cell r="I1477">
            <v>24044</v>
          </cell>
          <cell r="J1477">
            <v>52577</v>
          </cell>
        </row>
        <row r="1478">
          <cell r="A1478">
            <v>1476</v>
          </cell>
          <cell r="B1478">
            <v>54</v>
          </cell>
          <cell r="C1478" t="str">
            <v>027</v>
          </cell>
          <cell r="D1478" t="str">
            <v xml:space="preserve">BERKLEY                      </v>
          </cell>
          <cell r="E1478">
            <v>0</v>
          </cell>
          <cell r="G1478">
            <v>8515</v>
          </cell>
          <cell r="I1478">
            <v>0</v>
          </cell>
          <cell r="J1478">
            <v>0</v>
          </cell>
        </row>
        <row r="1479">
          <cell r="A1479">
            <v>1477</v>
          </cell>
          <cell r="B1479">
            <v>55</v>
          </cell>
          <cell r="C1479" t="str">
            <v>027</v>
          </cell>
          <cell r="D1479" t="str">
            <v xml:space="preserve">BERKLEY                      </v>
          </cell>
          <cell r="E1479">
            <v>12</v>
          </cell>
          <cell r="F1479" t="str">
            <v>Operations and Maintenance</v>
          </cell>
          <cell r="I1479">
            <v>820284</v>
          </cell>
          <cell r="J1479">
            <v>692606</v>
          </cell>
        </row>
        <row r="1480">
          <cell r="A1480">
            <v>1478</v>
          </cell>
          <cell r="B1480">
            <v>56</v>
          </cell>
          <cell r="C1480" t="str">
            <v>027</v>
          </cell>
          <cell r="D1480" t="str">
            <v xml:space="preserve">BERKLEY                      </v>
          </cell>
          <cell r="E1480">
            <v>0</v>
          </cell>
          <cell r="G1480">
            <v>8520</v>
          </cell>
          <cell r="I1480">
            <v>328061</v>
          </cell>
          <cell r="J1480">
            <v>329243</v>
          </cell>
        </row>
        <row r="1481">
          <cell r="A1481">
            <v>1479</v>
          </cell>
          <cell r="B1481">
            <v>57</v>
          </cell>
          <cell r="C1481" t="str">
            <v>027</v>
          </cell>
          <cell r="D1481" t="str">
            <v xml:space="preserve">BERKLEY                      </v>
          </cell>
          <cell r="E1481">
            <v>0</v>
          </cell>
          <cell r="G1481">
            <v>8525</v>
          </cell>
          <cell r="I1481">
            <v>144867</v>
          </cell>
          <cell r="J1481">
            <v>65744</v>
          </cell>
        </row>
        <row r="1482">
          <cell r="A1482">
            <v>1480</v>
          </cell>
          <cell r="B1482">
            <v>58</v>
          </cell>
          <cell r="C1482" t="str">
            <v>027</v>
          </cell>
          <cell r="D1482" t="str">
            <v xml:space="preserve">BERKLEY                      </v>
          </cell>
          <cell r="E1482">
            <v>0</v>
          </cell>
          <cell r="G1482">
            <v>8530</v>
          </cell>
          <cell r="I1482">
            <v>206996</v>
          </cell>
          <cell r="J1482">
            <v>168914</v>
          </cell>
        </row>
        <row r="1483">
          <cell r="A1483">
            <v>1481</v>
          </cell>
          <cell r="B1483">
            <v>59</v>
          </cell>
          <cell r="C1483" t="str">
            <v>027</v>
          </cell>
          <cell r="D1483" t="str">
            <v xml:space="preserve">BERKLEY                      </v>
          </cell>
          <cell r="E1483">
            <v>0</v>
          </cell>
          <cell r="G1483">
            <v>8535</v>
          </cell>
          <cell r="I1483">
            <v>2317</v>
          </cell>
          <cell r="J1483">
            <v>4011</v>
          </cell>
        </row>
        <row r="1484">
          <cell r="A1484">
            <v>1482</v>
          </cell>
          <cell r="B1484">
            <v>60</v>
          </cell>
          <cell r="C1484" t="str">
            <v>027</v>
          </cell>
          <cell r="D1484" t="str">
            <v xml:space="preserve">BERKLEY                      </v>
          </cell>
          <cell r="E1484">
            <v>0</v>
          </cell>
          <cell r="G1484">
            <v>8540</v>
          </cell>
          <cell r="I1484">
            <v>83540</v>
          </cell>
          <cell r="J1484">
            <v>99056</v>
          </cell>
        </row>
        <row r="1485">
          <cell r="A1485">
            <v>1483</v>
          </cell>
          <cell r="B1485">
            <v>61</v>
          </cell>
          <cell r="C1485" t="str">
            <v>027</v>
          </cell>
          <cell r="D1485" t="str">
            <v xml:space="preserve">BERKLEY                      </v>
          </cell>
          <cell r="E1485">
            <v>0</v>
          </cell>
          <cell r="G1485">
            <v>8545</v>
          </cell>
          <cell r="I1485">
            <v>330</v>
          </cell>
          <cell r="J1485">
            <v>1680</v>
          </cell>
        </row>
        <row r="1486">
          <cell r="A1486">
            <v>1484</v>
          </cell>
          <cell r="B1486">
            <v>62</v>
          </cell>
          <cell r="C1486" t="str">
            <v>027</v>
          </cell>
          <cell r="D1486" t="str">
            <v xml:space="preserve">BERKLEY                      </v>
          </cell>
          <cell r="E1486">
            <v>0</v>
          </cell>
          <cell r="G1486">
            <v>8550</v>
          </cell>
          <cell r="I1486">
            <v>30627</v>
          </cell>
          <cell r="J1486">
            <v>23350</v>
          </cell>
        </row>
        <row r="1487">
          <cell r="A1487">
            <v>1485</v>
          </cell>
          <cell r="B1487">
            <v>63</v>
          </cell>
          <cell r="C1487" t="str">
            <v>027</v>
          </cell>
          <cell r="D1487" t="str">
            <v xml:space="preserve">BERKLEY                      </v>
          </cell>
          <cell r="E1487">
            <v>0</v>
          </cell>
          <cell r="G1487">
            <v>8555</v>
          </cell>
          <cell r="I1487">
            <v>6514</v>
          </cell>
          <cell r="J1487">
            <v>608</v>
          </cell>
        </row>
        <row r="1488">
          <cell r="A1488">
            <v>1486</v>
          </cell>
          <cell r="B1488">
            <v>64</v>
          </cell>
          <cell r="C1488" t="str">
            <v>027</v>
          </cell>
          <cell r="D1488" t="str">
            <v xml:space="preserve">BERKLEY                      </v>
          </cell>
          <cell r="E1488">
            <v>0</v>
          </cell>
          <cell r="G1488">
            <v>8560</v>
          </cell>
          <cell r="I1488">
            <v>17032</v>
          </cell>
          <cell r="J1488">
            <v>0</v>
          </cell>
        </row>
        <row r="1489">
          <cell r="A1489">
            <v>1487</v>
          </cell>
          <cell r="B1489">
            <v>65</v>
          </cell>
          <cell r="C1489" t="str">
            <v>027</v>
          </cell>
          <cell r="D1489" t="str">
            <v xml:space="preserve">BERKLEY                      </v>
          </cell>
          <cell r="E1489">
            <v>0</v>
          </cell>
          <cell r="G1489">
            <v>8565</v>
          </cell>
          <cell r="I1489">
            <v>0</v>
          </cell>
          <cell r="J1489">
            <v>0</v>
          </cell>
        </row>
        <row r="1490">
          <cell r="A1490">
            <v>1488</v>
          </cell>
          <cell r="B1490">
            <v>66</v>
          </cell>
          <cell r="C1490" t="str">
            <v>027</v>
          </cell>
          <cell r="D1490" t="str">
            <v xml:space="preserve">BERKLEY                      </v>
          </cell>
          <cell r="E1490">
            <v>13</v>
          </cell>
          <cell r="F1490" t="str">
            <v>Insurance, Retirement Programs and Other</v>
          </cell>
          <cell r="I1490">
            <v>1001286</v>
          </cell>
          <cell r="J1490">
            <v>1134174</v>
          </cell>
        </row>
        <row r="1491">
          <cell r="A1491">
            <v>1489</v>
          </cell>
          <cell r="B1491">
            <v>67</v>
          </cell>
          <cell r="C1491" t="str">
            <v>027</v>
          </cell>
          <cell r="D1491" t="str">
            <v xml:space="preserve">BERKLEY                      </v>
          </cell>
          <cell r="E1491">
            <v>0</v>
          </cell>
          <cell r="G1491">
            <v>8570</v>
          </cell>
          <cell r="I1491">
            <v>295637</v>
          </cell>
          <cell r="J1491">
            <v>314185</v>
          </cell>
        </row>
        <row r="1492">
          <cell r="A1492">
            <v>1490</v>
          </cell>
          <cell r="B1492">
            <v>68</v>
          </cell>
          <cell r="C1492" t="str">
            <v>027</v>
          </cell>
          <cell r="D1492" t="str">
            <v xml:space="preserve">BERKLEY                      </v>
          </cell>
          <cell r="E1492">
            <v>0</v>
          </cell>
          <cell r="G1492">
            <v>8575</v>
          </cell>
          <cell r="I1492">
            <v>598777</v>
          </cell>
          <cell r="J1492">
            <v>663466</v>
          </cell>
        </row>
        <row r="1493">
          <cell r="A1493">
            <v>1491</v>
          </cell>
          <cell r="B1493">
            <v>69</v>
          </cell>
          <cell r="C1493" t="str">
            <v>027</v>
          </cell>
          <cell r="D1493" t="str">
            <v xml:space="preserve">BERKLEY                      </v>
          </cell>
          <cell r="E1493">
            <v>0</v>
          </cell>
          <cell r="G1493">
            <v>8580</v>
          </cell>
          <cell r="I1493">
            <v>52056</v>
          </cell>
          <cell r="J1493">
            <v>94221</v>
          </cell>
        </row>
        <row r="1494">
          <cell r="A1494">
            <v>1492</v>
          </cell>
          <cell r="B1494">
            <v>70</v>
          </cell>
          <cell r="C1494" t="str">
            <v>027</v>
          </cell>
          <cell r="D1494" t="str">
            <v xml:space="preserve">BERKLEY                      </v>
          </cell>
          <cell r="E1494">
            <v>0</v>
          </cell>
          <cell r="G1494">
            <v>8585</v>
          </cell>
          <cell r="I1494">
            <v>54816</v>
          </cell>
          <cell r="J1494">
            <v>62302</v>
          </cell>
        </row>
        <row r="1495">
          <cell r="A1495">
            <v>1493</v>
          </cell>
          <cell r="B1495">
            <v>71</v>
          </cell>
          <cell r="C1495" t="str">
            <v>027</v>
          </cell>
          <cell r="D1495" t="str">
            <v xml:space="preserve">BERKLEY                      </v>
          </cell>
          <cell r="E1495">
            <v>0</v>
          </cell>
          <cell r="G1495">
            <v>8590</v>
          </cell>
          <cell r="I1495">
            <v>0</v>
          </cell>
          <cell r="J1495">
            <v>0</v>
          </cell>
        </row>
        <row r="1496">
          <cell r="A1496">
            <v>1494</v>
          </cell>
          <cell r="B1496">
            <v>72</v>
          </cell>
          <cell r="C1496" t="str">
            <v>027</v>
          </cell>
          <cell r="D1496" t="str">
            <v xml:space="preserve">BERKLEY                      </v>
          </cell>
          <cell r="E1496">
            <v>0</v>
          </cell>
          <cell r="G1496">
            <v>8595</v>
          </cell>
          <cell r="I1496">
            <v>0</v>
          </cell>
          <cell r="J1496">
            <v>0</v>
          </cell>
        </row>
        <row r="1497">
          <cell r="A1497">
            <v>1495</v>
          </cell>
          <cell r="B1497">
            <v>73</v>
          </cell>
          <cell r="C1497" t="str">
            <v>027</v>
          </cell>
          <cell r="D1497" t="str">
            <v xml:space="preserve">BERKLEY                      </v>
          </cell>
          <cell r="E1497">
            <v>0</v>
          </cell>
          <cell r="G1497">
            <v>8600</v>
          </cell>
          <cell r="I1497">
            <v>0</v>
          </cell>
          <cell r="J1497">
            <v>0</v>
          </cell>
        </row>
        <row r="1498">
          <cell r="A1498">
            <v>1496</v>
          </cell>
          <cell r="B1498">
            <v>74</v>
          </cell>
          <cell r="C1498" t="str">
            <v>027</v>
          </cell>
          <cell r="D1498" t="str">
            <v xml:space="preserve">BERKLEY                      </v>
          </cell>
          <cell r="E1498">
            <v>0</v>
          </cell>
          <cell r="G1498">
            <v>8610</v>
          </cell>
          <cell r="I1498">
            <v>0</v>
          </cell>
          <cell r="J1498">
            <v>0</v>
          </cell>
        </row>
        <row r="1499">
          <cell r="A1499">
            <v>1497</v>
          </cell>
          <cell r="B1499">
            <v>75</v>
          </cell>
          <cell r="C1499" t="str">
            <v>027</v>
          </cell>
          <cell r="D1499" t="str">
            <v xml:space="preserve">BERKLEY                      </v>
          </cell>
          <cell r="E1499">
            <v>14</v>
          </cell>
          <cell r="F1499" t="str">
            <v xml:space="preserve">Payments To Out-Of-District Schools </v>
          </cell>
          <cell r="I1499">
            <v>3379571</v>
          </cell>
          <cell r="J1499">
            <v>2816954</v>
          </cell>
        </row>
        <row r="1500">
          <cell r="A1500">
            <v>1498</v>
          </cell>
          <cell r="B1500">
            <v>76</v>
          </cell>
          <cell r="C1500" t="str">
            <v>027</v>
          </cell>
          <cell r="D1500" t="str">
            <v xml:space="preserve">BERKLEY                      </v>
          </cell>
          <cell r="E1500">
            <v>15</v>
          </cell>
          <cell r="F1500" t="str">
            <v>Tuition To Other Schools (9000)</v>
          </cell>
          <cell r="G1500" t="str">
            <v xml:space="preserve"> </v>
          </cell>
          <cell r="I1500">
            <v>3158413</v>
          </cell>
          <cell r="J1500">
            <v>2548644</v>
          </cell>
        </row>
        <row r="1501">
          <cell r="A1501">
            <v>1499</v>
          </cell>
          <cell r="B1501">
            <v>77</v>
          </cell>
          <cell r="C1501" t="str">
            <v>027</v>
          </cell>
          <cell r="D1501" t="str">
            <v xml:space="preserve">BERKLEY                      </v>
          </cell>
          <cell r="E1501">
            <v>16</v>
          </cell>
          <cell r="F1501" t="str">
            <v>Out-of-District Transportation (3300)</v>
          </cell>
          <cell r="I1501">
            <v>221158</v>
          </cell>
          <cell r="J1501">
            <v>268310</v>
          </cell>
        </row>
        <row r="1502">
          <cell r="A1502">
            <v>1500</v>
          </cell>
          <cell r="B1502">
            <v>78</v>
          </cell>
          <cell r="C1502" t="str">
            <v>027</v>
          </cell>
          <cell r="D1502" t="str">
            <v xml:space="preserve">BERKLEY                      </v>
          </cell>
          <cell r="E1502">
            <v>17</v>
          </cell>
          <cell r="F1502" t="str">
            <v>TOTAL EXPENDITURES</v>
          </cell>
          <cell r="I1502">
            <v>11663865</v>
          </cell>
          <cell r="J1502">
            <v>11486658</v>
          </cell>
        </row>
        <row r="1503">
          <cell r="A1503">
            <v>1501</v>
          </cell>
          <cell r="B1503">
            <v>79</v>
          </cell>
          <cell r="C1503" t="str">
            <v>027</v>
          </cell>
          <cell r="D1503" t="str">
            <v xml:space="preserve">BERKLEY                      </v>
          </cell>
          <cell r="E1503">
            <v>18</v>
          </cell>
          <cell r="F1503" t="str">
            <v>percentage of overall spending from the general fund</v>
          </cell>
          <cell r="I1503">
            <v>87.777987828219892</v>
          </cell>
        </row>
        <row r="1504">
          <cell r="A1504">
            <v>1502</v>
          </cell>
          <cell r="B1504">
            <v>1</v>
          </cell>
          <cell r="C1504" t="str">
            <v>028</v>
          </cell>
          <cell r="D1504" t="str">
            <v xml:space="preserve">BERLIN                       </v>
          </cell>
          <cell r="E1504">
            <v>1</v>
          </cell>
          <cell r="F1504" t="str">
            <v>In-District FTE Average Membership</v>
          </cell>
          <cell r="G1504" t="str">
            <v xml:space="preserve"> </v>
          </cell>
          <cell r="I1504">
            <v>238.08</v>
          </cell>
          <cell r="J1504">
            <v>214.5</v>
          </cell>
        </row>
        <row r="1505">
          <cell r="A1505">
            <v>1503</v>
          </cell>
          <cell r="B1505">
            <v>2</v>
          </cell>
          <cell r="C1505" t="str">
            <v>028</v>
          </cell>
          <cell r="D1505" t="str">
            <v xml:space="preserve">BERLIN                       </v>
          </cell>
          <cell r="E1505">
            <v>2</v>
          </cell>
          <cell r="F1505" t="str">
            <v>Out-of-District FTE Average Membership</v>
          </cell>
          <cell r="G1505" t="str">
            <v xml:space="preserve"> </v>
          </cell>
          <cell r="I1505">
            <v>6</v>
          </cell>
          <cell r="J1505">
            <v>9</v>
          </cell>
        </row>
        <row r="1506">
          <cell r="A1506">
            <v>1504</v>
          </cell>
          <cell r="B1506">
            <v>3</v>
          </cell>
          <cell r="C1506" t="str">
            <v>028</v>
          </cell>
          <cell r="D1506" t="str">
            <v xml:space="preserve">BERLIN                       </v>
          </cell>
          <cell r="E1506">
            <v>3</v>
          </cell>
          <cell r="F1506" t="str">
            <v>Total FTE Average Membership</v>
          </cell>
          <cell r="G1506" t="str">
            <v xml:space="preserve"> </v>
          </cell>
          <cell r="I1506">
            <v>244.08</v>
          </cell>
          <cell r="J1506">
            <v>223.5</v>
          </cell>
        </row>
        <row r="1507">
          <cell r="A1507">
            <v>1505</v>
          </cell>
          <cell r="B1507">
            <v>4</v>
          </cell>
          <cell r="C1507" t="str">
            <v>028</v>
          </cell>
          <cell r="D1507" t="str">
            <v xml:space="preserve">BERLIN                       </v>
          </cell>
          <cell r="E1507">
            <v>4</v>
          </cell>
          <cell r="F1507" t="str">
            <v>Administration</v>
          </cell>
          <cell r="G1507" t="str">
            <v xml:space="preserve"> </v>
          </cell>
          <cell r="I1507">
            <v>165077</v>
          </cell>
          <cell r="J1507">
            <v>216388</v>
          </cell>
        </row>
        <row r="1508">
          <cell r="A1508">
            <v>1506</v>
          </cell>
          <cell r="B1508">
            <v>5</v>
          </cell>
          <cell r="C1508" t="str">
            <v>028</v>
          </cell>
          <cell r="D1508" t="str">
            <v xml:space="preserve">BERLIN                       </v>
          </cell>
          <cell r="E1508">
            <v>0</v>
          </cell>
          <cell r="G1508">
            <v>8300</v>
          </cell>
          <cell r="I1508">
            <v>4333</v>
          </cell>
          <cell r="J1508">
            <v>4178</v>
          </cell>
        </row>
        <row r="1509">
          <cell r="A1509">
            <v>1507</v>
          </cell>
          <cell r="B1509">
            <v>6</v>
          </cell>
          <cell r="C1509" t="str">
            <v>028</v>
          </cell>
          <cell r="D1509" t="str">
            <v xml:space="preserve">BERLIN                       </v>
          </cell>
          <cell r="E1509">
            <v>0</v>
          </cell>
          <cell r="G1509">
            <v>8305</v>
          </cell>
          <cell r="I1509">
            <v>46870</v>
          </cell>
          <cell r="J1509">
            <v>48984</v>
          </cell>
        </row>
        <row r="1510">
          <cell r="A1510">
            <v>1508</v>
          </cell>
          <cell r="B1510">
            <v>7</v>
          </cell>
          <cell r="C1510" t="str">
            <v>028</v>
          </cell>
          <cell r="D1510" t="str">
            <v xml:space="preserve">BERLIN                       </v>
          </cell>
          <cell r="E1510">
            <v>0</v>
          </cell>
          <cell r="G1510">
            <v>8310</v>
          </cell>
          <cell r="I1510">
            <v>0</v>
          </cell>
          <cell r="J1510">
            <v>0</v>
          </cell>
        </row>
        <row r="1511">
          <cell r="A1511">
            <v>1509</v>
          </cell>
          <cell r="B1511">
            <v>8</v>
          </cell>
          <cell r="C1511" t="str">
            <v>028</v>
          </cell>
          <cell r="D1511" t="str">
            <v xml:space="preserve">BERLIN                       </v>
          </cell>
          <cell r="E1511">
            <v>0</v>
          </cell>
          <cell r="G1511">
            <v>8315</v>
          </cell>
          <cell r="I1511">
            <v>0</v>
          </cell>
          <cell r="J1511">
            <v>0</v>
          </cell>
        </row>
        <row r="1512">
          <cell r="A1512">
            <v>1510</v>
          </cell>
          <cell r="B1512">
            <v>9</v>
          </cell>
          <cell r="C1512" t="str">
            <v>028</v>
          </cell>
          <cell r="D1512" t="str">
            <v xml:space="preserve">BERLIN                       </v>
          </cell>
          <cell r="E1512">
            <v>0</v>
          </cell>
          <cell r="G1512">
            <v>8320</v>
          </cell>
          <cell r="I1512">
            <v>83737</v>
          </cell>
          <cell r="J1512">
            <v>87801</v>
          </cell>
        </row>
        <row r="1513">
          <cell r="A1513">
            <v>1511</v>
          </cell>
          <cell r="B1513">
            <v>10</v>
          </cell>
          <cell r="C1513" t="str">
            <v>028</v>
          </cell>
          <cell r="D1513" t="str">
            <v xml:space="preserve">BERLIN                       </v>
          </cell>
          <cell r="E1513">
            <v>0</v>
          </cell>
          <cell r="G1513">
            <v>8325</v>
          </cell>
          <cell r="I1513">
            <v>10865</v>
          </cell>
          <cell r="J1513">
            <v>11206</v>
          </cell>
        </row>
        <row r="1514">
          <cell r="A1514">
            <v>1512</v>
          </cell>
          <cell r="B1514">
            <v>11</v>
          </cell>
          <cell r="C1514" t="str">
            <v>028</v>
          </cell>
          <cell r="D1514" t="str">
            <v xml:space="preserve">BERLIN                       </v>
          </cell>
          <cell r="E1514">
            <v>0</v>
          </cell>
          <cell r="G1514">
            <v>8330</v>
          </cell>
          <cell r="I1514">
            <v>5483</v>
          </cell>
          <cell r="J1514">
            <v>7870</v>
          </cell>
        </row>
        <row r="1515">
          <cell r="A1515">
            <v>1513</v>
          </cell>
          <cell r="B1515">
            <v>12</v>
          </cell>
          <cell r="C1515" t="str">
            <v>028</v>
          </cell>
          <cell r="D1515" t="str">
            <v xml:space="preserve">BERLIN                       </v>
          </cell>
          <cell r="E1515">
            <v>0</v>
          </cell>
          <cell r="G1515">
            <v>8335</v>
          </cell>
          <cell r="I1515">
            <v>0</v>
          </cell>
          <cell r="J1515">
            <v>42625</v>
          </cell>
        </row>
        <row r="1516">
          <cell r="A1516">
            <v>1514</v>
          </cell>
          <cell r="B1516">
            <v>13</v>
          </cell>
          <cell r="C1516" t="str">
            <v>028</v>
          </cell>
          <cell r="D1516" t="str">
            <v xml:space="preserve">BERLIN                       </v>
          </cell>
          <cell r="E1516">
            <v>0</v>
          </cell>
          <cell r="G1516">
            <v>8340</v>
          </cell>
          <cell r="I1516">
            <v>13789</v>
          </cell>
          <cell r="J1516">
            <v>13724</v>
          </cell>
        </row>
        <row r="1517">
          <cell r="A1517">
            <v>1515</v>
          </cell>
          <cell r="B1517">
            <v>14</v>
          </cell>
          <cell r="C1517" t="str">
            <v>028</v>
          </cell>
          <cell r="D1517" t="str">
            <v xml:space="preserve">BERLIN                       </v>
          </cell>
          <cell r="E1517">
            <v>5</v>
          </cell>
          <cell r="F1517" t="str">
            <v xml:space="preserve">Instructional Leadership </v>
          </cell>
          <cell r="I1517">
            <v>273359</v>
          </cell>
          <cell r="J1517">
            <v>294083</v>
          </cell>
        </row>
        <row r="1518">
          <cell r="A1518">
            <v>1516</v>
          </cell>
          <cell r="B1518">
            <v>15</v>
          </cell>
          <cell r="C1518" t="str">
            <v>028</v>
          </cell>
          <cell r="D1518" t="str">
            <v xml:space="preserve">BERLIN                       </v>
          </cell>
          <cell r="E1518">
            <v>0</v>
          </cell>
          <cell r="G1518">
            <v>8345</v>
          </cell>
          <cell r="I1518">
            <v>75249</v>
          </cell>
          <cell r="J1518">
            <v>84505</v>
          </cell>
        </row>
        <row r="1519">
          <cell r="A1519">
            <v>1517</v>
          </cell>
          <cell r="B1519">
            <v>16</v>
          </cell>
          <cell r="C1519" t="str">
            <v>028</v>
          </cell>
          <cell r="D1519" t="str">
            <v xml:space="preserve">BERLIN                       </v>
          </cell>
          <cell r="E1519">
            <v>0</v>
          </cell>
          <cell r="G1519">
            <v>8350</v>
          </cell>
          <cell r="I1519">
            <v>2435</v>
          </cell>
          <cell r="J1519">
            <v>0</v>
          </cell>
        </row>
        <row r="1520">
          <cell r="A1520">
            <v>1518</v>
          </cell>
          <cell r="B1520">
            <v>17</v>
          </cell>
          <cell r="C1520" t="str">
            <v>028</v>
          </cell>
          <cell r="D1520" t="str">
            <v xml:space="preserve">BERLIN                       </v>
          </cell>
          <cell r="E1520">
            <v>0</v>
          </cell>
          <cell r="G1520">
            <v>8355</v>
          </cell>
          <cell r="I1520">
            <v>134068</v>
          </cell>
          <cell r="J1520">
            <v>137145</v>
          </cell>
        </row>
        <row r="1521">
          <cell r="A1521">
            <v>1519</v>
          </cell>
          <cell r="B1521">
            <v>18</v>
          </cell>
          <cell r="C1521" t="str">
            <v>028</v>
          </cell>
          <cell r="D1521" t="str">
            <v xml:space="preserve">BERLIN                       </v>
          </cell>
          <cell r="E1521">
            <v>0</v>
          </cell>
          <cell r="G1521">
            <v>8360</v>
          </cell>
          <cell r="I1521">
            <v>0</v>
          </cell>
          <cell r="J1521">
            <v>0</v>
          </cell>
        </row>
        <row r="1522">
          <cell r="A1522">
            <v>1520</v>
          </cell>
          <cell r="B1522">
            <v>19</v>
          </cell>
          <cell r="C1522" t="str">
            <v>028</v>
          </cell>
          <cell r="D1522" t="str">
            <v xml:space="preserve">BERLIN                       </v>
          </cell>
          <cell r="E1522">
            <v>0</v>
          </cell>
          <cell r="G1522">
            <v>8365</v>
          </cell>
          <cell r="I1522">
            <v>13911</v>
          </cell>
          <cell r="J1522">
            <v>28716</v>
          </cell>
        </row>
        <row r="1523">
          <cell r="A1523">
            <v>1521</v>
          </cell>
          <cell r="B1523">
            <v>20</v>
          </cell>
          <cell r="C1523" t="str">
            <v>028</v>
          </cell>
          <cell r="D1523" t="str">
            <v xml:space="preserve">BERLIN                       </v>
          </cell>
          <cell r="E1523">
            <v>0</v>
          </cell>
          <cell r="G1523">
            <v>8380</v>
          </cell>
          <cell r="I1523">
            <v>47696</v>
          </cell>
          <cell r="J1523">
            <v>43717</v>
          </cell>
        </row>
        <row r="1524">
          <cell r="A1524">
            <v>1522</v>
          </cell>
          <cell r="B1524">
            <v>21</v>
          </cell>
          <cell r="C1524" t="str">
            <v>028</v>
          </cell>
          <cell r="D1524" t="str">
            <v xml:space="preserve">BERLIN                       </v>
          </cell>
          <cell r="E1524">
            <v>6</v>
          </cell>
          <cell r="F1524" t="str">
            <v>Classroom and Specialist Teachers</v>
          </cell>
          <cell r="I1524">
            <v>1307106</v>
          </cell>
          <cell r="J1524">
            <v>1342831</v>
          </cell>
        </row>
        <row r="1525">
          <cell r="A1525">
            <v>1523</v>
          </cell>
          <cell r="B1525">
            <v>22</v>
          </cell>
          <cell r="C1525" t="str">
            <v>028</v>
          </cell>
          <cell r="D1525" t="str">
            <v xml:space="preserve">BERLIN                       </v>
          </cell>
          <cell r="E1525">
            <v>0</v>
          </cell>
          <cell r="G1525">
            <v>8370</v>
          </cell>
          <cell r="I1525">
            <v>992189</v>
          </cell>
          <cell r="J1525">
            <v>968447</v>
          </cell>
        </row>
        <row r="1526">
          <cell r="A1526">
            <v>1524</v>
          </cell>
          <cell r="B1526">
            <v>23</v>
          </cell>
          <cell r="C1526" t="str">
            <v>028</v>
          </cell>
          <cell r="D1526" t="str">
            <v xml:space="preserve">BERLIN                       </v>
          </cell>
          <cell r="E1526">
            <v>0</v>
          </cell>
          <cell r="G1526">
            <v>8375</v>
          </cell>
          <cell r="I1526">
            <v>314917</v>
          </cell>
          <cell r="J1526">
            <v>374384</v>
          </cell>
        </row>
        <row r="1527">
          <cell r="A1527">
            <v>1525</v>
          </cell>
          <cell r="B1527">
            <v>24</v>
          </cell>
          <cell r="C1527" t="str">
            <v>028</v>
          </cell>
          <cell r="D1527" t="str">
            <v xml:space="preserve">BERLIN                       </v>
          </cell>
          <cell r="E1527">
            <v>7</v>
          </cell>
          <cell r="F1527" t="str">
            <v>Other Teaching Services</v>
          </cell>
          <cell r="I1527">
            <v>349543</v>
          </cell>
          <cell r="J1527">
            <v>394506</v>
          </cell>
        </row>
        <row r="1528">
          <cell r="A1528">
            <v>1526</v>
          </cell>
          <cell r="B1528">
            <v>25</v>
          </cell>
          <cell r="C1528" t="str">
            <v>028</v>
          </cell>
          <cell r="D1528" t="str">
            <v xml:space="preserve">BERLIN                       </v>
          </cell>
          <cell r="E1528">
            <v>0</v>
          </cell>
          <cell r="G1528">
            <v>8385</v>
          </cell>
          <cell r="I1528">
            <v>39337</v>
          </cell>
          <cell r="J1528">
            <v>54628</v>
          </cell>
        </row>
        <row r="1529">
          <cell r="A1529">
            <v>1527</v>
          </cell>
          <cell r="B1529">
            <v>26</v>
          </cell>
          <cell r="C1529" t="str">
            <v>028</v>
          </cell>
          <cell r="D1529" t="str">
            <v xml:space="preserve">BERLIN                       </v>
          </cell>
          <cell r="E1529">
            <v>0</v>
          </cell>
          <cell r="G1529">
            <v>8390</v>
          </cell>
          <cell r="I1529">
            <v>28436</v>
          </cell>
          <cell r="J1529">
            <v>47236</v>
          </cell>
        </row>
        <row r="1530">
          <cell r="A1530">
            <v>1528</v>
          </cell>
          <cell r="B1530">
            <v>27</v>
          </cell>
          <cell r="C1530" t="str">
            <v>028</v>
          </cell>
          <cell r="D1530" t="str">
            <v xml:space="preserve">BERLIN                       </v>
          </cell>
          <cell r="E1530">
            <v>0</v>
          </cell>
          <cell r="G1530">
            <v>8395</v>
          </cell>
          <cell r="I1530">
            <v>257165</v>
          </cell>
          <cell r="J1530">
            <v>267420</v>
          </cell>
        </row>
        <row r="1531">
          <cell r="A1531">
            <v>1529</v>
          </cell>
          <cell r="B1531">
            <v>28</v>
          </cell>
          <cell r="C1531" t="str">
            <v>028</v>
          </cell>
          <cell r="D1531" t="str">
            <v xml:space="preserve">BERLIN                       </v>
          </cell>
          <cell r="E1531">
            <v>0</v>
          </cell>
          <cell r="G1531">
            <v>8400</v>
          </cell>
          <cell r="I1531">
            <v>24605</v>
          </cell>
          <cell r="J1531">
            <v>25222</v>
          </cell>
        </row>
        <row r="1532">
          <cell r="A1532">
            <v>1530</v>
          </cell>
          <cell r="B1532">
            <v>29</v>
          </cell>
          <cell r="C1532" t="str">
            <v>028</v>
          </cell>
          <cell r="D1532" t="str">
            <v xml:space="preserve">BERLIN                       </v>
          </cell>
          <cell r="E1532">
            <v>8</v>
          </cell>
          <cell r="F1532" t="str">
            <v>Professional Development</v>
          </cell>
          <cell r="I1532">
            <v>82490</v>
          </cell>
          <cell r="J1532">
            <v>59748</v>
          </cell>
        </row>
        <row r="1533">
          <cell r="A1533">
            <v>1531</v>
          </cell>
          <cell r="B1533">
            <v>30</v>
          </cell>
          <cell r="C1533" t="str">
            <v>028</v>
          </cell>
          <cell r="D1533" t="str">
            <v xml:space="preserve">BERLIN                       </v>
          </cell>
          <cell r="E1533">
            <v>0</v>
          </cell>
          <cell r="G1533">
            <v>8405</v>
          </cell>
          <cell r="I1533">
            <v>1558</v>
          </cell>
          <cell r="J1533">
            <v>1569</v>
          </cell>
        </row>
        <row r="1534">
          <cell r="A1534">
            <v>1532</v>
          </cell>
          <cell r="B1534">
            <v>31</v>
          </cell>
          <cell r="C1534" t="str">
            <v>028</v>
          </cell>
          <cell r="D1534" t="str">
            <v xml:space="preserve">BERLIN                       </v>
          </cell>
          <cell r="E1534">
            <v>0</v>
          </cell>
          <cell r="G1534">
            <v>8410</v>
          </cell>
          <cell r="I1534">
            <v>47074</v>
          </cell>
          <cell r="J1534">
            <v>29352</v>
          </cell>
        </row>
        <row r="1535">
          <cell r="A1535">
            <v>1533</v>
          </cell>
          <cell r="B1535">
            <v>32</v>
          </cell>
          <cell r="C1535" t="str">
            <v>028</v>
          </cell>
          <cell r="D1535" t="str">
            <v xml:space="preserve">BERLIN                       </v>
          </cell>
          <cell r="E1535">
            <v>0</v>
          </cell>
          <cell r="G1535">
            <v>8415</v>
          </cell>
          <cell r="I1535">
            <v>0</v>
          </cell>
          <cell r="J1535">
            <v>0</v>
          </cell>
        </row>
        <row r="1536">
          <cell r="A1536">
            <v>1534</v>
          </cell>
          <cell r="B1536">
            <v>33</v>
          </cell>
          <cell r="C1536" t="str">
            <v>028</v>
          </cell>
          <cell r="D1536" t="str">
            <v xml:space="preserve">BERLIN                       </v>
          </cell>
          <cell r="E1536">
            <v>0</v>
          </cell>
          <cell r="G1536">
            <v>8420</v>
          </cell>
          <cell r="I1536">
            <v>33858</v>
          </cell>
          <cell r="J1536">
            <v>28827</v>
          </cell>
        </row>
        <row r="1537">
          <cell r="A1537">
            <v>1535</v>
          </cell>
          <cell r="B1537">
            <v>34</v>
          </cell>
          <cell r="C1537" t="str">
            <v>028</v>
          </cell>
          <cell r="D1537" t="str">
            <v xml:space="preserve">BERLIN                       </v>
          </cell>
          <cell r="E1537">
            <v>9</v>
          </cell>
          <cell r="F1537" t="str">
            <v>Instructional Materials, Equipment and Technology</v>
          </cell>
          <cell r="I1537">
            <v>95961</v>
          </cell>
          <cell r="J1537">
            <v>74766</v>
          </cell>
        </row>
        <row r="1538">
          <cell r="A1538">
            <v>1536</v>
          </cell>
          <cell r="B1538">
            <v>35</v>
          </cell>
          <cell r="C1538" t="str">
            <v>028</v>
          </cell>
          <cell r="D1538" t="str">
            <v xml:space="preserve">BERLIN                       </v>
          </cell>
          <cell r="E1538">
            <v>0</v>
          </cell>
          <cell r="G1538">
            <v>8425</v>
          </cell>
          <cell r="I1538">
            <v>32709</v>
          </cell>
          <cell r="J1538">
            <v>29852</v>
          </cell>
        </row>
        <row r="1539">
          <cell r="A1539">
            <v>1537</v>
          </cell>
          <cell r="B1539">
            <v>36</v>
          </cell>
          <cell r="C1539" t="str">
            <v>028</v>
          </cell>
          <cell r="D1539" t="str">
            <v xml:space="preserve">BERLIN                       </v>
          </cell>
          <cell r="E1539">
            <v>0</v>
          </cell>
          <cell r="G1539">
            <v>8430</v>
          </cell>
          <cell r="I1539">
            <v>2669</v>
          </cell>
          <cell r="J1539">
            <v>3766</v>
          </cell>
        </row>
        <row r="1540">
          <cell r="A1540">
            <v>1538</v>
          </cell>
          <cell r="B1540">
            <v>37</v>
          </cell>
          <cell r="C1540" t="str">
            <v>028</v>
          </cell>
          <cell r="D1540" t="str">
            <v xml:space="preserve">BERLIN                       </v>
          </cell>
          <cell r="E1540">
            <v>0</v>
          </cell>
          <cell r="G1540">
            <v>8435</v>
          </cell>
          <cell r="I1540">
            <v>14984</v>
          </cell>
          <cell r="J1540">
            <v>15906</v>
          </cell>
        </row>
        <row r="1541">
          <cell r="A1541">
            <v>1539</v>
          </cell>
          <cell r="B1541">
            <v>38</v>
          </cell>
          <cell r="C1541" t="str">
            <v>028</v>
          </cell>
          <cell r="D1541" t="str">
            <v xml:space="preserve">BERLIN                       </v>
          </cell>
          <cell r="E1541">
            <v>0</v>
          </cell>
          <cell r="G1541">
            <v>8440</v>
          </cell>
          <cell r="I1541">
            <v>6172</v>
          </cell>
          <cell r="J1541">
            <v>11209</v>
          </cell>
        </row>
        <row r="1542">
          <cell r="A1542">
            <v>1540</v>
          </cell>
          <cell r="B1542">
            <v>39</v>
          </cell>
          <cell r="C1542" t="str">
            <v>028</v>
          </cell>
          <cell r="D1542" t="str">
            <v xml:space="preserve">BERLIN                       </v>
          </cell>
          <cell r="E1542">
            <v>0</v>
          </cell>
          <cell r="G1542">
            <v>8445</v>
          </cell>
          <cell r="I1542">
            <v>475</v>
          </cell>
          <cell r="J1542">
            <v>661</v>
          </cell>
        </row>
        <row r="1543">
          <cell r="A1543">
            <v>1541</v>
          </cell>
          <cell r="B1543">
            <v>40</v>
          </cell>
          <cell r="C1543" t="str">
            <v>028</v>
          </cell>
          <cell r="D1543" t="str">
            <v xml:space="preserve">BERLIN                       </v>
          </cell>
          <cell r="E1543">
            <v>0</v>
          </cell>
          <cell r="G1543">
            <v>8450</v>
          </cell>
          <cell r="I1543">
            <v>37560</v>
          </cell>
          <cell r="J1543">
            <v>13372</v>
          </cell>
        </row>
        <row r="1544">
          <cell r="A1544">
            <v>1542</v>
          </cell>
          <cell r="B1544">
            <v>41</v>
          </cell>
          <cell r="C1544" t="str">
            <v>028</v>
          </cell>
          <cell r="D1544" t="str">
            <v xml:space="preserve">BERLIN                       </v>
          </cell>
          <cell r="E1544">
            <v>0</v>
          </cell>
          <cell r="G1544">
            <v>8455</v>
          </cell>
          <cell r="I1544">
            <v>0</v>
          </cell>
          <cell r="J1544">
            <v>0</v>
          </cell>
        </row>
        <row r="1545">
          <cell r="A1545">
            <v>1543</v>
          </cell>
          <cell r="B1545">
            <v>42</v>
          </cell>
          <cell r="C1545" t="str">
            <v>028</v>
          </cell>
          <cell r="D1545" t="str">
            <v xml:space="preserve">BERLIN                       </v>
          </cell>
          <cell r="E1545">
            <v>0</v>
          </cell>
          <cell r="G1545">
            <v>8460</v>
          </cell>
          <cell r="I1545">
            <v>1392</v>
          </cell>
          <cell r="J1545">
            <v>0</v>
          </cell>
        </row>
        <row r="1546">
          <cell r="A1546">
            <v>1544</v>
          </cell>
          <cell r="B1546">
            <v>43</v>
          </cell>
          <cell r="C1546" t="str">
            <v>028</v>
          </cell>
          <cell r="D1546" t="str">
            <v xml:space="preserve">BERLIN                       </v>
          </cell>
          <cell r="E1546">
            <v>10</v>
          </cell>
          <cell r="F1546" t="str">
            <v>Guidance, Counseling and Testing</v>
          </cell>
          <cell r="I1546">
            <v>87284</v>
          </cell>
          <cell r="J1546">
            <v>87685</v>
          </cell>
        </row>
        <row r="1547">
          <cell r="A1547">
            <v>1545</v>
          </cell>
          <cell r="B1547">
            <v>44</v>
          </cell>
          <cell r="C1547" t="str">
            <v>028</v>
          </cell>
          <cell r="D1547" t="str">
            <v xml:space="preserve">BERLIN                       </v>
          </cell>
          <cell r="E1547">
            <v>0</v>
          </cell>
          <cell r="G1547">
            <v>8465</v>
          </cell>
          <cell r="I1547">
            <v>0</v>
          </cell>
          <cell r="J1547">
            <v>0</v>
          </cell>
        </row>
        <row r="1548">
          <cell r="A1548">
            <v>1546</v>
          </cell>
          <cell r="B1548">
            <v>45</v>
          </cell>
          <cell r="C1548" t="str">
            <v>028</v>
          </cell>
          <cell r="D1548" t="str">
            <v xml:space="preserve">BERLIN                       </v>
          </cell>
          <cell r="E1548">
            <v>0</v>
          </cell>
          <cell r="G1548">
            <v>8470</v>
          </cell>
          <cell r="I1548">
            <v>285</v>
          </cell>
          <cell r="J1548">
            <v>2889</v>
          </cell>
        </row>
        <row r="1549">
          <cell r="A1549">
            <v>1547</v>
          </cell>
          <cell r="B1549">
            <v>46</v>
          </cell>
          <cell r="C1549" t="str">
            <v>028</v>
          </cell>
          <cell r="D1549" t="str">
            <v xml:space="preserve">BERLIN                       </v>
          </cell>
          <cell r="E1549">
            <v>0</v>
          </cell>
          <cell r="G1549">
            <v>8475</v>
          </cell>
          <cell r="I1549">
            <v>86999</v>
          </cell>
          <cell r="J1549">
            <v>84796</v>
          </cell>
        </row>
        <row r="1550">
          <cell r="A1550">
            <v>1548</v>
          </cell>
          <cell r="B1550">
            <v>47</v>
          </cell>
          <cell r="C1550" t="str">
            <v>028</v>
          </cell>
          <cell r="D1550" t="str">
            <v xml:space="preserve">BERLIN                       </v>
          </cell>
          <cell r="E1550">
            <v>11</v>
          </cell>
          <cell r="F1550" t="str">
            <v>Pupil Services</v>
          </cell>
          <cell r="I1550">
            <v>206530</v>
          </cell>
          <cell r="J1550">
            <v>222544</v>
          </cell>
        </row>
        <row r="1551">
          <cell r="A1551">
            <v>1549</v>
          </cell>
          <cell r="B1551">
            <v>48</v>
          </cell>
          <cell r="C1551" t="str">
            <v>028</v>
          </cell>
          <cell r="D1551" t="str">
            <v xml:space="preserve">BERLIN                       </v>
          </cell>
          <cell r="E1551">
            <v>0</v>
          </cell>
          <cell r="G1551">
            <v>8485</v>
          </cell>
          <cell r="I1551">
            <v>0</v>
          </cell>
          <cell r="J1551">
            <v>0</v>
          </cell>
        </row>
        <row r="1552">
          <cell r="A1552">
            <v>1550</v>
          </cell>
          <cell r="B1552">
            <v>49</v>
          </cell>
          <cell r="C1552" t="str">
            <v>028</v>
          </cell>
          <cell r="D1552" t="str">
            <v xml:space="preserve">BERLIN                       </v>
          </cell>
          <cell r="E1552">
            <v>0</v>
          </cell>
          <cell r="G1552">
            <v>8490</v>
          </cell>
          <cell r="I1552">
            <v>60277</v>
          </cell>
          <cell r="J1552">
            <v>64842</v>
          </cell>
        </row>
        <row r="1553">
          <cell r="A1553">
            <v>1551</v>
          </cell>
          <cell r="B1553">
            <v>50</v>
          </cell>
          <cell r="C1553" t="str">
            <v>028</v>
          </cell>
          <cell r="D1553" t="str">
            <v xml:space="preserve">BERLIN                       </v>
          </cell>
          <cell r="E1553">
            <v>0</v>
          </cell>
          <cell r="G1553">
            <v>8495</v>
          </cell>
          <cell r="I1553">
            <v>70753</v>
          </cell>
          <cell r="J1553">
            <v>85373</v>
          </cell>
        </row>
        <row r="1554">
          <cell r="A1554">
            <v>1552</v>
          </cell>
          <cell r="B1554">
            <v>51</v>
          </cell>
          <cell r="C1554" t="str">
            <v>028</v>
          </cell>
          <cell r="D1554" t="str">
            <v xml:space="preserve">BERLIN                       </v>
          </cell>
          <cell r="E1554">
            <v>0</v>
          </cell>
          <cell r="G1554">
            <v>8500</v>
          </cell>
          <cell r="I1554">
            <v>74350</v>
          </cell>
          <cell r="J1554">
            <v>71229</v>
          </cell>
        </row>
        <row r="1555">
          <cell r="A1555">
            <v>1553</v>
          </cell>
          <cell r="B1555">
            <v>52</v>
          </cell>
          <cell r="C1555" t="str">
            <v>028</v>
          </cell>
          <cell r="D1555" t="str">
            <v xml:space="preserve">BERLIN                       </v>
          </cell>
          <cell r="E1555">
            <v>0</v>
          </cell>
          <cell r="G1555">
            <v>8505</v>
          </cell>
          <cell r="I1555">
            <v>0</v>
          </cell>
          <cell r="J1555">
            <v>0</v>
          </cell>
        </row>
        <row r="1556">
          <cell r="A1556">
            <v>1554</v>
          </cell>
          <cell r="B1556">
            <v>53</v>
          </cell>
          <cell r="C1556" t="str">
            <v>028</v>
          </cell>
          <cell r="D1556" t="str">
            <v xml:space="preserve">BERLIN                       </v>
          </cell>
          <cell r="E1556">
            <v>0</v>
          </cell>
          <cell r="G1556">
            <v>8510</v>
          </cell>
          <cell r="I1556">
            <v>1150</v>
          </cell>
          <cell r="J1556">
            <v>1100</v>
          </cell>
        </row>
        <row r="1557">
          <cell r="A1557">
            <v>1555</v>
          </cell>
          <cell r="B1557">
            <v>54</v>
          </cell>
          <cell r="C1557" t="str">
            <v>028</v>
          </cell>
          <cell r="D1557" t="str">
            <v xml:space="preserve">BERLIN                       </v>
          </cell>
          <cell r="E1557">
            <v>0</v>
          </cell>
          <cell r="G1557">
            <v>8515</v>
          </cell>
          <cell r="I1557">
            <v>0</v>
          </cell>
          <cell r="J1557">
            <v>0</v>
          </cell>
        </row>
        <row r="1558">
          <cell r="A1558">
            <v>1556</v>
          </cell>
          <cell r="B1558">
            <v>55</v>
          </cell>
          <cell r="C1558" t="str">
            <v>028</v>
          </cell>
          <cell r="D1558" t="str">
            <v xml:space="preserve">BERLIN                       </v>
          </cell>
          <cell r="E1558">
            <v>12</v>
          </cell>
          <cell r="F1558" t="str">
            <v>Operations and Maintenance</v>
          </cell>
          <cell r="I1558">
            <v>315037</v>
          </cell>
          <cell r="J1558">
            <v>274748</v>
          </cell>
        </row>
        <row r="1559">
          <cell r="A1559">
            <v>1557</v>
          </cell>
          <cell r="B1559">
            <v>56</v>
          </cell>
          <cell r="C1559" t="str">
            <v>028</v>
          </cell>
          <cell r="D1559" t="str">
            <v xml:space="preserve">BERLIN                       </v>
          </cell>
          <cell r="E1559">
            <v>0</v>
          </cell>
          <cell r="G1559">
            <v>8520</v>
          </cell>
          <cell r="I1559">
            <v>107090</v>
          </cell>
          <cell r="J1559">
            <v>114695</v>
          </cell>
        </row>
        <row r="1560">
          <cell r="A1560">
            <v>1558</v>
          </cell>
          <cell r="B1560">
            <v>57</v>
          </cell>
          <cell r="C1560" t="str">
            <v>028</v>
          </cell>
          <cell r="D1560" t="str">
            <v xml:space="preserve">BERLIN                       </v>
          </cell>
          <cell r="E1560">
            <v>0</v>
          </cell>
          <cell r="G1560">
            <v>8525</v>
          </cell>
          <cell r="I1560">
            <v>77186</v>
          </cell>
          <cell r="J1560">
            <v>36862</v>
          </cell>
        </row>
        <row r="1561">
          <cell r="A1561">
            <v>1559</v>
          </cell>
          <cell r="B1561">
            <v>58</v>
          </cell>
          <cell r="C1561" t="str">
            <v>028</v>
          </cell>
          <cell r="D1561" t="str">
            <v xml:space="preserve">BERLIN                       </v>
          </cell>
          <cell r="E1561">
            <v>0</v>
          </cell>
          <cell r="G1561">
            <v>8530</v>
          </cell>
          <cell r="I1561">
            <v>51733</v>
          </cell>
          <cell r="J1561">
            <v>41958</v>
          </cell>
        </row>
        <row r="1562">
          <cell r="A1562">
            <v>1560</v>
          </cell>
          <cell r="B1562">
            <v>59</v>
          </cell>
          <cell r="C1562" t="str">
            <v>028</v>
          </cell>
          <cell r="D1562" t="str">
            <v xml:space="preserve">BERLIN                       </v>
          </cell>
          <cell r="E1562">
            <v>0</v>
          </cell>
          <cell r="G1562">
            <v>8535</v>
          </cell>
          <cell r="I1562">
            <v>16710</v>
          </cell>
          <cell r="J1562">
            <v>24281</v>
          </cell>
        </row>
        <row r="1563">
          <cell r="A1563">
            <v>1561</v>
          </cell>
          <cell r="B1563">
            <v>60</v>
          </cell>
          <cell r="C1563" t="str">
            <v>028</v>
          </cell>
          <cell r="D1563" t="str">
            <v xml:space="preserve">BERLIN                       </v>
          </cell>
          <cell r="E1563">
            <v>0</v>
          </cell>
          <cell r="G1563">
            <v>8540</v>
          </cell>
          <cell r="I1563">
            <v>28512</v>
          </cell>
          <cell r="J1563">
            <v>29399</v>
          </cell>
        </row>
        <row r="1564">
          <cell r="A1564">
            <v>1562</v>
          </cell>
          <cell r="B1564">
            <v>61</v>
          </cell>
          <cell r="C1564" t="str">
            <v>028</v>
          </cell>
          <cell r="D1564" t="str">
            <v xml:space="preserve">BERLIN                       </v>
          </cell>
          <cell r="E1564">
            <v>0</v>
          </cell>
          <cell r="G1564">
            <v>8545</v>
          </cell>
          <cell r="I1564">
            <v>1608</v>
          </cell>
          <cell r="J1564">
            <v>987</v>
          </cell>
        </row>
        <row r="1565">
          <cell r="A1565">
            <v>1563</v>
          </cell>
          <cell r="B1565">
            <v>62</v>
          </cell>
          <cell r="C1565" t="str">
            <v>028</v>
          </cell>
          <cell r="D1565" t="str">
            <v xml:space="preserve">BERLIN                       </v>
          </cell>
          <cell r="E1565">
            <v>0</v>
          </cell>
          <cell r="G1565">
            <v>8550</v>
          </cell>
          <cell r="I1565">
            <v>15207</v>
          </cell>
          <cell r="J1565">
            <v>11632</v>
          </cell>
        </row>
        <row r="1566">
          <cell r="A1566">
            <v>1564</v>
          </cell>
          <cell r="B1566">
            <v>63</v>
          </cell>
          <cell r="C1566" t="str">
            <v>028</v>
          </cell>
          <cell r="D1566" t="str">
            <v xml:space="preserve">BERLIN                       </v>
          </cell>
          <cell r="E1566">
            <v>0</v>
          </cell>
          <cell r="G1566">
            <v>8555</v>
          </cell>
          <cell r="I1566">
            <v>0</v>
          </cell>
          <cell r="J1566">
            <v>0</v>
          </cell>
        </row>
        <row r="1567">
          <cell r="A1567">
            <v>1565</v>
          </cell>
          <cell r="B1567">
            <v>64</v>
          </cell>
          <cell r="C1567" t="str">
            <v>028</v>
          </cell>
          <cell r="D1567" t="str">
            <v xml:space="preserve">BERLIN                       </v>
          </cell>
          <cell r="E1567">
            <v>0</v>
          </cell>
          <cell r="G1567">
            <v>8560</v>
          </cell>
          <cell r="I1567">
            <v>16991</v>
          </cell>
          <cell r="J1567">
            <v>14934</v>
          </cell>
        </row>
        <row r="1568">
          <cell r="A1568">
            <v>1566</v>
          </cell>
          <cell r="B1568">
            <v>65</v>
          </cell>
          <cell r="C1568" t="str">
            <v>028</v>
          </cell>
          <cell r="D1568" t="str">
            <v xml:space="preserve">BERLIN                       </v>
          </cell>
          <cell r="E1568">
            <v>0</v>
          </cell>
          <cell r="G1568">
            <v>8565</v>
          </cell>
          <cell r="I1568">
            <v>0</v>
          </cell>
          <cell r="J1568">
            <v>0</v>
          </cell>
        </row>
        <row r="1569">
          <cell r="A1569">
            <v>1567</v>
          </cell>
          <cell r="B1569">
            <v>66</v>
          </cell>
          <cell r="C1569" t="str">
            <v>028</v>
          </cell>
          <cell r="D1569" t="str">
            <v xml:space="preserve">BERLIN                       </v>
          </cell>
          <cell r="E1569">
            <v>13</v>
          </cell>
          <cell r="F1569" t="str">
            <v>Insurance, Retirement Programs and Other</v>
          </cell>
          <cell r="I1569">
            <v>403106</v>
          </cell>
          <cell r="J1569">
            <v>472447</v>
          </cell>
        </row>
        <row r="1570">
          <cell r="A1570">
            <v>1568</v>
          </cell>
          <cell r="B1570">
            <v>67</v>
          </cell>
          <cell r="C1570" t="str">
            <v>028</v>
          </cell>
          <cell r="D1570" t="str">
            <v xml:space="preserve">BERLIN                       </v>
          </cell>
          <cell r="E1570">
            <v>0</v>
          </cell>
          <cell r="G1570">
            <v>8570</v>
          </cell>
          <cell r="I1570">
            <v>110124</v>
          </cell>
          <cell r="J1570">
            <v>116891</v>
          </cell>
        </row>
        <row r="1571">
          <cell r="A1571">
            <v>1569</v>
          </cell>
          <cell r="B1571">
            <v>68</v>
          </cell>
          <cell r="C1571" t="str">
            <v>028</v>
          </cell>
          <cell r="D1571" t="str">
            <v xml:space="preserve">BERLIN                       </v>
          </cell>
          <cell r="E1571">
            <v>0</v>
          </cell>
          <cell r="G1571">
            <v>8575</v>
          </cell>
          <cell r="I1571">
            <v>264356</v>
          </cell>
          <cell r="J1571">
            <v>326656</v>
          </cell>
        </row>
        <row r="1572">
          <cell r="A1572">
            <v>1570</v>
          </cell>
          <cell r="B1572">
            <v>69</v>
          </cell>
          <cell r="C1572" t="str">
            <v>028</v>
          </cell>
          <cell r="D1572" t="str">
            <v xml:space="preserve">BERLIN                       </v>
          </cell>
          <cell r="E1572">
            <v>0</v>
          </cell>
          <cell r="G1572">
            <v>8580</v>
          </cell>
          <cell r="I1572">
            <v>0</v>
          </cell>
          <cell r="J1572">
            <v>0</v>
          </cell>
        </row>
        <row r="1573">
          <cell r="A1573">
            <v>1571</v>
          </cell>
          <cell r="B1573">
            <v>70</v>
          </cell>
          <cell r="C1573" t="str">
            <v>028</v>
          </cell>
          <cell r="D1573" t="str">
            <v xml:space="preserve">BERLIN                       </v>
          </cell>
          <cell r="E1573">
            <v>0</v>
          </cell>
          <cell r="G1573">
            <v>8585</v>
          </cell>
          <cell r="I1573">
            <v>20968</v>
          </cell>
          <cell r="J1573">
            <v>21013</v>
          </cell>
        </row>
        <row r="1574">
          <cell r="A1574">
            <v>1572</v>
          </cell>
          <cell r="B1574">
            <v>71</v>
          </cell>
          <cell r="C1574" t="str">
            <v>028</v>
          </cell>
          <cell r="D1574" t="str">
            <v xml:space="preserve">BERLIN                       </v>
          </cell>
          <cell r="E1574">
            <v>0</v>
          </cell>
          <cell r="G1574">
            <v>8590</v>
          </cell>
          <cell r="I1574">
            <v>0</v>
          </cell>
          <cell r="J1574">
            <v>0</v>
          </cell>
        </row>
        <row r="1575">
          <cell r="A1575">
            <v>1573</v>
          </cell>
          <cell r="B1575">
            <v>72</v>
          </cell>
          <cell r="C1575" t="str">
            <v>028</v>
          </cell>
          <cell r="D1575" t="str">
            <v xml:space="preserve">BERLIN                       </v>
          </cell>
          <cell r="E1575">
            <v>0</v>
          </cell>
          <cell r="G1575">
            <v>8595</v>
          </cell>
          <cell r="I1575">
            <v>7658</v>
          </cell>
          <cell r="J1575">
            <v>7887</v>
          </cell>
        </row>
        <row r="1576">
          <cell r="A1576">
            <v>1574</v>
          </cell>
          <cell r="B1576">
            <v>73</v>
          </cell>
          <cell r="C1576" t="str">
            <v>028</v>
          </cell>
          <cell r="D1576" t="str">
            <v xml:space="preserve">BERLIN                       </v>
          </cell>
          <cell r="E1576">
            <v>0</v>
          </cell>
          <cell r="G1576">
            <v>8600</v>
          </cell>
          <cell r="I1576">
            <v>0</v>
          </cell>
          <cell r="J1576">
            <v>0</v>
          </cell>
        </row>
        <row r="1577">
          <cell r="A1577">
            <v>1575</v>
          </cell>
          <cell r="B1577">
            <v>74</v>
          </cell>
          <cell r="C1577" t="str">
            <v>028</v>
          </cell>
          <cell r="D1577" t="str">
            <v xml:space="preserve">BERLIN                       </v>
          </cell>
          <cell r="E1577">
            <v>0</v>
          </cell>
          <cell r="G1577">
            <v>8610</v>
          </cell>
          <cell r="I1577">
            <v>0</v>
          </cell>
          <cell r="J1577">
            <v>0</v>
          </cell>
        </row>
        <row r="1578">
          <cell r="A1578">
            <v>1576</v>
          </cell>
          <cell r="B1578">
            <v>75</v>
          </cell>
          <cell r="C1578" t="str">
            <v>028</v>
          </cell>
          <cell r="D1578" t="str">
            <v xml:space="preserve">BERLIN                       </v>
          </cell>
          <cell r="E1578">
            <v>14</v>
          </cell>
          <cell r="F1578" t="str">
            <v xml:space="preserve">Payments To Out-Of-District Schools </v>
          </cell>
          <cell r="I1578">
            <v>182504</v>
          </cell>
          <cell r="J1578">
            <v>157021</v>
          </cell>
        </row>
        <row r="1579">
          <cell r="A1579">
            <v>1577</v>
          </cell>
          <cell r="B1579">
            <v>76</v>
          </cell>
          <cell r="C1579" t="str">
            <v>028</v>
          </cell>
          <cell r="D1579" t="str">
            <v xml:space="preserve">BERLIN                       </v>
          </cell>
          <cell r="E1579">
            <v>15</v>
          </cell>
          <cell r="F1579" t="str">
            <v>Tuition To Other Schools (9000)</v>
          </cell>
          <cell r="G1579" t="str">
            <v xml:space="preserve"> </v>
          </cell>
          <cell r="I1579">
            <v>148102</v>
          </cell>
          <cell r="J1579">
            <v>139636</v>
          </cell>
        </row>
        <row r="1580">
          <cell r="A1580">
            <v>1578</v>
          </cell>
          <cell r="B1580">
            <v>77</v>
          </cell>
          <cell r="C1580" t="str">
            <v>028</v>
          </cell>
          <cell r="D1580" t="str">
            <v xml:space="preserve">BERLIN                       </v>
          </cell>
          <cell r="E1580">
            <v>16</v>
          </cell>
          <cell r="F1580" t="str">
            <v>Out-of-District Transportation (3300)</v>
          </cell>
          <cell r="I1580">
            <v>34402</v>
          </cell>
          <cell r="J1580">
            <v>17385</v>
          </cell>
        </row>
        <row r="1581">
          <cell r="A1581">
            <v>1579</v>
          </cell>
          <cell r="B1581">
            <v>78</v>
          </cell>
          <cell r="C1581" t="str">
            <v>028</v>
          </cell>
          <cell r="D1581" t="str">
            <v xml:space="preserve">BERLIN                       </v>
          </cell>
          <cell r="E1581">
            <v>17</v>
          </cell>
          <cell r="F1581" t="str">
            <v>TOTAL EXPENDITURES</v>
          </cell>
          <cell r="I1581">
            <v>3467997</v>
          </cell>
          <cell r="J1581">
            <v>3596767</v>
          </cell>
        </row>
        <row r="1582">
          <cell r="A1582">
            <v>1580</v>
          </cell>
          <cell r="B1582">
            <v>79</v>
          </cell>
          <cell r="C1582" t="str">
            <v>028</v>
          </cell>
          <cell r="D1582" t="str">
            <v xml:space="preserve">BERLIN                       </v>
          </cell>
          <cell r="E1582">
            <v>18</v>
          </cell>
          <cell r="F1582" t="str">
            <v>percentage of overall spending from the general fund</v>
          </cell>
          <cell r="I1582">
            <v>90.184507080023423</v>
          </cell>
        </row>
        <row r="1583">
          <cell r="A1583">
            <v>1581</v>
          </cell>
          <cell r="B1583">
            <v>1</v>
          </cell>
          <cell r="C1583" t="str">
            <v>030</v>
          </cell>
          <cell r="D1583" t="str">
            <v xml:space="preserve">BEVERLY                      </v>
          </cell>
          <cell r="E1583">
            <v>1</v>
          </cell>
          <cell r="F1583" t="str">
            <v>In-District FTE Average Membership</v>
          </cell>
          <cell r="G1583" t="str">
            <v xml:space="preserve"> </v>
          </cell>
          <cell r="I1583">
            <v>4280.8999999999996</v>
          </cell>
          <cell r="J1583">
            <v>4279.3999999999996</v>
          </cell>
        </row>
        <row r="1584">
          <cell r="A1584">
            <v>1582</v>
          </cell>
          <cell r="B1584">
            <v>2</v>
          </cell>
          <cell r="C1584" t="str">
            <v>030</v>
          </cell>
          <cell r="D1584" t="str">
            <v xml:space="preserve">BEVERLY                      </v>
          </cell>
          <cell r="E1584">
            <v>2</v>
          </cell>
          <cell r="F1584" t="str">
            <v>Out-of-District FTE Average Membership</v>
          </cell>
          <cell r="G1584" t="str">
            <v xml:space="preserve"> </v>
          </cell>
          <cell r="I1584">
            <v>270.5</v>
          </cell>
          <cell r="J1584">
            <v>248.7</v>
          </cell>
        </row>
        <row r="1585">
          <cell r="A1585">
            <v>1583</v>
          </cell>
          <cell r="B1585">
            <v>3</v>
          </cell>
          <cell r="C1585" t="str">
            <v>030</v>
          </cell>
          <cell r="D1585" t="str">
            <v xml:space="preserve">BEVERLY                      </v>
          </cell>
          <cell r="E1585">
            <v>3</v>
          </cell>
          <cell r="F1585" t="str">
            <v>Total FTE Average Membership</v>
          </cell>
          <cell r="G1585" t="str">
            <v xml:space="preserve"> </v>
          </cell>
          <cell r="I1585">
            <v>4551.3999999999996</v>
          </cell>
          <cell r="J1585">
            <v>4528.1000000000004</v>
          </cell>
        </row>
        <row r="1586">
          <cell r="A1586">
            <v>1584</v>
          </cell>
          <cell r="B1586">
            <v>4</v>
          </cell>
          <cell r="C1586" t="str">
            <v>030</v>
          </cell>
          <cell r="D1586" t="str">
            <v xml:space="preserve">BEVERLY                      </v>
          </cell>
          <cell r="E1586">
            <v>4</v>
          </cell>
          <cell r="F1586" t="str">
            <v>Administration</v>
          </cell>
          <cell r="G1586" t="str">
            <v xml:space="preserve"> </v>
          </cell>
          <cell r="I1586">
            <v>1719488</v>
          </cell>
          <cell r="J1586">
            <v>1702059</v>
          </cell>
        </row>
        <row r="1587">
          <cell r="A1587">
            <v>1585</v>
          </cell>
          <cell r="B1587">
            <v>5</v>
          </cell>
          <cell r="C1587" t="str">
            <v>030</v>
          </cell>
          <cell r="D1587" t="str">
            <v xml:space="preserve">BEVERLY                      </v>
          </cell>
          <cell r="E1587">
            <v>0</v>
          </cell>
          <cell r="G1587">
            <v>8300</v>
          </cell>
          <cell r="I1587">
            <v>21900</v>
          </cell>
          <cell r="J1587">
            <v>21980</v>
          </cell>
        </row>
        <row r="1588">
          <cell r="A1588">
            <v>1586</v>
          </cell>
          <cell r="B1588">
            <v>6</v>
          </cell>
          <cell r="C1588" t="str">
            <v>030</v>
          </cell>
          <cell r="D1588" t="str">
            <v xml:space="preserve">BEVERLY                      </v>
          </cell>
          <cell r="E1588">
            <v>0</v>
          </cell>
          <cell r="G1588">
            <v>8305</v>
          </cell>
          <cell r="I1588">
            <v>219175</v>
          </cell>
          <cell r="J1588">
            <v>230853</v>
          </cell>
        </row>
        <row r="1589">
          <cell r="A1589">
            <v>1587</v>
          </cell>
          <cell r="B1589">
            <v>7</v>
          </cell>
          <cell r="C1589" t="str">
            <v>030</v>
          </cell>
          <cell r="D1589" t="str">
            <v xml:space="preserve">BEVERLY                      </v>
          </cell>
          <cell r="E1589">
            <v>0</v>
          </cell>
          <cell r="G1589">
            <v>8310</v>
          </cell>
          <cell r="I1589">
            <v>134282</v>
          </cell>
          <cell r="J1589">
            <v>143014</v>
          </cell>
        </row>
        <row r="1590">
          <cell r="A1590">
            <v>1588</v>
          </cell>
          <cell r="B1590">
            <v>8</v>
          </cell>
          <cell r="C1590" t="str">
            <v>030</v>
          </cell>
          <cell r="D1590" t="str">
            <v xml:space="preserve">BEVERLY                      </v>
          </cell>
          <cell r="E1590">
            <v>0</v>
          </cell>
          <cell r="G1590">
            <v>8315</v>
          </cell>
          <cell r="I1590">
            <v>75519</v>
          </cell>
          <cell r="J1590">
            <v>75902</v>
          </cell>
        </row>
        <row r="1591">
          <cell r="A1591">
            <v>1589</v>
          </cell>
          <cell r="B1591">
            <v>9</v>
          </cell>
          <cell r="C1591" t="str">
            <v>030</v>
          </cell>
          <cell r="D1591" t="str">
            <v xml:space="preserve">BEVERLY                      </v>
          </cell>
          <cell r="E1591">
            <v>0</v>
          </cell>
          <cell r="G1591">
            <v>8320</v>
          </cell>
          <cell r="I1591">
            <v>653321</v>
          </cell>
          <cell r="J1591">
            <v>628512</v>
          </cell>
        </row>
        <row r="1592">
          <cell r="A1592">
            <v>1590</v>
          </cell>
          <cell r="B1592">
            <v>10</v>
          </cell>
          <cell r="C1592" t="str">
            <v>030</v>
          </cell>
          <cell r="D1592" t="str">
            <v xml:space="preserve">BEVERLY                      </v>
          </cell>
          <cell r="E1592">
            <v>0</v>
          </cell>
          <cell r="G1592">
            <v>8325</v>
          </cell>
          <cell r="I1592">
            <v>126272</v>
          </cell>
          <cell r="J1592">
            <v>123068</v>
          </cell>
        </row>
        <row r="1593">
          <cell r="A1593">
            <v>1591</v>
          </cell>
          <cell r="B1593">
            <v>11</v>
          </cell>
          <cell r="C1593" t="str">
            <v>030</v>
          </cell>
          <cell r="D1593" t="str">
            <v xml:space="preserve">BEVERLY                      </v>
          </cell>
          <cell r="E1593">
            <v>0</v>
          </cell>
          <cell r="G1593">
            <v>8330</v>
          </cell>
          <cell r="I1593">
            <v>38920</v>
          </cell>
          <cell r="J1593">
            <v>29991</v>
          </cell>
        </row>
        <row r="1594">
          <cell r="A1594">
            <v>1592</v>
          </cell>
          <cell r="B1594">
            <v>12</v>
          </cell>
          <cell r="C1594" t="str">
            <v>030</v>
          </cell>
          <cell r="D1594" t="str">
            <v xml:space="preserve">BEVERLY                      </v>
          </cell>
          <cell r="E1594">
            <v>0</v>
          </cell>
          <cell r="G1594">
            <v>8335</v>
          </cell>
          <cell r="I1594">
            <v>79939</v>
          </cell>
          <cell r="J1594">
            <v>34342</v>
          </cell>
        </row>
        <row r="1595">
          <cell r="A1595">
            <v>1593</v>
          </cell>
          <cell r="B1595">
            <v>13</v>
          </cell>
          <cell r="C1595" t="str">
            <v>030</v>
          </cell>
          <cell r="D1595" t="str">
            <v xml:space="preserve">BEVERLY                      </v>
          </cell>
          <cell r="E1595">
            <v>0</v>
          </cell>
          <cell r="G1595">
            <v>8340</v>
          </cell>
          <cell r="I1595">
            <v>370160</v>
          </cell>
          <cell r="J1595">
            <v>414397</v>
          </cell>
        </row>
        <row r="1596">
          <cell r="A1596">
            <v>1594</v>
          </cell>
          <cell r="B1596">
            <v>14</v>
          </cell>
          <cell r="C1596" t="str">
            <v>030</v>
          </cell>
          <cell r="D1596" t="str">
            <v xml:space="preserve">BEVERLY                      </v>
          </cell>
          <cell r="E1596">
            <v>5</v>
          </cell>
          <cell r="F1596" t="str">
            <v xml:space="preserve">Instructional Leadership </v>
          </cell>
          <cell r="I1596">
            <v>2513071</v>
          </cell>
          <cell r="J1596">
            <v>2915877</v>
          </cell>
        </row>
        <row r="1597">
          <cell r="A1597">
            <v>1595</v>
          </cell>
          <cell r="B1597">
            <v>15</v>
          </cell>
          <cell r="C1597" t="str">
            <v>030</v>
          </cell>
          <cell r="D1597" t="str">
            <v xml:space="preserve">BEVERLY                      </v>
          </cell>
          <cell r="E1597">
            <v>0</v>
          </cell>
          <cell r="G1597">
            <v>8345</v>
          </cell>
          <cell r="I1597">
            <v>455928</v>
          </cell>
          <cell r="J1597">
            <v>523824</v>
          </cell>
        </row>
        <row r="1598">
          <cell r="A1598">
            <v>1596</v>
          </cell>
          <cell r="B1598">
            <v>16</v>
          </cell>
          <cell r="C1598" t="str">
            <v>030</v>
          </cell>
          <cell r="D1598" t="str">
            <v xml:space="preserve">BEVERLY                      </v>
          </cell>
          <cell r="E1598">
            <v>0</v>
          </cell>
          <cell r="G1598">
            <v>8350</v>
          </cell>
          <cell r="I1598">
            <v>9683</v>
          </cell>
          <cell r="J1598">
            <v>12051</v>
          </cell>
        </row>
        <row r="1599">
          <cell r="A1599">
            <v>1597</v>
          </cell>
          <cell r="B1599">
            <v>17</v>
          </cell>
          <cell r="C1599" t="str">
            <v>030</v>
          </cell>
          <cell r="D1599" t="str">
            <v xml:space="preserve">BEVERLY                      </v>
          </cell>
          <cell r="E1599">
            <v>0</v>
          </cell>
          <cell r="G1599">
            <v>8355</v>
          </cell>
          <cell r="I1599">
            <v>1598225</v>
          </cell>
          <cell r="J1599">
            <v>1696828</v>
          </cell>
        </row>
        <row r="1600">
          <cell r="A1600">
            <v>1598</v>
          </cell>
          <cell r="B1600">
            <v>18</v>
          </cell>
          <cell r="C1600" t="str">
            <v>030</v>
          </cell>
          <cell r="D1600" t="str">
            <v xml:space="preserve">BEVERLY                      </v>
          </cell>
          <cell r="E1600">
            <v>0</v>
          </cell>
          <cell r="G1600">
            <v>8360</v>
          </cell>
          <cell r="I1600">
            <v>130031</v>
          </cell>
          <cell r="J1600">
            <v>136942</v>
          </cell>
        </row>
        <row r="1601">
          <cell r="A1601">
            <v>1599</v>
          </cell>
          <cell r="B1601">
            <v>19</v>
          </cell>
          <cell r="C1601" t="str">
            <v>030</v>
          </cell>
          <cell r="D1601" t="str">
            <v xml:space="preserve">BEVERLY                      </v>
          </cell>
          <cell r="E1601">
            <v>0</v>
          </cell>
          <cell r="G1601">
            <v>8365</v>
          </cell>
          <cell r="I1601">
            <v>0</v>
          </cell>
          <cell r="J1601">
            <v>30553</v>
          </cell>
        </row>
        <row r="1602">
          <cell r="A1602">
            <v>1600</v>
          </cell>
          <cell r="B1602">
            <v>20</v>
          </cell>
          <cell r="C1602" t="str">
            <v>030</v>
          </cell>
          <cell r="D1602" t="str">
            <v xml:space="preserve">BEVERLY                      </v>
          </cell>
          <cell r="E1602">
            <v>0</v>
          </cell>
          <cell r="G1602">
            <v>8380</v>
          </cell>
          <cell r="I1602">
            <v>319204</v>
          </cell>
          <cell r="J1602">
            <v>515679</v>
          </cell>
        </row>
        <row r="1603">
          <cell r="A1603">
            <v>1601</v>
          </cell>
          <cell r="B1603">
            <v>21</v>
          </cell>
          <cell r="C1603" t="str">
            <v>030</v>
          </cell>
          <cell r="D1603" t="str">
            <v xml:space="preserve">BEVERLY                      </v>
          </cell>
          <cell r="E1603">
            <v>6</v>
          </cell>
          <cell r="F1603" t="str">
            <v>Classroom and Specialist Teachers</v>
          </cell>
          <cell r="I1603">
            <v>19212353</v>
          </cell>
          <cell r="J1603">
            <v>19922568</v>
          </cell>
        </row>
        <row r="1604">
          <cell r="A1604">
            <v>1602</v>
          </cell>
          <cell r="B1604">
            <v>22</v>
          </cell>
          <cell r="C1604" t="str">
            <v>030</v>
          </cell>
          <cell r="D1604" t="str">
            <v xml:space="preserve">BEVERLY                      </v>
          </cell>
          <cell r="E1604">
            <v>0</v>
          </cell>
          <cell r="G1604">
            <v>8370</v>
          </cell>
          <cell r="I1604">
            <v>16820969</v>
          </cell>
          <cell r="J1604">
            <v>16380632</v>
          </cell>
        </row>
        <row r="1605">
          <cell r="A1605">
            <v>1603</v>
          </cell>
          <cell r="B1605">
            <v>23</v>
          </cell>
          <cell r="C1605" t="str">
            <v>030</v>
          </cell>
          <cell r="D1605" t="str">
            <v xml:space="preserve">BEVERLY                      </v>
          </cell>
          <cell r="E1605">
            <v>0</v>
          </cell>
          <cell r="G1605">
            <v>8375</v>
          </cell>
          <cell r="I1605">
            <v>2391384</v>
          </cell>
          <cell r="J1605">
            <v>3541936</v>
          </cell>
        </row>
        <row r="1606">
          <cell r="A1606">
            <v>1604</v>
          </cell>
          <cell r="B1606">
            <v>24</v>
          </cell>
          <cell r="C1606" t="str">
            <v>030</v>
          </cell>
          <cell r="D1606" t="str">
            <v xml:space="preserve">BEVERLY                      </v>
          </cell>
          <cell r="E1606">
            <v>7</v>
          </cell>
          <cell r="F1606" t="str">
            <v>Other Teaching Services</v>
          </cell>
          <cell r="I1606">
            <v>3921923</v>
          </cell>
          <cell r="J1606">
            <v>4267748</v>
          </cell>
        </row>
        <row r="1607">
          <cell r="A1607">
            <v>1605</v>
          </cell>
          <cell r="B1607">
            <v>25</v>
          </cell>
          <cell r="C1607" t="str">
            <v>030</v>
          </cell>
          <cell r="D1607" t="str">
            <v xml:space="preserve">BEVERLY                      </v>
          </cell>
          <cell r="E1607">
            <v>0</v>
          </cell>
          <cell r="G1607">
            <v>8385</v>
          </cell>
          <cell r="I1607">
            <v>1136181</v>
          </cell>
          <cell r="J1607">
            <v>1162984</v>
          </cell>
        </row>
        <row r="1608">
          <cell r="A1608">
            <v>1606</v>
          </cell>
          <cell r="B1608">
            <v>26</v>
          </cell>
          <cell r="C1608" t="str">
            <v>030</v>
          </cell>
          <cell r="D1608" t="str">
            <v xml:space="preserve">BEVERLY                      </v>
          </cell>
          <cell r="E1608">
            <v>0</v>
          </cell>
          <cell r="G1608">
            <v>8390</v>
          </cell>
          <cell r="I1608">
            <v>489649</v>
          </cell>
          <cell r="J1608">
            <v>475836</v>
          </cell>
        </row>
        <row r="1609">
          <cell r="A1609">
            <v>1607</v>
          </cell>
          <cell r="B1609">
            <v>27</v>
          </cell>
          <cell r="C1609" t="str">
            <v>030</v>
          </cell>
          <cell r="D1609" t="str">
            <v xml:space="preserve">BEVERLY                      </v>
          </cell>
          <cell r="E1609">
            <v>0</v>
          </cell>
          <cell r="G1609">
            <v>8395</v>
          </cell>
          <cell r="I1609">
            <v>1953860</v>
          </cell>
          <cell r="J1609">
            <v>2298035</v>
          </cell>
        </row>
        <row r="1610">
          <cell r="A1610">
            <v>1608</v>
          </cell>
          <cell r="B1610">
            <v>28</v>
          </cell>
          <cell r="C1610" t="str">
            <v>030</v>
          </cell>
          <cell r="D1610" t="str">
            <v xml:space="preserve">BEVERLY                      </v>
          </cell>
          <cell r="E1610">
            <v>0</v>
          </cell>
          <cell r="G1610">
            <v>8400</v>
          </cell>
          <cell r="I1610">
            <v>342233</v>
          </cell>
          <cell r="J1610">
            <v>330893</v>
          </cell>
        </row>
        <row r="1611">
          <cell r="A1611">
            <v>1609</v>
          </cell>
          <cell r="B1611">
            <v>29</v>
          </cell>
          <cell r="C1611" t="str">
            <v>030</v>
          </cell>
          <cell r="D1611" t="str">
            <v xml:space="preserve">BEVERLY                      </v>
          </cell>
          <cell r="E1611">
            <v>8</v>
          </cell>
          <cell r="F1611" t="str">
            <v>Professional Development</v>
          </cell>
          <cell r="I1611">
            <v>313133</v>
          </cell>
          <cell r="J1611">
            <v>404004</v>
          </cell>
        </row>
        <row r="1612">
          <cell r="A1612">
            <v>1610</v>
          </cell>
          <cell r="B1612">
            <v>30</v>
          </cell>
          <cell r="C1612" t="str">
            <v>030</v>
          </cell>
          <cell r="D1612" t="str">
            <v xml:space="preserve">BEVERLY                      </v>
          </cell>
          <cell r="E1612">
            <v>0</v>
          </cell>
          <cell r="G1612">
            <v>8405</v>
          </cell>
          <cell r="I1612">
            <v>45600</v>
          </cell>
          <cell r="J1612">
            <v>45119</v>
          </cell>
        </row>
        <row r="1613">
          <cell r="A1613">
            <v>1611</v>
          </cell>
          <cell r="B1613">
            <v>31</v>
          </cell>
          <cell r="C1613" t="str">
            <v>030</v>
          </cell>
          <cell r="D1613" t="str">
            <v xml:space="preserve">BEVERLY                      </v>
          </cell>
          <cell r="E1613">
            <v>0</v>
          </cell>
          <cell r="G1613">
            <v>8410</v>
          </cell>
          <cell r="I1613">
            <v>0</v>
          </cell>
          <cell r="J1613">
            <v>369</v>
          </cell>
        </row>
        <row r="1614">
          <cell r="A1614">
            <v>1612</v>
          </cell>
          <cell r="B1614">
            <v>32</v>
          </cell>
          <cell r="C1614" t="str">
            <v>030</v>
          </cell>
          <cell r="D1614" t="str">
            <v xml:space="preserve">BEVERLY                      </v>
          </cell>
          <cell r="E1614">
            <v>0</v>
          </cell>
          <cell r="G1614">
            <v>8415</v>
          </cell>
          <cell r="I1614">
            <v>38732</v>
          </cell>
          <cell r="J1614">
            <v>43064</v>
          </cell>
        </row>
        <row r="1615">
          <cell r="A1615">
            <v>1613</v>
          </cell>
          <cell r="B1615">
            <v>33</v>
          </cell>
          <cell r="C1615" t="str">
            <v>030</v>
          </cell>
          <cell r="D1615" t="str">
            <v xml:space="preserve">BEVERLY                      </v>
          </cell>
          <cell r="E1615">
            <v>0</v>
          </cell>
          <cell r="G1615">
            <v>8420</v>
          </cell>
          <cell r="I1615">
            <v>228801</v>
          </cell>
          <cell r="J1615">
            <v>315452</v>
          </cell>
        </row>
        <row r="1616">
          <cell r="A1616">
            <v>1614</v>
          </cell>
          <cell r="B1616">
            <v>34</v>
          </cell>
          <cell r="C1616" t="str">
            <v>030</v>
          </cell>
          <cell r="D1616" t="str">
            <v xml:space="preserve">BEVERLY                      </v>
          </cell>
          <cell r="E1616">
            <v>9</v>
          </cell>
          <cell r="F1616" t="str">
            <v>Instructional Materials, Equipment and Technology</v>
          </cell>
          <cell r="I1616">
            <v>1352506</v>
          </cell>
          <cell r="J1616">
            <v>881432</v>
          </cell>
        </row>
        <row r="1617">
          <cell r="A1617">
            <v>1615</v>
          </cell>
          <cell r="B1617">
            <v>35</v>
          </cell>
          <cell r="C1617" t="str">
            <v>030</v>
          </cell>
          <cell r="D1617" t="str">
            <v xml:space="preserve">BEVERLY                      </v>
          </cell>
          <cell r="E1617">
            <v>0</v>
          </cell>
          <cell r="G1617">
            <v>8425</v>
          </cell>
          <cell r="I1617">
            <v>443986</v>
          </cell>
          <cell r="J1617">
            <v>228790</v>
          </cell>
        </row>
        <row r="1618">
          <cell r="A1618">
            <v>1616</v>
          </cell>
          <cell r="B1618">
            <v>36</v>
          </cell>
          <cell r="C1618" t="str">
            <v>030</v>
          </cell>
          <cell r="D1618" t="str">
            <v xml:space="preserve">BEVERLY                      </v>
          </cell>
          <cell r="E1618">
            <v>0</v>
          </cell>
          <cell r="G1618">
            <v>8430</v>
          </cell>
          <cell r="I1618">
            <v>46383</v>
          </cell>
          <cell r="J1618">
            <v>94427</v>
          </cell>
        </row>
        <row r="1619">
          <cell r="A1619">
            <v>1617</v>
          </cell>
          <cell r="B1619">
            <v>37</v>
          </cell>
          <cell r="C1619" t="str">
            <v>030</v>
          </cell>
          <cell r="D1619" t="str">
            <v xml:space="preserve">BEVERLY                      </v>
          </cell>
          <cell r="E1619">
            <v>0</v>
          </cell>
          <cell r="G1619">
            <v>8435</v>
          </cell>
          <cell r="I1619">
            <v>64060</v>
          </cell>
          <cell r="J1619">
            <v>53411</v>
          </cell>
        </row>
        <row r="1620">
          <cell r="A1620">
            <v>1618</v>
          </cell>
          <cell r="B1620">
            <v>38</v>
          </cell>
          <cell r="C1620" t="str">
            <v>030</v>
          </cell>
          <cell r="D1620" t="str">
            <v xml:space="preserve">BEVERLY                      </v>
          </cell>
          <cell r="E1620">
            <v>0</v>
          </cell>
          <cell r="G1620">
            <v>8440</v>
          </cell>
          <cell r="I1620">
            <v>239313</v>
          </cell>
          <cell r="J1620">
            <v>162266</v>
          </cell>
        </row>
        <row r="1621">
          <cell r="A1621">
            <v>1619</v>
          </cell>
          <cell r="B1621">
            <v>39</v>
          </cell>
          <cell r="C1621" t="str">
            <v>030</v>
          </cell>
          <cell r="D1621" t="str">
            <v xml:space="preserve">BEVERLY                      </v>
          </cell>
          <cell r="E1621">
            <v>0</v>
          </cell>
          <cell r="G1621">
            <v>8445</v>
          </cell>
          <cell r="I1621">
            <v>489378</v>
          </cell>
          <cell r="J1621">
            <v>241662</v>
          </cell>
        </row>
        <row r="1622">
          <cell r="A1622">
            <v>1620</v>
          </cell>
          <cell r="B1622">
            <v>40</v>
          </cell>
          <cell r="C1622" t="str">
            <v>030</v>
          </cell>
          <cell r="D1622" t="str">
            <v xml:space="preserve">BEVERLY                      </v>
          </cell>
          <cell r="E1622">
            <v>0</v>
          </cell>
          <cell r="G1622">
            <v>8450</v>
          </cell>
          <cell r="I1622">
            <v>50963</v>
          </cell>
          <cell r="J1622">
            <v>59937</v>
          </cell>
        </row>
        <row r="1623">
          <cell r="A1623">
            <v>1621</v>
          </cell>
          <cell r="B1623">
            <v>41</v>
          </cell>
          <cell r="C1623" t="str">
            <v>030</v>
          </cell>
          <cell r="D1623" t="str">
            <v xml:space="preserve">BEVERLY                      </v>
          </cell>
          <cell r="E1623">
            <v>0</v>
          </cell>
          <cell r="G1623">
            <v>8455</v>
          </cell>
          <cell r="I1623">
            <v>12912</v>
          </cell>
          <cell r="J1623">
            <v>23098</v>
          </cell>
        </row>
        <row r="1624">
          <cell r="A1624">
            <v>1622</v>
          </cell>
          <cell r="B1624">
            <v>42</v>
          </cell>
          <cell r="C1624" t="str">
            <v>030</v>
          </cell>
          <cell r="D1624" t="str">
            <v xml:space="preserve">BEVERLY                      </v>
          </cell>
          <cell r="E1624">
            <v>0</v>
          </cell>
          <cell r="G1624">
            <v>8460</v>
          </cell>
          <cell r="I1624">
            <v>5511</v>
          </cell>
          <cell r="J1624">
            <v>17841</v>
          </cell>
        </row>
        <row r="1625">
          <cell r="A1625">
            <v>1623</v>
          </cell>
          <cell r="B1625">
            <v>43</v>
          </cell>
          <cell r="C1625" t="str">
            <v>030</v>
          </cell>
          <cell r="D1625" t="str">
            <v xml:space="preserve">BEVERLY                      </v>
          </cell>
          <cell r="E1625">
            <v>10</v>
          </cell>
          <cell r="F1625" t="str">
            <v>Guidance, Counseling and Testing</v>
          </cell>
          <cell r="I1625">
            <v>1633373</v>
          </cell>
          <cell r="J1625">
            <v>1789323</v>
          </cell>
        </row>
        <row r="1626">
          <cell r="A1626">
            <v>1624</v>
          </cell>
          <cell r="B1626">
            <v>44</v>
          </cell>
          <cell r="C1626" t="str">
            <v>030</v>
          </cell>
          <cell r="D1626" t="str">
            <v xml:space="preserve">BEVERLY                      </v>
          </cell>
          <cell r="E1626">
            <v>0</v>
          </cell>
          <cell r="G1626">
            <v>8465</v>
          </cell>
          <cell r="I1626">
            <v>1155007</v>
          </cell>
          <cell r="J1626">
            <v>1233957</v>
          </cell>
        </row>
        <row r="1627">
          <cell r="A1627">
            <v>1625</v>
          </cell>
          <cell r="B1627">
            <v>45</v>
          </cell>
          <cell r="C1627" t="str">
            <v>030</v>
          </cell>
          <cell r="D1627" t="str">
            <v xml:space="preserve">BEVERLY                      </v>
          </cell>
          <cell r="E1627">
            <v>0</v>
          </cell>
          <cell r="G1627">
            <v>8470</v>
          </cell>
          <cell r="I1627">
            <v>137735</v>
          </cell>
          <cell r="J1627">
            <v>60029</v>
          </cell>
        </row>
        <row r="1628">
          <cell r="A1628">
            <v>1626</v>
          </cell>
          <cell r="B1628">
            <v>46</v>
          </cell>
          <cell r="C1628" t="str">
            <v>030</v>
          </cell>
          <cell r="D1628" t="str">
            <v xml:space="preserve">BEVERLY                      </v>
          </cell>
          <cell r="E1628">
            <v>0</v>
          </cell>
          <cell r="G1628">
            <v>8475</v>
          </cell>
          <cell r="I1628">
            <v>340631</v>
          </cell>
          <cell r="J1628">
            <v>495337</v>
          </cell>
        </row>
        <row r="1629">
          <cell r="A1629">
            <v>1627</v>
          </cell>
          <cell r="B1629">
            <v>47</v>
          </cell>
          <cell r="C1629" t="str">
            <v>030</v>
          </cell>
          <cell r="D1629" t="str">
            <v xml:space="preserve">BEVERLY                      </v>
          </cell>
          <cell r="E1629">
            <v>11</v>
          </cell>
          <cell r="F1629" t="str">
            <v>Pupil Services</v>
          </cell>
          <cell r="I1629">
            <v>3482432</v>
          </cell>
          <cell r="J1629">
            <v>2672333</v>
          </cell>
        </row>
        <row r="1630">
          <cell r="A1630">
            <v>1628</v>
          </cell>
          <cell r="B1630">
            <v>48</v>
          </cell>
          <cell r="C1630" t="str">
            <v>030</v>
          </cell>
          <cell r="D1630" t="str">
            <v xml:space="preserve">BEVERLY                      </v>
          </cell>
          <cell r="E1630">
            <v>0</v>
          </cell>
          <cell r="G1630">
            <v>8485</v>
          </cell>
          <cell r="I1630">
            <v>147703</v>
          </cell>
          <cell r="J1630">
            <v>160967</v>
          </cell>
        </row>
        <row r="1631">
          <cell r="A1631">
            <v>1629</v>
          </cell>
          <cell r="B1631">
            <v>49</v>
          </cell>
          <cell r="C1631" t="str">
            <v>030</v>
          </cell>
          <cell r="D1631" t="str">
            <v xml:space="preserve">BEVERLY                      </v>
          </cell>
          <cell r="E1631">
            <v>0</v>
          </cell>
          <cell r="G1631">
            <v>8490</v>
          </cell>
          <cell r="I1631">
            <v>408433</v>
          </cell>
          <cell r="J1631">
            <v>550767</v>
          </cell>
        </row>
        <row r="1632">
          <cell r="A1632">
            <v>1630</v>
          </cell>
          <cell r="B1632">
            <v>50</v>
          </cell>
          <cell r="C1632" t="str">
            <v>030</v>
          </cell>
          <cell r="D1632" t="str">
            <v xml:space="preserve">BEVERLY                      </v>
          </cell>
          <cell r="E1632">
            <v>0</v>
          </cell>
          <cell r="G1632">
            <v>8495</v>
          </cell>
          <cell r="I1632">
            <v>1212130</v>
          </cell>
          <cell r="J1632">
            <v>1327616</v>
          </cell>
        </row>
        <row r="1633">
          <cell r="A1633">
            <v>1631</v>
          </cell>
          <cell r="B1633">
            <v>51</v>
          </cell>
          <cell r="C1633" t="str">
            <v>030</v>
          </cell>
          <cell r="D1633" t="str">
            <v xml:space="preserve">BEVERLY                      </v>
          </cell>
          <cell r="E1633">
            <v>0</v>
          </cell>
          <cell r="G1633">
            <v>8500</v>
          </cell>
          <cell r="I1633">
            <v>1098321</v>
          </cell>
          <cell r="J1633">
            <v>0</v>
          </cell>
        </row>
        <row r="1634">
          <cell r="A1634">
            <v>1632</v>
          </cell>
          <cell r="B1634">
            <v>52</v>
          </cell>
          <cell r="C1634" t="str">
            <v>030</v>
          </cell>
          <cell r="D1634" t="str">
            <v xml:space="preserve">BEVERLY                      </v>
          </cell>
          <cell r="E1634">
            <v>0</v>
          </cell>
          <cell r="G1634">
            <v>8505</v>
          </cell>
          <cell r="I1634">
            <v>443902</v>
          </cell>
          <cell r="J1634">
            <v>452628</v>
          </cell>
        </row>
        <row r="1635">
          <cell r="A1635">
            <v>1633</v>
          </cell>
          <cell r="B1635">
            <v>53</v>
          </cell>
          <cell r="C1635" t="str">
            <v>030</v>
          </cell>
          <cell r="D1635" t="str">
            <v xml:space="preserve">BEVERLY                      </v>
          </cell>
          <cell r="E1635">
            <v>0</v>
          </cell>
          <cell r="G1635">
            <v>8510</v>
          </cell>
          <cell r="I1635">
            <v>82028</v>
          </cell>
          <cell r="J1635">
            <v>84790</v>
          </cell>
        </row>
        <row r="1636">
          <cell r="A1636">
            <v>1634</v>
          </cell>
          <cell r="B1636">
            <v>54</v>
          </cell>
          <cell r="C1636" t="str">
            <v>030</v>
          </cell>
          <cell r="D1636" t="str">
            <v xml:space="preserve">BEVERLY                      </v>
          </cell>
          <cell r="E1636">
            <v>0</v>
          </cell>
          <cell r="G1636">
            <v>8515</v>
          </cell>
          <cell r="I1636">
            <v>89915</v>
          </cell>
          <cell r="J1636">
            <v>95565</v>
          </cell>
        </row>
        <row r="1637">
          <cell r="A1637">
            <v>1635</v>
          </cell>
          <cell r="B1637">
            <v>55</v>
          </cell>
          <cell r="C1637" t="str">
            <v>030</v>
          </cell>
          <cell r="D1637" t="str">
            <v xml:space="preserve">BEVERLY                      </v>
          </cell>
          <cell r="E1637">
            <v>12</v>
          </cell>
          <cell r="F1637" t="str">
            <v>Operations and Maintenance</v>
          </cell>
          <cell r="I1637">
            <v>3935907</v>
          </cell>
          <cell r="J1637">
            <v>3661171</v>
          </cell>
        </row>
        <row r="1638">
          <cell r="A1638">
            <v>1636</v>
          </cell>
          <cell r="B1638">
            <v>56</v>
          </cell>
          <cell r="C1638" t="str">
            <v>030</v>
          </cell>
          <cell r="D1638" t="str">
            <v xml:space="preserve">BEVERLY                      </v>
          </cell>
          <cell r="E1638">
            <v>0</v>
          </cell>
          <cell r="G1638">
            <v>8520</v>
          </cell>
          <cell r="I1638">
            <v>1227388</v>
          </cell>
          <cell r="J1638">
            <v>1218495</v>
          </cell>
        </row>
        <row r="1639">
          <cell r="A1639">
            <v>1637</v>
          </cell>
          <cell r="B1639">
            <v>57</v>
          </cell>
          <cell r="C1639" t="str">
            <v>030</v>
          </cell>
          <cell r="D1639" t="str">
            <v xml:space="preserve">BEVERLY                      </v>
          </cell>
          <cell r="E1639">
            <v>0</v>
          </cell>
          <cell r="G1639">
            <v>8525</v>
          </cell>
          <cell r="I1639">
            <v>813713</v>
          </cell>
          <cell r="J1639">
            <v>751912</v>
          </cell>
        </row>
        <row r="1640">
          <cell r="A1640">
            <v>1638</v>
          </cell>
          <cell r="B1640">
            <v>58</v>
          </cell>
          <cell r="C1640" t="str">
            <v>030</v>
          </cell>
          <cell r="D1640" t="str">
            <v xml:space="preserve">BEVERLY                      </v>
          </cell>
          <cell r="E1640">
            <v>0</v>
          </cell>
          <cell r="G1640">
            <v>8530</v>
          </cell>
          <cell r="I1640">
            <v>600563</v>
          </cell>
          <cell r="J1640">
            <v>717958</v>
          </cell>
        </row>
        <row r="1641">
          <cell r="A1641">
            <v>1639</v>
          </cell>
          <cell r="B1641">
            <v>59</v>
          </cell>
          <cell r="C1641" t="str">
            <v>030</v>
          </cell>
          <cell r="D1641" t="str">
            <v xml:space="preserve">BEVERLY                      </v>
          </cell>
          <cell r="E1641">
            <v>0</v>
          </cell>
          <cell r="G1641">
            <v>8535</v>
          </cell>
          <cell r="I1641">
            <v>247741</v>
          </cell>
          <cell r="J1641">
            <v>178852</v>
          </cell>
        </row>
        <row r="1642">
          <cell r="A1642">
            <v>1640</v>
          </cell>
          <cell r="B1642">
            <v>60</v>
          </cell>
          <cell r="C1642" t="str">
            <v>030</v>
          </cell>
          <cell r="D1642" t="str">
            <v xml:space="preserve">BEVERLY                      </v>
          </cell>
          <cell r="E1642">
            <v>0</v>
          </cell>
          <cell r="G1642">
            <v>8540</v>
          </cell>
          <cell r="I1642">
            <v>1004583</v>
          </cell>
          <cell r="J1642">
            <v>743134</v>
          </cell>
        </row>
        <row r="1643">
          <cell r="A1643">
            <v>1641</v>
          </cell>
          <cell r="B1643">
            <v>61</v>
          </cell>
          <cell r="C1643" t="str">
            <v>030</v>
          </cell>
          <cell r="D1643" t="str">
            <v xml:space="preserve">BEVERLY                      </v>
          </cell>
          <cell r="E1643">
            <v>0</v>
          </cell>
          <cell r="G1643">
            <v>8545</v>
          </cell>
          <cell r="I1643">
            <v>0</v>
          </cell>
          <cell r="J1643">
            <v>0</v>
          </cell>
        </row>
        <row r="1644">
          <cell r="A1644">
            <v>1642</v>
          </cell>
          <cell r="B1644">
            <v>62</v>
          </cell>
          <cell r="C1644" t="str">
            <v>030</v>
          </cell>
          <cell r="D1644" t="str">
            <v xml:space="preserve">BEVERLY                      </v>
          </cell>
          <cell r="E1644">
            <v>0</v>
          </cell>
          <cell r="G1644">
            <v>8550</v>
          </cell>
          <cell r="I1644">
            <v>38970</v>
          </cell>
          <cell r="J1644">
            <v>25676</v>
          </cell>
        </row>
        <row r="1645">
          <cell r="A1645">
            <v>1643</v>
          </cell>
          <cell r="B1645">
            <v>63</v>
          </cell>
          <cell r="C1645" t="str">
            <v>030</v>
          </cell>
          <cell r="D1645" t="str">
            <v xml:space="preserve">BEVERLY                      </v>
          </cell>
          <cell r="E1645">
            <v>0</v>
          </cell>
          <cell r="G1645">
            <v>8555</v>
          </cell>
          <cell r="I1645">
            <v>0</v>
          </cell>
          <cell r="J1645">
            <v>0</v>
          </cell>
        </row>
        <row r="1646">
          <cell r="A1646">
            <v>1644</v>
          </cell>
          <cell r="B1646">
            <v>64</v>
          </cell>
          <cell r="C1646" t="str">
            <v>030</v>
          </cell>
          <cell r="D1646" t="str">
            <v xml:space="preserve">BEVERLY                      </v>
          </cell>
          <cell r="E1646">
            <v>0</v>
          </cell>
          <cell r="G1646">
            <v>8560</v>
          </cell>
          <cell r="I1646">
            <v>2949</v>
          </cell>
          <cell r="J1646">
            <v>25144</v>
          </cell>
        </row>
        <row r="1647">
          <cell r="A1647">
            <v>1645</v>
          </cell>
          <cell r="B1647">
            <v>65</v>
          </cell>
          <cell r="C1647" t="str">
            <v>030</v>
          </cell>
          <cell r="D1647" t="str">
            <v xml:space="preserve">BEVERLY                      </v>
          </cell>
          <cell r="E1647">
            <v>0</v>
          </cell>
          <cell r="G1647">
            <v>8565</v>
          </cell>
          <cell r="I1647">
            <v>0</v>
          </cell>
          <cell r="J1647">
            <v>0</v>
          </cell>
        </row>
        <row r="1648">
          <cell r="A1648">
            <v>1646</v>
          </cell>
          <cell r="B1648">
            <v>66</v>
          </cell>
          <cell r="C1648" t="str">
            <v>030</v>
          </cell>
          <cell r="D1648" t="str">
            <v xml:space="preserve">BEVERLY                      </v>
          </cell>
          <cell r="E1648">
            <v>13</v>
          </cell>
          <cell r="F1648" t="str">
            <v>Insurance, Retirement Programs and Other</v>
          </cell>
          <cell r="I1648">
            <v>9409976</v>
          </cell>
          <cell r="J1648">
            <v>11031794</v>
          </cell>
        </row>
        <row r="1649">
          <cell r="A1649">
            <v>1647</v>
          </cell>
          <cell r="B1649">
            <v>67</v>
          </cell>
          <cell r="C1649" t="str">
            <v>030</v>
          </cell>
          <cell r="D1649" t="str">
            <v xml:space="preserve">BEVERLY                      </v>
          </cell>
          <cell r="E1649">
            <v>0</v>
          </cell>
          <cell r="G1649">
            <v>8570</v>
          </cell>
          <cell r="I1649">
            <v>1857245</v>
          </cell>
          <cell r="J1649">
            <v>2178242</v>
          </cell>
        </row>
        <row r="1650">
          <cell r="A1650">
            <v>1648</v>
          </cell>
          <cell r="B1650">
            <v>68</v>
          </cell>
          <cell r="C1650" t="str">
            <v>030</v>
          </cell>
          <cell r="D1650" t="str">
            <v xml:space="preserve">BEVERLY                      </v>
          </cell>
          <cell r="E1650">
            <v>0</v>
          </cell>
          <cell r="G1650">
            <v>8575</v>
          </cell>
          <cell r="I1650">
            <v>5504495</v>
          </cell>
          <cell r="J1650">
            <v>6272778</v>
          </cell>
        </row>
        <row r="1651">
          <cell r="A1651">
            <v>1649</v>
          </cell>
          <cell r="B1651">
            <v>69</v>
          </cell>
          <cell r="C1651" t="str">
            <v>030</v>
          </cell>
          <cell r="D1651" t="str">
            <v xml:space="preserve">BEVERLY                      </v>
          </cell>
          <cell r="E1651">
            <v>0</v>
          </cell>
          <cell r="G1651">
            <v>8580</v>
          </cell>
          <cell r="I1651">
            <v>1838222</v>
          </cell>
          <cell r="J1651">
            <v>2231735</v>
          </cell>
        </row>
        <row r="1652">
          <cell r="A1652">
            <v>1650</v>
          </cell>
          <cell r="B1652">
            <v>70</v>
          </cell>
          <cell r="C1652" t="str">
            <v>030</v>
          </cell>
          <cell r="D1652" t="str">
            <v xml:space="preserve">BEVERLY                      </v>
          </cell>
          <cell r="E1652">
            <v>0</v>
          </cell>
          <cell r="G1652">
            <v>8585</v>
          </cell>
          <cell r="I1652">
            <v>0</v>
          </cell>
          <cell r="J1652">
            <v>110530</v>
          </cell>
        </row>
        <row r="1653">
          <cell r="A1653">
            <v>1651</v>
          </cell>
          <cell r="B1653">
            <v>71</v>
          </cell>
          <cell r="C1653" t="str">
            <v>030</v>
          </cell>
          <cell r="D1653" t="str">
            <v xml:space="preserve">BEVERLY                      </v>
          </cell>
          <cell r="E1653">
            <v>0</v>
          </cell>
          <cell r="G1653">
            <v>8590</v>
          </cell>
          <cell r="I1653">
            <v>141514</v>
          </cell>
          <cell r="J1653">
            <v>165232</v>
          </cell>
        </row>
        <row r="1654">
          <cell r="A1654">
            <v>1652</v>
          </cell>
          <cell r="B1654">
            <v>72</v>
          </cell>
          <cell r="C1654" t="str">
            <v>030</v>
          </cell>
          <cell r="D1654" t="str">
            <v xml:space="preserve">BEVERLY                      </v>
          </cell>
          <cell r="E1654">
            <v>0</v>
          </cell>
          <cell r="G1654">
            <v>8595</v>
          </cell>
          <cell r="I1654">
            <v>0</v>
          </cell>
          <cell r="J1654">
            <v>0</v>
          </cell>
        </row>
        <row r="1655">
          <cell r="A1655">
            <v>1653</v>
          </cell>
          <cell r="B1655">
            <v>73</v>
          </cell>
          <cell r="C1655" t="str">
            <v>030</v>
          </cell>
          <cell r="D1655" t="str">
            <v xml:space="preserve">BEVERLY                      </v>
          </cell>
          <cell r="E1655">
            <v>0</v>
          </cell>
          <cell r="G1655">
            <v>8600</v>
          </cell>
          <cell r="I1655">
            <v>0</v>
          </cell>
          <cell r="J1655">
            <v>0</v>
          </cell>
        </row>
        <row r="1656">
          <cell r="A1656">
            <v>1654</v>
          </cell>
          <cell r="B1656">
            <v>74</v>
          </cell>
          <cell r="C1656" t="str">
            <v>030</v>
          </cell>
          <cell r="D1656" t="str">
            <v xml:space="preserve">BEVERLY                      </v>
          </cell>
          <cell r="E1656">
            <v>0</v>
          </cell>
          <cell r="G1656">
            <v>8610</v>
          </cell>
          <cell r="I1656">
            <v>68500</v>
          </cell>
          <cell r="J1656">
            <v>73277</v>
          </cell>
        </row>
        <row r="1657">
          <cell r="A1657">
            <v>1655</v>
          </cell>
          <cell r="B1657">
            <v>75</v>
          </cell>
          <cell r="C1657" t="str">
            <v>030</v>
          </cell>
          <cell r="D1657" t="str">
            <v xml:space="preserve">BEVERLY                      </v>
          </cell>
          <cell r="E1657">
            <v>14</v>
          </cell>
          <cell r="F1657" t="str">
            <v xml:space="preserve">Payments To Out-Of-District Schools </v>
          </cell>
          <cell r="I1657">
            <v>7799381</v>
          </cell>
          <cell r="J1657">
            <v>6261767</v>
          </cell>
        </row>
        <row r="1658">
          <cell r="A1658">
            <v>1656</v>
          </cell>
          <cell r="B1658">
            <v>76</v>
          </cell>
          <cell r="C1658" t="str">
            <v>030</v>
          </cell>
          <cell r="D1658" t="str">
            <v xml:space="preserve">BEVERLY                      </v>
          </cell>
          <cell r="E1658">
            <v>15</v>
          </cell>
          <cell r="F1658" t="str">
            <v>Tuition To Other Schools (9000)</v>
          </cell>
          <cell r="G1658" t="str">
            <v xml:space="preserve"> </v>
          </cell>
          <cell r="I1658">
            <v>7286303</v>
          </cell>
          <cell r="J1658">
            <v>5716107</v>
          </cell>
        </row>
        <row r="1659">
          <cell r="A1659">
            <v>1657</v>
          </cell>
          <cell r="B1659">
            <v>77</v>
          </cell>
          <cell r="C1659" t="str">
            <v>030</v>
          </cell>
          <cell r="D1659" t="str">
            <v xml:space="preserve">BEVERLY                      </v>
          </cell>
          <cell r="E1659">
            <v>16</v>
          </cell>
          <cell r="F1659" t="str">
            <v>Out-of-District Transportation (3300)</v>
          </cell>
          <cell r="I1659">
            <v>513078</v>
          </cell>
          <cell r="J1659">
            <v>545660</v>
          </cell>
        </row>
        <row r="1660">
          <cell r="A1660">
            <v>1658</v>
          </cell>
          <cell r="B1660">
            <v>78</v>
          </cell>
          <cell r="C1660" t="str">
            <v>030</v>
          </cell>
          <cell r="D1660" t="str">
            <v xml:space="preserve">BEVERLY                      </v>
          </cell>
          <cell r="E1660">
            <v>17</v>
          </cell>
          <cell r="F1660" t="str">
            <v>TOTAL EXPENDITURES</v>
          </cell>
          <cell r="I1660">
            <v>55293543</v>
          </cell>
          <cell r="J1660">
            <v>55510076</v>
          </cell>
        </row>
        <row r="1661">
          <cell r="A1661">
            <v>1659</v>
          </cell>
          <cell r="B1661">
            <v>79</v>
          </cell>
          <cell r="C1661" t="str">
            <v>030</v>
          </cell>
          <cell r="D1661" t="str">
            <v xml:space="preserve">BEVERLY                      </v>
          </cell>
          <cell r="E1661">
            <v>18</v>
          </cell>
          <cell r="F1661" t="str">
            <v>percentage of overall spending from the general fund</v>
          </cell>
          <cell r="I1661">
            <v>87.978044742041575</v>
          </cell>
        </row>
        <row r="1662">
          <cell r="A1662">
            <v>1660</v>
          </cell>
          <cell r="B1662">
            <v>1</v>
          </cell>
          <cell r="C1662" t="str">
            <v>031</v>
          </cell>
          <cell r="D1662" t="str">
            <v xml:space="preserve">BILLERICA                    </v>
          </cell>
          <cell r="E1662">
            <v>1</v>
          </cell>
          <cell r="F1662" t="str">
            <v>In-District FTE Average Membership</v>
          </cell>
          <cell r="G1662" t="str">
            <v xml:space="preserve"> </v>
          </cell>
          <cell r="I1662">
            <v>6173.52</v>
          </cell>
          <cell r="J1662">
            <v>6017.2</v>
          </cell>
        </row>
        <row r="1663">
          <cell r="A1663">
            <v>1661</v>
          </cell>
          <cell r="B1663">
            <v>2</v>
          </cell>
          <cell r="C1663" t="str">
            <v>031</v>
          </cell>
          <cell r="D1663" t="str">
            <v xml:space="preserve">BILLERICA                    </v>
          </cell>
          <cell r="E1663">
            <v>2</v>
          </cell>
          <cell r="F1663" t="str">
            <v>Out-of-District FTE Average Membership</v>
          </cell>
          <cell r="G1663" t="str">
            <v xml:space="preserve"> </v>
          </cell>
          <cell r="I1663">
            <v>259.89999999999998</v>
          </cell>
          <cell r="J1663">
            <v>291.60000000000002</v>
          </cell>
        </row>
        <row r="1664">
          <cell r="A1664">
            <v>1662</v>
          </cell>
          <cell r="B1664">
            <v>3</v>
          </cell>
          <cell r="C1664" t="str">
            <v>031</v>
          </cell>
          <cell r="D1664" t="str">
            <v xml:space="preserve">BILLERICA                    </v>
          </cell>
          <cell r="E1664">
            <v>3</v>
          </cell>
          <cell r="F1664" t="str">
            <v>Total FTE Average Membership</v>
          </cell>
          <cell r="G1664" t="str">
            <v xml:space="preserve"> </v>
          </cell>
          <cell r="I1664">
            <v>6433.42</v>
          </cell>
          <cell r="J1664">
            <v>6308.8</v>
          </cell>
        </row>
        <row r="1665">
          <cell r="A1665">
            <v>1663</v>
          </cell>
          <cell r="B1665">
            <v>4</v>
          </cell>
          <cell r="C1665" t="str">
            <v>031</v>
          </cell>
          <cell r="D1665" t="str">
            <v xml:space="preserve">BILLERICA                    </v>
          </cell>
          <cell r="E1665">
            <v>4</v>
          </cell>
          <cell r="F1665" t="str">
            <v>Administration</v>
          </cell>
          <cell r="G1665" t="str">
            <v xml:space="preserve"> </v>
          </cell>
          <cell r="I1665">
            <v>1228089</v>
          </cell>
          <cell r="J1665">
            <v>1111972</v>
          </cell>
        </row>
        <row r="1666">
          <cell r="A1666">
            <v>1664</v>
          </cell>
          <cell r="B1666">
            <v>5</v>
          </cell>
          <cell r="C1666" t="str">
            <v>031</v>
          </cell>
          <cell r="D1666" t="str">
            <v xml:space="preserve">BILLERICA                    </v>
          </cell>
          <cell r="E1666">
            <v>0</v>
          </cell>
          <cell r="G1666">
            <v>8300</v>
          </cell>
          <cell r="I1666">
            <v>22559</v>
          </cell>
          <cell r="J1666">
            <v>15067</v>
          </cell>
        </row>
        <row r="1667">
          <cell r="A1667">
            <v>1665</v>
          </cell>
          <cell r="B1667">
            <v>6</v>
          </cell>
          <cell r="C1667" t="str">
            <v>031</v>
          </cell>
          <cell r="D1667" t="str">
            <v xml:space="preserve">BILLERICA                    </v>
          </cell>
          <cell r="E1667">
            <v>0</v>
          </cell>
          <cell r="G1667">
            <v>8305</v>
          </cell>
          <cell r="I1667">
            <v>243232</v>
          </cell>
          <cell r="J1667">
            <v>234278</v>
          </cell>
        </row>
        <row r="1668">
          <cell r="A1668">
            <v>1666</v>
          </cell>
          <cell r="B1668">
            <v>7</v>
          </cell>
          <cell r="C1668" t="str">
            <v>031</v>
          </cell>
          <cell r="D1668" t="str">
            <v xml:space="preserve">BILLERICA                    </v>
          </cell>
          <cell r="E1668">
            <v>0</v>
          </cell>
          <cell r="G1668">
            <v>8310</v>
          </cell>
          <cell r="I1668">
            <v>180742</v>
          </cell>
          <cell r="J1668">
            <v>187754</v>
          </cell>
        </row>
        <row r="1669">
          <cell r="A1669">
            <v>1667</v>
          </cell>
          <cell r="B1669">
            <v>8</v>
          </cell>
          <cell r="C1669" t="str">
            <v>031</v>
          </cell>
          <cell r="D1669" t="str">
            <v xml:space="preserve">BILLERICA                    </v>
          </cell>
          <cell r="E1669">
            <v>0</v>
          </cell>
          <cell r="G1669">
            <v>8315</v>
          </cell>
          <cell r="I1669">
            <v>0</v>
          </cell>
          <cell r="J1669">
            <v>0</v>
          </cell>
        </row>
        <row r="1670">
          <cell r="A1670">
            <v>1668</v>
          </cell>
          <cell r="B1670">
            <v>9</v>
          </cell>
          <cell r="C1670" t="str">
            <v>031</v>
          </cell>
          <cell r="D1670" t="str">
            <v xml:space="preserve">BILLERICA                    </v>
          </cell>
          <cell r="E1670">
            <v>0</v>
          </cell>
          <cell r="G1670">
            <v>8320</v>
          </cell>
          <cell r="I1670">
            <v>474819</v>
          </cell>
          <cell r="J1670">
            <v>418326</v>
          </cell>
        </row>
        <row r="1671">
          <cell r="A1671">
            <v>1669</v>
          </cell>
          <cell r="B1671">
            <v>10</v>
          </cell>
          <cell r="C1671" t="str">
            <v>031</v>
          </cell>
          <cell r="D1671" t="str">
            <v xml:space="preserve">BILLERICA                    </v>
          </cell>
          <cell r="E1671">
            <v>0</v>
          </cell>
          <cell r="G1671">
            <v>8325</v>
          </cell>
          <cell r="I1671">
            <v>0</v>
          </cell>
          <cell r="J1671">
            <v>0</v>
          </cell>
        </row>
        <row r="1672">
          <cell r="A1672">
            <v>1670</v>
          </cell>
          <cell r="B1672">
            <v>11</v>
          </cell>
          <cell r="C1672" t="str">
            <v>031</v>
          </cell>
          <cell r="D1672" t="str">
            <v xml:space="preserve">BILLERICA                    </v>
          </cell>
          <cell r="E1672">
            <v>0</v>
          </cell>
          <cell r="G1672">
            <v>8330</v>
          </cell>
          <cell r="I1672">
            <v>60162</v>
          </cell>
          <cell r="J1672">
            <v>53087</v>
          </cell>
        </row>
        <row r="1673">
          <cell r="A1673">
            <v>1671</v>
          </cell>
          <cell r="B1673">
            <v>12</v>
          </cell>
          <cell r="C1673" t="str">
            <v>031</v>
          </cell>
          <cell r="D1673" t="str">
            <v xml:space="preserve">BILLERICA                    </v>
          </cell>
          <cell r="E1673">
            <v>0</v>
          </cell>
          <cell r="G1673">
            <v>8335</v>
          </cell>
          <cell r="I1673">
            <v>0</v>
          </cell>
          <cell r="J1673">
            <v>0</v>
          </cell>
        </row>
        <row r="1674">
          <cell r="A1674">
            <v>1672</v>
          </cell>
          <cell r="B1674">
            <v>13</v>
          </cell>
          <cell r="C1674" t="str">
            <v>031</v>
          </cell>
          <cell r="D1674" t="str">
            <v xml:space="preserve">BILLERICA                    </v>
          </cell>
          <cell r="E1674">
            <v>0</v>
          </cell>
          <cell r="G1674">
            <v>8340</v>
          </cell>
          <cell r="I1674">
            <v>246575</v>
          </cell>
          <cell r="J1674">
            <v>203460</v>
          </cell>
        </row>
        <row r="1675">
          <cell r="A1675">
            <v>1673</v>
          </cell>
          <cell r="B1675">
            <v>14</v>
          </cell>
          <cell r="C1675" t="str">
            <v>031</v>
          </cell>
          <cell r="D1675" t="str">
            <v xml:space="preserve">BILLERICA                    </v>
          </cell>
          <cell r="E1675">
            <v>5</v>
          </cell>
          <cell r="F1675" t="str">
            <v xml:space="preserve">Instructional Leadership </v>
          </cell>
          <cell r="I1675">
            <v>3689982</v>
          </cell>
          <cell r="J1675">
            <v>4368226</v>
          </cell>
        </row>
        <row r="1676">
          <cell r="A1676">
            <v>1674</v>
          </cell>
          <cell r="B1676">
            <v>15</v>
          </cell>
          <cell r="C1676" t="str">
            <v>031</v>
          </cell>
          <cell r="D1676" t="str">
            <v xml:space="preserve">BILLERICA                    </v>
          </cell>
          <cell r="E1676">
            <v>0</v>
          </cell>
          <cell r="G1676">
            <v>8345</v>
          </cell>
          <cell r="I1676">
            <v>880827</v>
          </cell>
          <cell r="J1676">
            <v>1801391</v>
          </cell>
        </row>
        <row r="1677">
          <cell r="A1677">
            <v>1675</v>
          </cell>
          <cell r="B1677">
            <v>16</v>
          </cell>
          <cell r="C1677" t="str">
            <v>031</v>
          </cell>
          <cell r="D1677" t="str">
            <v xml:space="preserve">BILLERICA                    </v>
          </cell>
          <cell r="E1677">
            <v>0</v>
          </cell>
          <cell r="G1677">
            <v>8350</v>
          </cell>
          <cell r="I1677">
            <v>55535</v>
          </cell>
          <cell r="J1677">
            <v>87792</v>
          </cell>
        </row>
        <row r="1678">
          <cell r="A1678">
            <v>1676</v>
          </cell>
          <cell r="B1678">
            <v>17</v>
          </cell>
          <cell r="C1678" t="str">
            <v>031</v>
          </cell>
          <cell r="D1678" t="str">
            <v xml:space="preserve">BILLERICA                    </v>
          </cell>
          <cell r="E1678">
            <v>0</v>
          </cell>
          <cell r="G1678">
            <v>8355</v>
          </cell>
          <cell r="I1678">
            <v>2645711</v>
          </cell>
          <cell r="J1678">
            <v>2468343</v>
          </cell>
        </row>
        <row r="1679">
          <cell r="A1679">
            <v>1677</v>
          </cell>
          <cell r="B1679">
            <v>18</v>
          </cell>
          <cell r="C1679" t="str">
            <v>031</v>
          </cell>
          <cell r="D1679" t="str">
            <v xml:space="preserve">BILLERICA                    </v>
          </cell>
          <cell r="E1679">
            <v>0</v>
          </cell>
          <cell r="G1679">
            <v>8360</v>
          </cell>
          <cell r="I1679">
            <v>0</v>
          </cell>
          <cell r="J1679">
            <v>0</v>
          </cell>
        </row>
        <row r="1680">
          <cell r="A1680">
            <v>1678</v>
          </cell>
          <cell r="B1680">
            <v>19</v>
          </cell>
          <cell r="C1680" t="str">
            <v>031</v>
          </cell>
          <cell r="D1680" t="str">
            <v xml:space="preserve">BILLERICA                    </v>
          </cell>
          <cell r="E1680">
            <v>0</v>
          </cell>
          <cell r="G1680">
            <v>8365</v>
          </cell>
          <cell r="I1680">
            <v>0</v>
          </cell>
          <cell r="J1680">
            <v>0</v>
          </cell>
        </row>
        <row r="1681">
          <cell r="A1681">
            <v>1679</v>
          </cell>
          <cell r="B1681">
            <v>20</v>
          </cell>
          <cell r="C1681" t="str">
            <v>031</v>
          </cell>
          <cell r="D1681" t="str">
            <v xml:space="preserve">BILLERICA                    </v>
          </cell>
          <cell r="E1681">
            <v>0</v>
          </cell>
          <cell r="G1681">
            <v>8380</v>
          </cell>
          <cell r="I1681">
            <v>107909</v>
          </cell>
          <cell r="J1681">
            <v>10700</v>
          </cell>
        </row>
        <row r="1682">
          <cell r="A1682">
            <v>1680</v>
          </cell>
          <cell r="B1682">
            <v>21</v>
          </cell>
          <cell r="C1682" t="str">
            <v>031</v>
          </cell>
          <cell r="D1682" t="str">
            <v xml:space="preserve">BILLERICA                    </v>
          </cell>
          <cell r="E1682">
            <v>6</v>
          </cell>
          <cell r="F1682" t="str">
            <v>Classroom and Specialist Teachers</v>
          </cell>
          <cell r="I1682">
            <v>25412994</v>
          </cell>
          <cell r="J1682">
            <v>24843396</v>
          </cell>
        </row>
        <row r="1683">
          <cell r="A1683">
            <v>1681</v>
          </cell>
          <cell r="B1683">
            <v>22</v>
          </cell>
          <cell r="C1683" t="str">
            <v>031</v>
          </cell>
          <cell r="D1683" t="str">
            <v xml:space="preserve">BILLERICA                    </v>
          </cell>
          <cell r="E1683">
            <v>0</v>
          </cell>
          <cell r="G1683">
            <v>8370</v>
          </cell>
          <cell r="I1683">
            <v>21958669</v>
          </cell>
          <cell r="J1683">
            <v>21231755</v>
          </cell>
        </row>
        <row r="1684">
          <cell r="A1684">
            <v>1682</v>
          </cell>
          <cell r="B1684">
            <v>23</v>
          </cell>
          <cell r="C1684" t="str">
            <v>031</v>
          </cell>
          <cell r="D1684" t="str">
            <v xml:space="preserve">BILLERICA                    </v>
          </cell>
          <cell r="E1684">
            <v>0</v>
          </cell>
          <cell r="G1684">
            <v>8375</v>
          </cell>
          <cell r="I1684">
            <v>3454325</v>
          </cell>
          <cell r="J1684">
            <v>3611641</v>
          </cell>
        </row>
        <row r="1685">
          <cell r="A1685">
            <v>1683</v>
          </cell>
          <cell r="B1685">
            <v>24</v>
          </cell>
          <cell r="C1685" t="str">
            <v>031</v>
          </cell>
          <cell r="D1685" t="str">
            <v xml:space="preserve">BILLERICA                    </v>
          </cell>
          <cell r="E1685">
            <v>7</v>
          </cell>
          <cell r="F1685" t="str">
            <v>Other Teaching Services</v>
          </cell>
          <cell r="I1685">
            <v>4621773</v>
          </cell>
          <cell r="J1685">
            <v>4428798</v>
          </cell>
        </row>
        <row r="1686">
          <cell r="A1686">
            <v>1684</v>
          </cell>
          <cell r="B1686">
            <v>25</v>
          </cell>
          <cell r="C1686" t="str">
            <v>031</v>
          </cell>
          <cell r="D1686" t="str">
            <v xml:space="preserve">BILLERICA                    </v>
          </cell>
          <cell r="E1686">
            <v>0</v>
          </cell>
          <cell r="G1686">
            <v>8385</v>
          </cell>
          <cell r="I1686">
            <v>1655039</v>
          </cell>
          <cell r="J1686">
            <v>1613221</v>
          </cell>
        </row>
        <row r="1687">
          <cell r="A1687">
            <v>1685</v>
          </cell>
          <cell r="B1687">
            <v>26</v>
          </cell>
          <cell r="C1687" t="str">
            <v>031</v>
          </cell>
          <cell r="D1687" t="str">
            <v xml:space="preserve">BILLERICA                    </v>
          </cell>
          <cell r="E1687">
            <v>0</v>
          </cell>
          <cell r="G1687">
            <v>8390</v>
          </cell>
          <cell r="I1687">
            <v>375605</v>
          </cell>
          <cell r="J1687">
            <v>438393</v>
          </cell>
        </row>
        <row r="1688">
          <cell r="A1688">
            <v>1686</v>
          </cell>
          <cell r="B1688">
            <v>27</v>
          </cell>
          <cell r="C1688" t="str">
            <v>031</v>
          </cell>
          <cell r="D1688" t="str">
            <v xml:space="preserve">BILLERICA                    </v>
          </cell>
          <cell r="E1688">
            <v>0</v>
          </cell>
          <cell r="G1688">
            <v>8395</v>
          </cell>
          <cell r="I1688">
            <v>2066825</v>
          </cell>
          <cell r="J1688">
            <v>1836170</v>
          </cell>
        </row>
        <row r="1689">
          <cell r="A1689">
            <v>1687</v>
          </cell>
          <cell r="B1689">
            <v>28</v>
          </cell>
          <cell r="C1689" t="str">
            <v>031</v>
          </cell>
          <cell r="D1689" t="str">
            <v xml:space="preserve">BILLERICA                    </v>
          </cell>
          <cell r="E1689">
            <v>0</v>
          </cell>
          <cell r="G1689">
            <v>8400</v>
          </cell>
          <cell r="I1689">
            <v>524304</v>
          </cell>
          <cell r="J1689">
            <v>541014</v>
          </cell>
        </row>
        <row r="1690">
          <cell r="A1690">
            <v>1688</v>
          </cell>
          <cell r="B1690">
            <v>29</v>
          </cell>
          <cell r="C1690" t="str">
            <v>031</v>
          </cell>
          <cell r="D1690" t="str">
            <v xml:space="preserve">BILLERICA                    </v>
          </cell>
          <cell r="E1690">
            <v>8</v>
          </cell>
          <cell r="F1690" t="str">
            <v>Professional Development</v>
          </cell>
          <cell r="I1690">
            <v>293851</v>
          </cell>
          <cell r="J1690">
            <v>750361</v>
          </cell>
        </row>
        <row r="1691">
          <cell r="A1691">
            <v>1689</v>
          </cell>
          <cell r="B1691">
            <v>30</v>
          </cell>
          <cell r="C1691" t="str">
            <v>031</v>
          </cell>
          <cell r="D1691" t="str">
            <v xml:space="preserve">BILLERICA                    </v>
          </cell>
          <cell r="E1691">
            <v>0</v>
          </cell>
          <cell r="G1691">
            <v>8405</v>
          </cell>
          <cell r="I1691">
            <v>0</v>
          </cell>
          <cell r="J1691">
            <v>105763</v>
          </cell>
        </row>
        <row r="1692">
          <cell r="A1692">
            <v>1690</v>
          </cell>
          <cell r="B1692">
            <v>31</v>
          </cell>
          <cell r="C1692" t="str">
            <v>031</v>
          </cell>
          <cell r="D1692" t="str">
            <v xml:space="preserve">BILLERICA                    </v>
          </cell>
          <cell r="E1692">
            <v>0</v>
          </cell>
          <cell r="G1692">
            <v>8410</v>
          </cell>
          <cell r="I1692">
            <v>17820</v>
          </cell>
          <cell r="J1692">
            <v>535773</v>
          </cell>
        </row>
        <row r="1693">
          <cell r="A1693">
            <v>1691</v>
          </cell>
          <cell r="B1693">
            <v>32</v>
          </cell>
          <cell r="C1693" t="str">
            <v>031</v>
          </cell>
          <cell r="D1693" t="str">
            <v xml:space="preserve">BILLERICA                    </v>
          </cell>
          <cell r="E1693">
            <v>0</v>
          </cell>
          <cell r="G1693">
            <v>8415</v>
          </cell>
          <cell r="I1693">
            <v>0</v>
          </cell>
          <cell r="J1693">
            <v>0</v>
          </cell>
        </row>
        <row r="1694">
          <cell r="A1694">
            <v>1692</v>
          </cell>
          <cell r="B1694">
            <v>33</v>
          </cell>
          <cell r="C1694" t="str">
            <v>031</v>
          </cell>
          <cell r="D1694" t="str">
            <v xml:space="preserve">BILLERICA                    </v>
          </cell>
          <cell r="E1694">
            <v>0</v>
          </cell>
          <cell r="G1694">
            <v>8420</v>
          </cell>
          <cell r="I1694">
            <v>276031</v>
          </cell>
          <cell r="J1694">
            <v>108825</v>
          </cell>
        </row>
        <row r="1695">
          <cell r="A1695">
            <v>1693</v>
          </cell>
          <cell r="B1695">
            <v>34</v>
          </cell>
          <cell r="C1695" t="str">
            <v>031</v>
          </cell>
          <cell r="D1695" t="str">
            <v xml:space="preserve">BILLERICA                    </v>
          </cell>
          <cell r="E1695">
            <v>9</v>
          </cell>
          <cell r="F1695" t="str">
            <v>Instructional Materials, Equipment and Technology</v>
          </cell>
          <cell r="I1695">
            <v>1080449</v>
          </cell>
          <cell r="J1695">
            <v>1590011</v>
          </cell>
        </row>
        <row r="1696">
          <cell r="A1696">
            <v>1694</v>
          </cell>
          <cell r="B1696">
            <v>35</v>
          </cell>
          <cell r="C1696" t="str">
            <v>031</v>
          </cell>
          <cell r="D1696" t="str">
            <v xml:space="preserve">BILLERICA                    </v>
          </cell>
          <cell r="E1696">
            <v>0</v>
          </cell>
          <cell r="G1696">
            <v>8425</v>
          </cell>
          <cell r="I1696">
            <v>154985</v>
          </cell>
          <cell r="J1696">
            <v>227927</v>
          </cell>
        </row>
        <row r="1697">
          <cell r="A1697">
            <v>1695</v>
          </cell>
          <cell r="B1697">
            <v>36</v>
          </cell>
          <cell r="C1697" t="str">
            <v>031</v>
          </cell>
          <cell r="D1697" t="str">
            <v xml:space="preserve">BILLERICA                    </v>
          </cell>
          <cell r="E1697">
            <v>0</v>
          </cell>
          <cell r="G1697">
            <v>8430</v>
          </cell>
          <cell r="I1697">
            <v>53791</v>
          </cell>
          <cell r="J1697">
            <v>62134</v>
          </cell>
        </row>
        <row r="1698">
          <cell r="A1698">
            <v>1696</v>
          </cell>
          <cell r="B1698">
            <v>37</v>
          </cell>
          <cell r="C1698" t="str">
            <v>031</v>
          </cell>
          <cell r="D1698" t="str">
            <v xml:space="preserve">BILLERICA                    </v>
          </cell>
          <cell r="E1698">
            <v>0</v>
          </cell>
          <cell r="G1698">
            <v>8435</v>
          </cell>
          <cell r="I1698">
            <v>201237</v>
          </cell>
          <cell r="J1698">
            <v>190485</v>
          </cell>
        </row>
        <row r="1699">
          <cell r="A1699">
            <v>1697</v>
          </cell>
          <cell r="B1699">
            <v>38</v>
          </cell>
          <cell r="C1699" t="str">
            <v>031</v>
          </cell>
          <cell r="D1699" t="str">
            <v xml:space="preserve">BILLERICA                    </v>
          </cell>
          <cell r="E1699">
            <v>0</v>
          </cell>
          <cell r="G1699">
            <v>8440</v>
          </cell>
          <cell r="I1699">
            <v>483469</v>
          </cell>
          <cell r="J1699">
            <v>605658</v>
          </cell>
        </row>
        <row r="1700">
          <cell r="A1700">
            <v>1698</v>
          </cell>
          <cell r="B1700">
            <v>39</v>
          </cell>
          <cell r="C1700" t="str">
            <v>031</v>
          </cell>
          <cell r="D1700" t="str">
            <v xml:space="preserve">BILLERICA                    </v>
          </cell>
          <cell r="E1700">
            <v>0</v>
          </cell>
          <cell r="G1700">
            <v>8445</v>
          </cell>
          <cell r="I1700">
            <v>82729</v>
          </cell>
          <cell r="J1700">
            <v>120201</v>
          </cell>
        </row>
        <row r="1701">
          <cell r="A1701">
            <v>1699</v>
          </cell>
          <cell r="B1701">
            <v>40</v>
          </cell>
          <cell r="C1701" t="str">
            <v>031</v>
          </cell>
          <cell r="D1701" t="str">
            <v xml:space="preserve">BILLERICA                    </v>
          </cell>
          <cell r="E1701">
            <v>0</v>
          </cell>
          <cell r="G1701">
            <v>8450</v>
          </cell>
          <cell r="I1701">
            <v>71098</v>
          </cell>
          <cell r="J1701">
            <v>280176</v>
          </cell>
        </row>
        <row r="1702">
          <cell r="A1702">
            <v>1700</v>
          </cell>
          <cell r="B1702">
            <v>41</v>
          </cell>
          <cell r="C1702" t="str">
            <v>031</v>
          </cell>
          <cell r="D1702" t="str">
            <v xml:space="preserve">BILLERICA                    </v>
          </cell>
          <cell r="E1702">
            <v>0</v>
          </cell>
          <cell r="G1702">
            <v>8455</v>
          </cell>
          <cell r="I1702">
            <v>0</v>
          </cell>
          <cell r="J1702">
            <v>0</v>
          </cell>
        </row>
        <row r="1703">
          <cell r="A1703">
            <v>1701</v>
          </cell>
          <cell r="B1703">
            <v>42</v>
          </cell>
          <cell r="C1703" t="str">
            <v>031</v>
          </cell>
          <cell r="D1703" t="str">
            <v xml:space="preserve">BILLERICA                    </v>
          </cell>
          <cell r="E1703">
            <v>0</v>
          </cell>
          <cell r="G1703">
            <v>8460</v>
          </cell>
          <cell r="I1703">
            <v>33140</v>
          </cell>
          <cell r="J1703">
            <v>103430</v>
          </cell>
        </row>
        <row r="1704">
          <cell r="A1704">
            <v>1702</v>
          </cell>
          <cell r="B1704">
            <v>43</v>
          </cell>
          <cell r="C1704" t="str">
            <v>031</v>
          </cell>
          <cell r="D1704" t="str">
            <v xml:space="preserve">BILLERICA                    </v>
          </cell>
          <cell r="E1704">
            <v>10</v>
          </cell>
          <cell r="F1704" t="str">
            <v>Guidance, Counseling and Testing</v>
          </cell>
          <cell r="I1704">
            <v>2158713</v>
          </cell>
          <cell r="J1704">
            <v>2326473</v>
          </cell>
        </row>
        <row r="1705">
          <cell r="A1705">
            <v>1703</v>
          </cell>
          <cell r="B1705">
            <v>44</v>
          </cell>
          <cell r="C1705" t="str">
            <v>031</v>
          </cell>
          <cell r="D1705" t="str">
            <v xml:space="preserve">BILLERICA                    </v>
          </cell>
          <cell r="E1705">
            <v>0</v>
          </cell>
          <cell r="G1705">
            <v>8465</v>
          </cell>
          <cell r="I1705">
            <v>595704</v>
          </cell>
          <cell r="J1705">
            <v>600809</v>
          </cell>
        </row>
        <row r="1706">
          <cell r="A1706">
            <v>1704</v>
          </cell>
          <cell r="B1706">
            <v>45</v>
          </cell>
          <cell r="C1706" t="str">
            <v>031</v>
          </cell>
          <cell r="D1706" t="str">
            <v xml:space="preserve">BILLERICA                    </v>
          </cell>
          <cell r="E1706">
            <v>0</v>
          </cell>
          <cell r="G1706">
            <v>8470</v>
          </cell>
          <cell r="I1706">
            <v>11993</v>
          </cell>
          <cell r="J1706">
            <v>4992</v>
          </cell>
        </row>
        <row r="1707">
          <cell r="A1707">
            <v>1705</v>
          </cell>
          <cell r="B1707">
            <v>46</v>
          </cell>
          <cell r="C1707" t="str">
            <v>031</v>
          </cell>
          <cell r="D1707" t="str">
            <v xml:space="preserve">BILLERICA                    </v>
          </cell>
          <cell r="E1707">
            <v>0</v>
          </cell>
          <cell r="G1707">
            <v>8475</v>
          </cell>
          <cell r="I1707">
            <v>1551016</v>
          </cell>
          <cell r="J1707">
            <v>1720672</v>
          </cell>
        </row>
        <row r="1708">
          <cell r="A1708">
            <v>1706</v>
          </cell>
          <cell r="B1708">
            <v>47</v>
          </cell>
          <cell r="C1708" t="str">
            <v>031</v>
          </cell>
          <cell r="D1708" t="str">
            <v xml:space="preserve">BILLERICA                    </v>
          </cell>
          <cell r="E1708">
            <v>11</v>
          </cell>
          <cell r="F1708" t="str">
            <v>Pupil Services</v>
          </cell>
          <cell r="I1708">
            <v>5995918.04</v>
          </cell>
          <cell r="J1708">
            <v>6025714</v>
          </cell>
        </row>
        <row r="1709">
          <cell r="A1709">
            <v>1707</v>
          </cell>
          <cell r="B1709">
            <v>48</v>
          </cell>
          <cell r="C1709" t="str">
            <v>031</v>
          </cell>
          <cell r="D1709" t="str">
            <v xml:space="preserve">BILLERICA                    </v>
          </cell>
          <cell r="E1709">
            <v>0</v>
          </cell>
          <cell r="G1709">
            <v>8485</v>
          </cell>
          <cell r="I1709">
            <v>69670</v>
          </cell>
          <cell r="J1709">
            <v>69670</v>
          </cell>
        </row>
        <row r="1710">
          <cell r="A1710">
            <v>1708</v>
          </cell>
          <cell r="B1710">
            <v>49</v>
          </cell>
          <cell r="C1710" t="str">
            <v>031</v>
          </cell>
          <cell r="D1710" t="str">
            <v xml:space="preserve">BILLERICA                    </v>
          </cell>
          <cell r="E1710">
            <v>0</v>
          </cell>
          <cell r="G1710">
            <v>8490</v>
          </cell>
          <cell r="I1710">
            <v>739919</v>
          </cell>
          <cell r="J1710">
            <v>762673</v>
          </cell>
        </row>
        <row r="1711">
          <cell r="A1711">
            <v>1709</v>
          </cell>
          <cell r="B1711">
            <v>50</v>
          </cell>
          <cell r="C1711" t="str">
            <v>031</v>
          </cell>
          <cell r="D1711" t="str">
            <v xml:space="preserve">BILLERICA                    </v>
          </cell>
          <cell r="E1711">
            <v>0</v>
          </cell>
          <cell r="G1711">
            <v>8495</v>
          </cell>
          <cell r="I1711">
            <v>2636552.04</v>
          </cell>
          <cell r="J1711">
            <v>2765535</v>
          </cell>
        </row>
        <row r="1712">
          <cell r="A1712">
            <v>1710</v>
          </cell>
          <cell r="B1712">
            <v>51</v>
          </cell>
          <cell r="C1712" t="str">
            <v>031</v>
          </cell>
          <cell r="D1712" t="str">
            <v xml:space="preserve">BILLERICA                    </v>
          </cell>
          <cell r="E1712">
            <v>0</v>
          </cell>
          <cell r="G1712">
            <v>8500</v>
          </cell>
          <cell r="I1712">
            <v>1711869</v>
          </cell>
          <cell r="J1712">
            <v>1618560</v>
          </cell>
        </row>
        <row r="1713">
          <cell r="A1713">
            <v>1711</v>
          </cell>
          <cell r="B1713">
            <v>52</v>
          </cell>
          <cell r="C1713" t="str">
            <v>031</v>
          </cell>
          <cell r="D1713" t="str">
            <v xml:space="preserve">BILLERICA                    </v>
          </cell>
          <cell r="E1713">
            <v>0</v>
          </cell>
          <cell r="G1713">
            <v>8505</v>
          </cell>
          <cell r="I1713">
            <v>620679</v>
          </cell>
          <cell r="J1713">
            <v>608741</v>
          </cell>
        </row>
        <row r="1714">
          <cell r="A1714">
            <v>1712</v>
          </cell>
          <cell r="B1714">
            <v>53</v>
          </cell>
          <cell r="C1714" t="str">
            <v>031</v>
          </cell>
          <cell r="D1714" t="str">
            <v xml:space="preserve">BILLERICA                    </v>
          </cell>
          <cell r="E1714">
            <v>0</v>
          </cell>
          <cell r="G1714">
            <v>8510</v>
          </cell>
          <cell r="I1714">
            <v>169219</v>
          </cell>
          <cell r="J1714">
            <v>152511</v>
          </cell>
        </row>
        <row r="1715">
          <cell r="A1715">
            <v>1713</v>
          </cell>
          <cell r="B1715">
            <v>54</v>
          </cell>
          <cell r="C1715" t="str">
            <v>031</v>
          </cell>
          <cell r="D1715" t="str">
            <v xml:space="preserve">BILLERICA                    </v>
          </cell>
          <cell r="E1715">
            <v>0</v>
          </cell>
          <cell r="G1715">
            <v>8515</v>
          </cell>
          <cell r="I1715">
            <v>48010</v>
          </cell>
          <cell r="J1715">
            <v>48024</v>
          </cell>
        </row>
        <row r="1716">
          <cell r="A1716">
            <v>1714</v>
          </cell>
          <cell r="B1716">
            <v>55</v>
          </cell>
          <cell r="C1716" t="str">
            <v>031</v>
          </cell>
          <cell r="D1716" t="str">
            <v xml:space="preserve">BILLERICA                    </v>
          </cell>
          <cell r="E1716">
            <v>12</v>
          </cell>
          <cell r="F1716" t="str">
            <v>Operations and Maintenance</v>
          </cell>
          <cell r="I1716">
            <v>6667458</v>
          </cell>
          <cell r="J1716">
            <v>5744248</v>
          </cell>
        </row>
        <row r="1717">
          <cell r="A1717">
            <v>1715</v>
          </cell>
          <cell r="B1717">
            <v>56</v>
          </cell>
          <cell r="C1717" t="str">
            <v>031</v>
          </cell>
          <cell r="D1717" t="str">
            <v xml:space="preserve">BILLERICA                    </v>
          </cell>
          <cell r="E1717">
            <v>0</v>
          </cell>
          <cell r="G1717">
            <v>8520</v>
          </cell>
          <cell r="I1717">
            <v>2862156</v>
          </cell>
          <cell r="J1717">
            <v>2500348</v>
          </cell>
        </row>
        <row r="1718">
          <cell r="A1718">
            <v>1716</v>
          </cell>
          <cell r="B1718">
            <v>57</v>
          </cell>
          <cell r="C1718" t="str">
            <v>031</v>
          </cell>
          <cell r="D1718" t="str">
            <v xml:space="preserve">BILLERICA                    </v>
          </cell>
          <cell r="E1718">
            <v>0</v>
          </cell>
          <cell r="G1718">
            <v>8525</v>
          </cell>
          <cell r="I1718">
            <v>954610</v>
          </cell>
          <cell r="J1718">
            <v>651746</v>
          </cell>
        </row>
        <row r="1719">
          <cell r="A1719">
            <v>1717</v>
          </cell>
          <cell r="B1719">
            <v>58</v>
          </cell>
          <cell r="C1719" t="str">
            <v>031</v>
          </cell>
          <cell r="D1719" t="str">
            <v xml:space="preserve">BILLERICA                    </v>
          </cell>
          <cell r="E1719">
            <v>0</v>
          </cell>
          <cell r="G1719">
            <v>8530</v>
          </cell>
          <cell r="I1719">
            <v>964897</v>
          </cell>
          <cell r="J1719">
            <v>933186</v>
          </cell>
        </row>
        <row r="1720">
          <cell r="A1720">
            <v>1718</v>
          </cell>
          <cell r="B1720">
            <v>59</v>
          </cell>
          <cell r="C1720" t="str">
            <v>031</v>
          </cell>
          <cell r="D1720" t="str">
            <v xml:space="preserve">BILLERICA                    </v>
          </cell>
          <cell r="E1720">
            <v>0</v>
          </cell>
          <cell r="G1720">
            <v>8535</v>
          </cell>
          <cell r="I1720">
            <v>178267</v>
          </cell>
          <cell r="J1720">
            <v>218816</v>
          </cell>
        </row>
        <row r="1721">
          <cell r="A1721">
            <v>1719</v>
          </cell>
          <cell r="B1721">
            <v>60</v>
          </cell>
          <cell r="C1721" t="str">
            <v>031</v>
          </cell>
          <cell r="D1721" t="str">
            <v xml:space="preserve">BILLERICA                    </v>
          </cell>
          <cell r="E1721">
            <v>0</v>
          </cell>
          <cell r="G1721">
            <v>8540</v>
          </cell>
          <cell r="I1721">
            <v>583687</v>
          </cell>
          <cell r="J1721">
            <v>649867</v>
          </cell>
        </row>
        <row r="1722">
          <cell r="A1722">
            <v>1720</v>
          </cell>
          <cell r="B1722">
            <v>61</v>
          </cell>
          <cell r="C1722" t="str">
            <v>031</v>
          </cell>
          <cell r="D1722" t="str">
            <v xml:space="preserve">BILLERICA                    </v>
          </cell>
          <cell r="E1722">
            <v>0</v>
          </cell>
          <cell r="G1722">
            <v>8545</v>
          </cell>
          <cell r="I1722">
            <v>57555</v>
          </cell>
          <cell r="J1722">
            <v>33737</v>
          </cell>
        </row>
        <row r="1723">
          <cell r="A1723">
            <v>1721</v>
          </cell>
          <cell r="B1723">
            <v>62</v>
          </cell>
          <cell r="C1723" t="str">
            <v>031</v>
          </cell>
          <cell r="D1723" t="str">
            <v xml:space="preserve">BILLERICA                    </v>
          </cell>
          <cell r="E1723">
            <v>0</v>
          </cell>
          <cell r="G1723">
            <v>8550</v>
          </cell>
          <cell r="I1723">
            <v>833004</v>
          </cell>
          <cell r="J1723">
            <v>570586</v>
          </cell>
        </row>
        <row r="1724">
          <cell r="A1724">
            <v>1722</v>
          </cell>
          <cell r="B1724">
            <v>63</v>
          </cell>
          <cell r="C1724" t="str">
            <v>031</v>
          </cell>
          <cell r="D1724" t="str">
            <v xml:space="preserve">BILLERICA                    </v>
          </cell>
          <cell r="E1724">
            <v>0</v>
          </cell>
          <cell r="G1724">
            <v>8555</v>
          </cell>
          <cell r="I1724">
            <v>0</v>
          </cell>
          <cell r="J1724">
            <v>0</v>
          </cell>
        </row>
        <row r="1725">
          <cell r="A1725">
            <v>1723</v>
          </cell>
          <cell r="B1725">
            <v>64</v>
          </cell>
          <cell r="C1725" t="str">
            <v>031</v>
          </cell>
          <cell r="D1725" t="str">
            <v xml:space="preserve">BILLERICA                    </v>
          </cell>
          <cell r="E1725">
            <v>0</v>
          </cell>
          <cell r="G1725">
            <v>8560</v>
          </cell>
          <cell r="I1725">
            <v>233282</v>
          </cell>
          <cell r="J1725">
            <v>185962</v>
          </cell>
        </row>
        <row r="1726">
          <cell r="A1726">
            <v>1724</v>
          </cell>
          <cell r="B1726">
            <v>65</v>
          </cell>
          <cell r="C1726" t="str">
            <v>031</v>
          </cell>
          <cell r="D1726" t="str">
            <v xml:space="preserve">BILLERICA                    </v>
          </cell>
          <cell r="E1726">
            <v>0</v>
          </cell>
          <cell r="G1726">
            <v>8565</v>
          </cell>
          <cell r="I1726">
            <v>0</v>
          </cell>
          <cell r="J1726">
            <v>0</v>
          </cell>
        </row>
        <row r="1727">
          <cell r="A1727">
            <v>1725</v>
          </cell>
          <cell r="B1727">
            <v>66</v>
          </cell>
          <cell r="C1727" t="str">
            <v>031</v>
          </cell>
          <cell r="D1727" t="str">
            <v xml:space="preserve">BILLERICA                    </v>
          </cell>
          <cell r="E1727">
            <v>13</v>
          </cell>
          <cell r="F1727" t="str">
            <v>Insurance, Retirement Programs and Other</v>
          </cell>
          <cell r="I1727">
            <v>17339948</v>
          </cell>
          <cell r="J1727">
            <v>17166979</v>
          </cell>
        </row>
        <row r="1728">
          <cell r="A1728">
            <v>1726</v>
          </cell>
          <cell r="B1728">
            <v>67</v>
          </cell>
          <cell r="C1728" t="str">
            <v>031</v>
          </cell>
          <cell r="D1728" t="str">
            <v xml:space="preserve">BILLERICA                    </v>
          </cell>
          <cell r="E1728">
            <v>0</v>
          </cell>
          <cell r="G1728">
            <v>8570</v>
          </cell>
          <cell r="I1728">
            <v>6850955</v>
          </cell>
          <cell r="J1728">
            <v>7392597</v>
          </cell>
        </row>
        <row r="1729">
          <cell r="A1729">
            <v>1727</v>
          </cell>
          <cell r="B1729">
            <v>68</v>
          </cell>
          <cell r="C1729" t="str">
            <v>031</v>
          </cell>
          <cell r="D1729" t="str">
            <v xml:space="preserve">BILLERICA                    </v>
          </cell>
          <cell r="E1729">
            <v>0</v>
          </cell>
          <cell r="G1729">
            <v>8575</v>
          </cell>
          <cell r="I1729">
            <v>7163885</v>
          </cell>
          <cell r="J1729">
            <v>6554653</v>
          </cell>
        </row>
        <row r="1730">
          <cell r="A1730">
            <v>1728</v>
          </cell>
          <cell r="B1730">
            <v>69</v>
          </cell>
          <cell r="C1730" t="str">
            <v>031</v>
          </cell>
          <cell r="D1730" t="str">
            <v xml:space="preserve">BILLERICA                    </v>
          </cell>
          <cell r="E1730">
            <v>0</v>
          </cell>
          <cell r="G1730">
            <v>8580</v>
          </cell>
          <cell r="I1730">
            <v>2898176</v>
          </cell>
          <cell r="J1730">
            <v>2935150</v>
          </cell>
        </row>
        <row r="1731">
          <cell r="A1731">
            <v>1729</v>
          </cell>
          <cell r="B1731">
            <v>70</v>
          </cell>
          <cell r="C1731" t="str">
            <v>031</v>
          </cell>
          <cell r="D1731" t="str">
            <v xml:space="preserve">BILLERICA                    </v>
          </cell>
          <cell r="E1731">
            <v>0</v>
          </cell>
          <cell r="G1731">
            <v>8585</v>
          </cell>
          <cell r="I1731">
            <v>305961</v>
          </cell>
          <cell r="J1731">
            <v>284579</v>
          </cell>
        </row>
        <row r="1732">
          <cell r="A1732">
            <v>1730</v>
          </cell>
          <cell r="B1732">
            <v>71</v>
          </cell>
          <cell r="C1732" t="str">
            <v>031</v>
          </cell>
          <cell r="D1732" t="str">
            <v xml:space="preserve">BILLERICA                    </v>
          </cell>
          <cell r="E1732">
            <v>0</v>
          </cell>
          <cell r="G1732">
            <v>8590</v>
          </cell>
          <cell r="I1732">
            <v>0</v>
          </cell>
          <cell r="J1732">
            <v>0</v>
          </cell>
        </row>
        <row r="1733">
          <cell r="A1733">
            <v>1731</v>
          </cell>
          <cell r="B1733">
            <v>72</v>
          </cell>
          <cell r="C1733" t="str">
            <v>031</v>
          </cell>
          <cell r="D1733" t="str">
            <v xml:space="preserve">BILLERICA                    </v>
          </cell>
          <cell r="E1733">
            <v>0</v>
          </cell>
          <cell r="G1733">
            <v>8595</v>
          </cell>
          <cell r="I1733">
            <v>0</v>
          </cell>
          <cell r="J1733">
            <v>0</v>
          </cell>
        </row>
        <row r="1734">
          <cell r="A1734">
            <v>1732</v>
          </cell>
          <cell r="B1734">
            <v>73</v>
          </cell>
          <cell r="C1734" t="str">
            <v>031</v>
          </cell>
          <cell r="D1734" t="str">
            <v xml:space="preserve">BILLERICA                    </v>
          </cell>
          <cell r="E1734">
            <v>0</v>
          </cell>
          <cell r="G1734">
            <v>8600</v>
          </cell>
          <cell r="I1734">
            <v>0</v>
          </cell>
          <cell r="J1734">
            <v>0</v>
          </cell>
        </row>
        <row r="1735">
          <cell r="A1735">
            <v>1733</v>
          </cell>
          <cell r="B1735">
            <v>74</v>
          </cell>
          <cell r="C1735" t="str">
            <v>031</v>
          </cell>
          <cell r="D1735" t="str">
            <v xml:space="preserve">BILLERICA                    </v>
          </cell>
          <cell r="E1735">
            <v>0</v>
          </cell>
          <cell r="G1735">
            <v>8610</v>
          </cell>
          <cell r="I1735">
            <v>120971</v>
          </cell>
          <cell r="J1735">
            <v>0</v>
          </cell>
        </row>
        <row r="1736">
          <cell r="A1736">
            <v>1734</v>
          </cell>
          <cell r="B1736">
            <v>75</v>
          </cell>
          <cell r="C1736" t="str">
            <v>031</v>
          </cell>
          <cell r="D1736" t="str">
            <v xml:space="preserve">BILLERICA                    </v>
          </cell>
          <cell r="E1736">
            <v>14</v>
          </cell>
          <cell r="F1736" t="str">
            <v xml:space="preserve">Payments To Out-Of-District Schools </v>
          </cell>
          <cell r="I1736">
            <v>7628106.96</v>
          </cell>
          <cell r="J1736">
            <v>7384603</v>
          </cell>
        </row>
        <row r="1737">
          <cell r="A1737">
            <v>1735</v>
          </cell>
          <cell r="B1737">
            <v>76</v>
          </cell>
          <cell r="C1737" t="str">
            <v>031</v>
          </cell>
          <cell r="D1737" t="str">
            <v xml:space="preserve">BILLERICA                    </v>
          </cell>
          <cell r="E1737">
            <v>15</v>
          </cell>
          <cell r="F1737" t="str">
            <v>Tuition To Other Schools (9000)</v>
          </cell>
          <cell r="G1737" t="str">
            <v xml:space="preserve"> </v>
          </cell>
          <cell r="I1737">
            <v>7157931</v>
          </cell>
          <cell r="J1737">
            <v>6835362</v>
          </cell>
        </row>
        <row r="1738">
          <cell r="A1738">
            <v>1736</v>
          </cell>
          <cell r="B1738">
            <v>77</v>
          </cell>
          <cell r="C1738" t="str">
            <v>031</v>
          </cell>
          <cell r="D1738" t="str">
            <v xml:space="preserve">BILLERICA                    </v>
          </cell>
          <cell r="E1738">
            <v>16</v>
          </cell>
          <cell r="F1738" t="str">
            <v>Out-of-District Transportation (3300)</v>
          </cell>
          <cell r="I1738">
            <v>470175.96</v>
          </cell>
          <cell r="J1738">
            <v>549241</v>
          </cell>
        </row>
        <row r="1739">
          <cell r="A1739">
            <v>1737</v>
          </cell>
          <cell r="B1739">
            <v>78</v>
          </cell>
          <cell r="C1739" t="str">
            <v>031</v>
          </cell>
          <cell r="D1739" t="str">
            <v xml:space="preserve">BILLERICA                    </v>
          </cell>
          <cell r="E1739">
            <v>17</v>
          </cell>
          <cell r="F1739" t="str">
            <v>TOTAL EXPENDITURES</v>
          </cell>
          <cell r="I1739">
            <v>76117281.999999985</v>
          </cell>
          <cell r="J1739">
            <v>75740781</v>
          </cell>
        </row>
        <row r="1740">
          <cell r="A1740">
            <v>1738</v>
          </cell>
          <cell r="B1740">
            <v>79</v>
          </cell>
          <cell r="C1740" t="str">
            <v>031</v>
          </cell>
          <cell r="D1740" t="str">
            <v xml:space="preserve">BILLERICA                    </v>
          </cell>
          <cell r="E1740">
            <v>18</v>
          </cell>
          <cell r="F1740" t="str">
            <v>percentage of overall spending from the general fund</v>
          </cell>
          <cell r="I1740">
            <v>88.920118035743855</v>
          </cell>
        </row>
        <row r="1741">
          <cell r="A1741">
            <v>1739</v>
          </cell>
          <cell r="B1741">
            <v>1</v>
          </cell>
          <cell r="C1741" t="str">
            <v>035</v>
          </cell>
          <cell r="D1741" t="str">
            <v xml:space="preserve">BOSTON                       </v>
          </cell>
          <cell r="E1741">
            <v>1</v>
          </cell>
          <cell r="F1741" t="str">
            <v>In-District FTE Average Membership</v>
          </cell>
          <cell r="G1741" t="str">
            <v xml:space="preserve"> </v>
          </cell>
          <cell r="I1741">
            <v>55483.49</v>
          </cell>
          <cell r="J1741">
            <v>55957</v>
          </cell>
        </row>
        <row r="1742">
          <cell r="A1742">
            <v>1740</v>
          </cell>
          <cell r="B1742">
            <v>2</v>
          </cell>
          <cell r="C1742" t="str">
            <v>035</v>
          </cell>
          <cell r="D1742" t="str">
            <v xml:space="preserve">BOSTON                       </v>
          </cell>
          <cell r="E1742">
            <v>2</v>
          </cell>
          <cell r="F1742" t="str">
            <v>Out-of-District FTE Average Membership</v>
          </cell>
          <cell r="G1742" t="str">
            <v xml:space="preserve"> </v>
          </cell>
          <cell r="I1742">
            <v>8689.7999999999993</v>
          </cell>
          <cell r="J1742">
            <v>8811.1</v>
          </cell>
        </row>
        <row r="1743">
          <cell r="A1743">
            <v>1741</v>
          </cell>
          <cell r="B1743">
            <v>3</v>
          </cell>
          <cell r="C1743" t="str">
            <v>035</v>
          </cell>
          <cell r="D1743" t="str">
            <v xml:space="preserve">BOSTON                       </v>
          </cell>
          <cell r="E1743">
            <v>3</v>
          </cell>
          <cell r="F1743" t="str">
            <v>Total FTE Average Membership</v>
          </cell>
          <cell r="G1743" t="str">
            <v xml:space="preserve"> </v>
          </cell>
          <cell r="I1743">
            <v>64173.29</v>
          </cell>
          <cell r="J1743">
            <v>64768.1</v>
          </cell>
        </row>
        <row r="1744">
          <cell r="A1744">
            <v>1742</v>
          </cell>
          <cell r="B1744">
            <v>4</v>
          </cell>
          <cell r="C1744" t="str">
            <v>035</v>
          </cell>
          <cell r="D1744" t="str">
            <v xml:space="preserve">BOSTON                       </v>
          </cell>
          <cell r="E1744">
            <v>4</v>
          </cell>
          <cell r="F1744" t="str">
            <v>Administration</v>
          </cell>
          <cell r="G1744" t="str">
            <v xml:space="preserve"> </v>
          </cell>
          <cell r="I1744">
            <v>27987172</v>
          </cell>
          <cell r="J1744">
            <v>26793212</v>
          </cell>
        </row>
        <row r="1745">
          <cell r="A1745">
            <v>1743</v>
          </cell>
          <cell r="B1745">
            <v>5</v>
          </cell>
          <cell r="C1745" t="str">
            <v>035</v>
          </cell>
          <cell r="D1745" t="str">
            <v xml:space="preserve">BOSTON                       </v>
          </cell>
          <cell r="E1745">
            <v>0</v>
          </cell>
          <cell r="G1745">
            <v>8300</v>
          </cell>
          <cell r="I1745">
            <v>306673</v>
          </cell>
          <cell r="J1745">
            <v>6059729</v>
          </cell>
        </row>
        <row r="1746">
          <cell r="A1746">
            <v>1744</v>
          </cell>
          <cell r="B1746">
            <v>6</v>
          </cell>
          <cell r="C1746" t="str">
            <v>035</v>
          </cell>
          <cell r="D1746" t="str">
            <v xml:space="preserve">BOSTON                       </v>
          </cell>
          <cell r="E1746">
            <v>0</v>
          </cell>
          <cell r="G1746">
            <v>8305</v>
          </cell>
          <cell r="I1746">
            <v>1042769</v>
          </cell>
          <cell r="J1746">
            <v>1331129</v>
          </cell>
        </row>
        <row r="1747">
          <cell r="A1747">
            <v>1745</v>
          </cell>
          <cell r="B1747">
            <v>7</v>
          </cell>
          <cell r="C1747" t="str">
            <v>035</v>
          </cell>
          <cell r="D1747" t="str">
            <v xml:space="preserve">BOSTON                       </v>
          </cell>
          <cell r="E1747">
            <v>0</v>
          </cell>
          <cell r="G1747">
            <v>8310</v>
          </cell>
          <cell r="I1747">
            <v>2523340</v>
          </cell>
          <cell r="J1747">
            <v>2593459</v>
          </cell>
        </row>
        <row r="1748">
          <cell r="A1748">
            <v>1746</v>
          </cell>
          <cell r="B1748">
            <v>8</v>
          </cell>
          <cell r="C1748" t="str">
            <v>035</v>
          </cell>
          <cell r="D1748" t="str">
            <v xml:space="preserve">BOSTON                       </v>
          </cell>
          <cell r="E1748">
            <v>0</v>
          </cell>
          <cell r="G1748">
            <v>8315</v>
          </cell>
          <cell r="I1748">
            <v>3305460</v>
          </cell>
          <cell r="J1748">
            <v>3431117</v>
          </cell>
        </row>
        <row r="1749">
          <cell r="A1749">
            <v>1747</v>
          </cell>
          <cell r="B1749">
            <v>9</v>
          </cell>
          <cell r="C1749" t="str">
            <v>035</v>
          </cell>
          <cell r="D1749" t="str">
            <v xml:space="preserve">BOSTON                       </v>
          </cell>
          <cell r="E1749">
            <v>0</v>
          </cell>
          <cell r="G1749">
            <v>8320</v>
          </cell>
          <cell r="I1749">
            <v>10339033</v>
          </cell>
          <cell r="J1749">
            <v>4614191</v>
          </cell>
        </row>
        <row r="1750">
          <cell r="A1750">
            <v>1748</v>
          </cell>
          <cell r="B1750">
            <v>10</v>
          </cell>
          <cell r="C1750" t="str">
            <v>035</v>
          </cell>
          <cell r="D1750" t="str">
            <v xml:space="preserve">BOSTON                       </v>
          </cell>
          <cell r="E1750">
            <v>0</v>
          </cell>
          <cell r="G1750">
            <v>8325</v>
          </cell>
          <cell r="I1750">
            <v>2367326</v>
          </cell>
          <cell r="J1750">
            <v>2379655</v>
          </cell>
        </row>
        <row r="1751">
          <cell r="A1751">
            <v>1749</v>
          </cell>
          <cell r="B1751">
            <v>11</v>
          </cell>
          <cell r="C1751" t="str">
            <v>035</v>
          </cell>
          <cell r="D1751" t="str">
            <v xml:space="preserve">BOSTON                       </v>
          </cell>
          <cell r="E1751">
            <v>0</v>
          </cell>
          <cell r="G1751">
            <v>8330</v>
          </cell>
          <cell r="I1751">
            <v>1300803</v>
          </cell>
          <cell r="J1751">
            <v>1226033</v>
          </cell>
        </row>
        <row r="1752">
          <cell r="A1752">
            <v>1750</v>
          </cell>
          <cell r="B1752">
            <v>12</v>
          </cell>
          <cell r="C1752" t="str">
            <v>035</v>
          </cell>
          <cell r="D1752" t="str">
            <v xml:space="preserve">BOSTON                       </v>
          </cell>
          <cell r="E1752">
            <v>0</v>
          </cell>
          <cell r="G1752">
            <v>8335</v>
          </cell>
          <cell r="I1752">
            <v>478519</v>
          </cell>
          <cell r="J1752">
            <v>124499</v>
          </cell>
        </row>
        <row r="1753">
          <cell r="A1753">
            <v>1751</v>
          </cell>
          <cell r="B1753">
            <v>13</v>
          </cell>
          <cell r="C1753" t="str">
            <v>035</v>
          </cell>
          <cell r="D1753" t="str">
            <v xml:space="preserve">BOSTON                       </v>
          </cell>
          <cell r="E1753">
            <v>0</v>
          </cell>
          <cell r="G1753">
            <v>8340</v>
          </cell>
          <cell r="I1753">
            <v>6323249</v>
          </cell>
          <cell r="J1753">
            <v>5033400</v>
          </cell>
        </row>
        <row r="1754">
          <cell r="A1754">
            <v>1752</v>
          </cell>
          <cell r="B1754">
            <v>14</v>
          </cell>
          <cell r="C1754" t="str">
            <v>035</v>
          </cell>
          <cell r="D1754" t="str">
            <v xml:space="preserve">BOSTON                       </v>
          </cell>
          <cell r="E1754">
            <v>5</v>
          </cell>
          <cell r="F1754" t="str">
            <v xml:space="preserve">Instructional Leadership </v>
          </cell>
          <cell r="I1754">
            <v>72136437</v>
          </cell>
          <cell r="J1754">
            <v>68567512</v>
          </cell>
        </row>
        <row r="1755">
          <cell r="A1755">
            <v>1753</v>
          </cell>
          <cell r="B1755">
            <v>15</v>
          </cell>
          <cell r="C1755" t="str">
            <v>035</v>
          </cell>
          <cell r="D1755" t="str">
            <v xml:space="preserve">BOSTON                       </v>
          </cell>
          <cell r="E1755">
            <v>0</v>
          </cell>
          <cell r="G1755">
            <v>8345</v>
          </cell>
          <cell r="I1755">
            <v>10690561</v>
          </cell>
          <cell r="J1755">
            <v>9588213</v>
          </cell>
        </row>
        <row r="1756">
          <cell r="A1756">
            <v>1754</v>
          </cell>
          <cell r="B1756">
            <v>16</v>
          </cell>
          <cell r="C1756" t="str">
            <v>035</v>
          </cell>
          <cell r="D1756" t="str">
            <v xml:space="preserve">BOSTON                       </v>
          </cell>
          <cell r="E1756">
            <v>0</v>
          </cell>
          <cell r="G1756">
            <v>8350</v>
          </cell>
          <cell r="I1756">
            <v>515085</v>
          </cell>
          <cell r="J1756">
            <v>523319</v>
          </cell>
        </row>
        <row r="1757">
          <cell r="A1757">
            <v>1755</v>
          </cell>
          <cell r="B1757">
            <v>17</v>
          </cell>
          <cell r="C1757" t="str">
            <v>035</v>
          </cell>
          <cell r="D1757" t="str">
            <v xml:space="preserve">BOSTON                       </v>
          </cell>
          <cell r="E1757">
            <v>0</v>
          </cell>
          <cell r="G1757">
            <v>8355</v>
          </cell>
          <cell r="I1757">
            <v>36429898</v>
          </cell>
          <cell r="J1757">
            <v>34714858</v>
          </cell>
        </row>
        <row r="1758">
          <cell r="A1758">
            <v>1756</v>
          </cell>
          <cell r="B1758">
            <v>18</v>
          </cell>
          <cell r="C1758" t="str">
            <v>035</v>
          </cell>
          <cell r="D1758" t="str">
            <v xml:space="preserve">BOSTON                       </v>
          </cell>
          <cell r="E1758">
            <v>0</v>
          </cell>
          <cell r="G1758">
            <v>8360</v>
          </cell>
          <cell r="I1758">
            <v>24500893</v>
          </cell>
          <cell r="J1758">
            <v>23741122</v>
          </cell>
        </row>
        <row r="1759">
          <cell r="A1759">
            <v>1757</v>
          </cell>
          <cell r="B1759">
            <v>19</v>
          </cell>
          <cell r="C1759" t="str">
            <v>035</v>
          </cell>
          <cell r="D1759" t="str">
            <v xml:space="preserve">BOSTON                       </v>
          </cell>
          <cell r="E1759">
            <v>0</v>
          </cell>
          <cell r="G1759">
            <v>8365</v>
          </cell>
          <cell r="I1759">
            <v>0</v>
          </cell>
          <cell r="J1759">
            <v>0</v>
          </cell>
        </row>
        <row r="1760">
          <cell r="A1760">
            <v>1758</v>
          </cell>
          <cell r="B1760">
            <v>20</v>
          </cell>
          <cell r="C1760" t="str">
            <v>035</v>
          </cell>
          <cell r="D1760" t="str">
            <v xml:space="preserve">BOSTON                       </v>
          </cell>
          <cell r="E1760">
            <v>0</v>
          </cell>
          <cell r="G1760">
            <v>8380</v>
          </cell>
          <cell r="I1760">
            <v>0</v>
          </cell>
          <cell r="J1760">
            <v>0</v>
          </cell>
        </row>
        <row r="1761">
          <cell r="A1761">
            <v>1759</v>
          </cell>
          <cell r="B1761">
            <v>21</v>
          </cell>
          <cell r="C1761" t="str">
            <v>035</v>
          </cell>
          <cell r="D1761" t="str">
            <v xml:space="preserve">BOSTON                       </v>
          </cell>
          <cell r="E1761">
            <v>6</v>
          </cell>
          <cell r="F1761" t="str">
            <v>Classroom and Specialist Teachers</v>
          </cell>
          <cell r="I1761">
            <v>335836531</v>
          </cell>
          <cell r="J1761">
            <v>342446053</v>
          </cell>
        </row>
        <row r="1762">
          <cell r="A1762">
            <v>1760</v>
          </cell>
          <cell r="B1762">
            <v>22</v>
          </cell>
          <cell r="C1762" t="str">
            <v>035</v>
          </cell>
          <cell r="D1762" t="str">
            <v xml:space="preserve">BOSTON                       </v>
          </cell>
          <cell r="E1762">
            <v>0</v>
          </cell>
          <cell r="G1762">
            <v>8370</v>
          </cell>
          <cell r="I1762">
            <v>313385364</v>
          </cell>
          <cell r="J1762">
            <v>319142650</v>
          </cell>
        </row>
        <row r="1763">
          <cell r="A1763">
            <v>1761</v>
          </cell>
          <cell r="B1763">
            <v>23</v>
          </cell>
          <cell r="C1763" t="str">
            <v>035</v>
          </cell>
          <cell r="D1763" t="str">
            <v xml:space="preserve">BOSTON                       </v>
          </cell>
          <cell r="E1763">
            <v>0</v>
          </cell>
          <cell r="G1763">
            <v>8375</v>
          </cell>
          <cell r="I1763">
            <v>22451167</v>
          </cell>
          <cell r="J1763">
            <v>23303403</v>
          </cell>
        </row>
        <row r="1764">
          <cell r="A1764">
            <v>1762</v>
          </cell>
          <cell r="B1764">
            <v>24</v>
          </cell>
          <cell r="C1764" t="str">
            <v>035</v>
          </cell>
          <cell r="D1764" t="str">
            <v xml:space="preserve">BOSTON                       </v>
          </cell>
          <cell r="E1764">
            <v>7</v>
          </cell>
          <cell r="F1764" t="str">
            <v>Other Teaching Services</v>
          </cell>
          <cell r="I1764">
            <v>86567893</v>
          </cell>
          <cell r="J1764">
            <v>86601494</v>
          </cell>
        </row>
        <row r="1765">
          <cell r="A1765">
            <v>1763</v>
          </cell>
          <cell r="B1765">
            <v>25</v>
          </cell>
          <cell r="C1765" t="str">
            <v>035</v>
          </cell>
          <cell r="D1765" t="str">
            <v xml:space="preserve">BOSTON                       </v>
          </cell>
          <cell r="E1765">
            <v>0</v>
          </cell>
          <cell r="G1765">
            <v>8385</v>
          </cell>
          <cell r="I1765">
            <v>23165287</v>
          </cell>
          <cell r="J1765">
            <v>24169475</v>
          </cell>
        </row>
        <row r="1766">
          <cell r="A1766">
            <v>1764</v>
          </cell>
          <cell r="B1766">
            <v>26</v>
          </cell>
          <cell r="C1766" t="str">
            <v>035</v>
          </cell>
          <cell r="D1766" t="str">
            <v xml:space="preserve">BOSTON                       </v>
          </cell>
          <cell r="E1766">
            <v>0</v>
          </cell>
          <cell r="G1766">
            <v>8390</v>
          </cell>
          <cell r="I1766">
            <v>10524274</v>
          </cell>
          <cell r="J1766">
            <v>10405967</v>
          </cell>
        </row>
        <row r="1767">
          <cell r="A1767">
            <v>1765</v>
          </cell>
          <cell r="B1767">
            <v>27</v>
          </cell>
          <cell r="C1767" t="str">
            <v>035</v>
          </cell>
          <cell r="D1767" t="str">
            <v xml:space="preserve">BOSTON                       </v>
          </cell>
          <cell r="E1767">
            <v>0</v>
          </cell>
          <cell r="G1767">
            <v>8395</v>
          </cell>
          <cell r="I1767">
            <v>49068069</v>
          </cell>
          <cell r="J1767">
            <v>48766295</v>
          </cell>
        </row>
        <row r="1768">
          <cell r="A1768">
            <v>1766</v>
          </cell>
          <cell r="B1768">
            <v>28</v>
          </cell>
          <cell r="C1768" t="str">
            <v>035</v>
          </cell>
          <cell r="D1768" t="str">
            <v xml:space="preserve">BOSTON                       </v>
          </cell>
          <cell r="E1768">
            <v>0</v>
          </cell>
          <cell r="G1768">
            <v>8400</v>
          </cell>
          <cell r="I1768">
            <v>3810263</v>
          </cell>
          <cell r="J1768">
            <v>3259757</v>
          </cell>
        </row>
        <row r="1769">
          <cell r="A1769">
            <v>1767</v>
          </cell>
          <cell r="B1769">
            <v>29</v>
          </cell>
          <cell r="C1769" t="str">
            <v>035</v>
          </cell>
          <cell r="D1769" t="str">
            <v xml:space="preserve">BOSTON                       </v>
          </cell>
          <cell r="E1769">
            <v>8</v>
          </cell>
          <cell r="F1769" t="str">
            <v>Professional Development</v>
          </cell>
          <cell r="I1769">
            <v>47540456</v>
          </cell>
          <cell r="J1769">
            <v>47431137</v>
          </cell>
        </row>
        <row r="1770">
          <cell r="A1770">
            <v>1768</v>
          </cell>
          <cell r="B1770">
            <v>30</v>
          </cell>
          <cell r="C1770" t="str">
            <v>035</v>
          </cell>
          <cell r="D1770" t="str">
            <v xml:space="preserve">BOSTON                       </v>
          </cell>
          <cell r="E1770">
            <v>0</v>
          </cell>
          <cell r="G1770">
            <v>8405</v>
          </cell>
          <cell r="I1770">
            <v>219941</v>
          </cell>
          <cell r="J1770">
            <v>167546</v>
          </cell>
        </row>
        <row r="1771">
          <cell r="A1771">
            <v>1769</v>
          </cell>
          <cell r="B1771">
            <v>31</v>
          </cell>
          <cell r="C1771" t="str">
            <v>035</v>
          </cell>
          <cell r="D1771" t="str">
            <v xml:space="preserve">BOSTON                       </v>
          </cell>
          <cell r="E1771">
            <v>0</v>
          </cell>
          <cell r="G1771">
            <v>8410</v>
          </cell>
          <cell r="I1771">
            <v>12348503</v>
          </cell>
          <cell r="J1771">
            <v>12371581</v>
          </cell>
        </row>
        <row r="1772">
          <cell r="A1772">
            <v>1770</v>
          </cell>
          <cell r="B1772">
            <v>32</v>
          </cell>
          <cell r="C1772" t="str">
            <v>035</v>
          </cell>
          <cell r="D1772" t="str">
            <v xml:space="preserve">BOSTON                       </v>
          </cell>
          <cell r="E1772">
            <v>0</v>
          </cell>
          <cell r="G1772">
            <v>8415</v>
          </cell>
          <cell r="I1772">
            <v>149057</v>
          </cell>
          <cell r="J1772">
            <v>263751</v>
          </cell>
        </row>
        <row r="1773">
          <cell r="A1773">
            <v>1771</v>
          </cell>
          <cell r="B1773">
            <v>33</v>
          </cell>
          <cell r="C1773" t="str">
            <v>035</v>
          </cell>
          <cell r="D1773" t="str">
            <v xml:space="preserve">BOSTON                       </v>
          </cell>
          <cell r="E1773">
            <v>0</v>
          </cell>
          <cell r="G1773">
            <v>8420</v>
          </cell>
          <cell r="I1773">
            <v>34822955</v>
          </cell>
          <cell r="J1773">
            <v>34628259</v>
          </cell>
        </row>
        <row r="1774">
          <cell r="A1774">
            <v>1772</v>
          </cell>
          <cell r="B1774">
            <v>34</v>
          </cell>
          <cell r="C1774" t="str">
            <v>035</v>
          </cell>
          <cell r="D1774" t="str">
            <v xml:space="preserve">BOSTON                       </v>
          </cell>
          <cell r="E1774">
            <v>9</v>
          </cell>
          <cell r="F1774" t="str">
            <v>Instructional Materials, Equipment and Technology</v>
          </cell>
          <cell r="I1774">
            <v>24997138</v>
          </cell>
          <cell r="J1774">
            <v>32191427</v>
          </cell>
        </row>
        <row r="1775">
          <cell r="A1775">
            <v>1773</v>
          </cell>
          <cell r="B1775">
            <v>35</v>
          </cell>
          <cell r="C1775" t="str">
            <v>035</v>
          </cell>
          <cell r="D1775" t="str">
            <v xml:space="preserve">BOSTON                       </v>
          </cell>
          <cell r="E1775">
            <v>0</v>
          </cell>
          <cell r="G1775">
            <v>8425</v>
          </cell>
          <cell r="I1775">
            <v>9203019</v>
          </cell>
          <cell r="J1775">
            <v>17241888</v>
          </cell>
        </row>
        <row r="1776">
          <cell r="A1776">
            <v>1774</v>
          </cell>
          <cell r="B1776">
            <v>36</v>
          </cell>
          <cell r="C1776" t="str">
            <v>035</v>
          </cell>
          <cell r="D1776" t="str">
            <v xml:space="preserve">BOSTON                       </v>
          </cell>
          <cell r="E1776">
            <v>0</v>
          </cell>
          <cell r="G1776">
            <v>8430</v>
          </cell>
          <cell r="I1776">
            <v>638273</v>
          </cell>
          <cell r="J1776">
            <v>473249</v>
          </cell>
        </row>
        <row r="1777">
          <cell r="A1777">
            <v>1775</v>
          </cell>
          <cell r="B1777">
            <v>37</v>
          </cell>
          <cell r="C1777" t="str">
            <v>035</v>
          </cell>
          <cell r="D1777" t="str">
            <v xml:space="preserve">BOSTON                       </v>
          </cell>
          <cell r="E1777">
            <v>0</v>
          </cell>
          <cell r="G1777">
            <v>8435</v>
          </cell>
          <cell r="I1777">
            <v>515568</v>
          </cell>
          <cell r="J1777">
            <v>576445</v>
          </cell>
        </row>
        <row r="1778">
          <cell r="A1778">
            <v>1776</v>
          </cell>
          <cell r="B1778">
            <v>38</v>
          </cell>
          <cell r="C1778" t="str">
            <v>035</v>
          </cell>
          <cell r="D1778" t="str">
            <v xml:space="preserve">BOSTON                       </v>
          </cell>
          <cell r="E1778">
            <v>0</v>
          </cell>
          <cell r="G1778">
            <v>8440</v>
          </cell>
          <cell r="I1778">
            <v>2737</v>
          </cell>
          <cell r="J1778">
            <v>264</v>
          </cell>
        </row>
        <row r="1779">
          <cell r="A1779">
            <v>1777</v>
          </cell>
          <cell r="B1779">
            <v>39</v>
          </cell>
          <cell r="C1779" t="str">
            <v>035</v>
          </cell>
          <cell r="D1779" t="str">
            <v xml:space="preserve">BOSTON                       </v>
          </cell>
          <cell r="E1779">
            <v>0</v>
          </cell>
          <cell r="G1779">
            <v>8445</v>
          </cell>
          <cell r="I1779">
            <v>11909278</v>
          </cell>
          <cell r="J1779">
            <v>10366610</v>
          </cell>
        </row>
        <row r="1780">
          <cell r="A1780">
            <v>1778</v>
          </cell>
          <cell r="B1780">
            <v>40</v>
          </cell>
          <cell r="C1780" t="str">
            <v>035</v>
          </cell>
          <cell r="D1780" t="str">
            <v xml:space="preserve">BOSTON                       </v>
          </cell>
          <cell r="E1780">
            <v>0</v>
          </cell>
          <cell r="G1780">
            <v>8450</v>
          </cell>
          <cell r="I1780">
            <v>2728263</v>
          </cell>
          <cell r="J1780">
            <v>3532971</v>
          </cell>
        </row>
        <row r="1781">
          <cell r="A1781">
            <v>1779</v>
          </cell>
          <cell r="B1781">
            <v>41</v>
          </cell>
          <cell r="C1781" t="str">
            <v>035</v>
          </cell>
          <cell r="D1781" t="str">
            <v xml:space="preserve">BOSTON                       </v>
          </cell>
          <cell r="E1781">
            <v>0</v>
          </cell>
          <cell r="G1781">
            <v>8455</v>
          </cell>
          <cell r="I1781">
            <v>0</v>
          </cell>
          <cell r="J1781">
            <v>0</v>
          </cell>
        </row>
        <row r="1782">
          <cell r="A1782">
            <v>1780</v>
          </cell>
          <cell r="B1782">
            <v>42</v>
          </cell>
          <cell r="C1782" t="str">
            <v>035</v>
          </cell>
          <cell r="D1782" t="str">
            <v xml:space="preserve">BOSTON                       </v>
          </cell>
          <cell r="E1782">
            <v>0</v>
          </cell>
          <cell r="G1782">
            <v>8460</v>
          </cell>
          <cell r="I1782">
            <v>0</v>
          </cell>
          <cell r="J1782">
            <v>0</v>
          </cell>
        </row>
        <row r="1783">
          <cell r="A1783">
            <v>1781</v>
          </cell>
          <cell r="B1783">
            <v>43</v>
          </cell>
          <cell r="C1783" t="str">
            <v>035</v>
          </cell>
          <cell r="D1783" t="str">
            <v xml:space="preserve">BOSTON                       </v>
          </cell>
          <cell r="E1783">
            <v>10</v>
          </cell>
          <cell r="F1783" t="str">
            <v>Guidance, Counseling and Testing</v>
          </cell>
          <cell r="I1783">
            <v>14323395</v>
          </cell>
          <cell r="J1783">
            <v>15236736</v>
          </cell>
        </row>
        <row r="1784">
          <cell r="A1784">
            <v>1782</v>
          </cell>
          <cell r="B1784">
            <v>44</v>
          </cell>
          <cell r="C1784" t="str">
            <v>035</v>
          </cell>
          <cell r="D1784" t="str">
            <v xml:space="preserve">BOSTON                       </v>
          </cell>
          <cell r="E1784">
            <v>0</v>
          </cell>
          <cell r="G1784">
            <v>8465</v>
          </cell>
          <cell r="I1784">
            <v>8474273</v>
          </cell>
          <cell r="J1784">
            <v>8456233</v>
          </cell>
        </row>
        <row r="1785">
          <cell r="A1785">
            <v>1783</v>
          </cell>
          <cell r="B1785">
            <v>45</v>
          </cell>
          <cell r="C1785" t="str">
            <v>035</v>
          </cell>
          <cell r="D1785" t="str">
            <v xml:space="preserve">BOSTON                       </v>
          </cell>
          <cell r="E1785">
            <v>0</v>
          </cell>
          <cell r="G1785">
            <v>8470</v>
          </cell>
          <cell r="I1785">
            <v>902475</v>
          </cell>
          <cell r="J1785">
            <v>1697109</v>
          </cell>
        </row>
        <row r="1786">
          <cell r="A1786">
            <v>1784</v>
          </cell>
          <cell r="B1786">
            <v>46</v>
          </cell>
          <cell r="C1786" t="str">
            <v>035</v>
          </cell>
          <cell r="D1786" t="str">
            <v xml:space="preserve">BOSTON                       </v>
          </cell>
          <cell r="E1786">
            <v>0</v>
          </cell>
          <cell r="G1786">
            <v>8475</v>
          </cell>
          <cell r="I1786">
            <v>4946647</v>
          </cell>
          <cell r="J1786">
            <v>5083394</v>
          </cell>
        </row>
        <row r="1787">
          <cell r="A1787">
            <v>1785</v>
          </cell>
          <cell r="B1787">
            <v>47</v>
          </cell>
          <cell r="C1787" t="str">
            <v>035</v>
          </cell>
          <cell r="D1787" t="str">
            <v xml:space="preserve">BOSTON                       </v>
          </cell>
          <cell r="E1787">
            <v>11</v>
          </cell>
          <cell r="F1787" t="str">
            <v>Pupil Services</v>
          </cell>
          <cell r="I1787">
            <v>109492982</v>
          </cell>
          <cell r="J1787">
            <v>112476990</v>
          </cell>
        </row>
        <row r="1788">
          <cell r="A1788">
            <v>1786</v>
          </cell>
          <cell r="B1788">
            <v>48</v>
          </cell>
          <cell r="C1788" t="str">
            <v>035</v>
          </cell>
          <cell r="D1788" t="str">
            <v xml:space="preserve">BOSTON                       </v>
          </cell>
          <cell r="E1788">
            <v>0</v>
          </cell>
          <cell r="G1788">
            <v>8485</v>
          </cell>
          <cell r="I1788">
            <v>506486</v>
          </cell>
          <cell r="J1788">
            <v>538597</v>
          </cell>
        </row>
        <row r="1789">
          <cell r="A1789">
            <v>1787</v>
          </cell>
          <cell r="B1789">
            <v>49</v>
          </cell>
          <cell r="C1789" t="str">
            <v>035</v>
          </cell>
          <cell r="D1789" t="str">
            <v xml:space="preserve">BOSTON                       </v>
          </cell>
          <cell r="E1789">
            <v>0</v>
          </cell>
          <cell r="G1789">
            <v>8490</v>
          </cell>
          <cell r="I1789">
            <v>9666577</v>
          </cell>
          <cell r="J1789">
            <v>10813391</v>
          </cell>
        </row>
        <row r="1790">
          <cell r="A1790">
            <v>1788</v>
          </cell>
          <cell r="B1790">
            <v>50</v>
          </cell>
          <cell r="C1790" t="str">
            <v>035</v>
          </cell>
          <cell r="D1790" t="str">
            <v xml:space="preserve">BOSTON                       </v>
          </cell>
          <cell r="E1790">
            <v>0</v>
          </cell>
          <cell r="G1790">
            <v>8495</v>
          </cell>
          <cell r="I1790">
            <v>63246620</v>
          </cell>
          <cell r="J1790">
            <v>65393241</v>
          </cell>
        </row>
        <row r="1791">
          <cell r="A1791">
            <v>1789</v>
          </cell>
          <cell r="B1791">
            <v>51</v>
          </cell>
          <cell r="C1791" t="str">
            <v>035</v>
          </cell>
          <cell r="D1791" t="str">
            <v xml:space="preserve">BOSTON                       </v>
          </cell>
          <cell r="E1791">
            <v>0</v>
          </cell>
          <cell r="G1791">
            <v>8500</v>
          </cell>
          <cell r="I1791">
            <v>28129282</v>
          </cell>
          <cell r="J1791">
            <v>27848545</v>
          </cell>
        </row>
        <row r="1792">
          <cell r="A1792">
            <v>1790</v>
          </cell>
          <cell r="B1792">
            <v>52</v>
          </cell>
          <cell r="C1792" t="str">
            <v>035</v>
          </cell>
          <cell r="D1792" t="str">
            <v xml:space="preserve">BOSTON                       </v>
          </cell>
          <cell r="E1792">
            <v>0</v>
          </cell>
          <cell r="G1792">
            <v>8505</v>
          </cell>
          <cell r="I1792">
            <v>3349830</v>
          </cell>
          <cell r="J1792">
            <v>3720128</v>
          </cell>
        </row>
        <row r="1793">
          <cell r="A1793">
            <v>1791</v>
          </cell>
          <cell r="B1793">
            <v>53</v>
          </cell>
          <cell r="C1793" t="str">
            <v>035</v>
          </cell>
          <cell r="D1793" t="str">
            <v xml:space="preserve">BOSTON                       </v>
          </cell>
          <cell r="E1793">
            <v>0</v>
          </cell>
          <cell r="G1793">
            <v>8510</v>
          </cell>
          <cell r="I1793">
            <v>0</v>
          </cell>
          <cell r="J1793">
            <v>0</v>
          </cell>
        </row>
        <row r="1794">
          <cell r="A1794">
            <v>1792</v>
          </cell>
          <cell r="B1794">
            <v>54</v>
          </cell>
          <cell r="C1794" t="str">
            <v>035</v>
          </cell>
          <cell r="D1794" t="str">
            <v xml:space="preserve">BOSTON                       </v>
          </cell>
          <cell r="E1794">
            <v>0</v>
          </cell>
          <cell r="G1794">
            <v>8515</v>
          </cell>
          <cell r="I1794">
            <v>4594187</v>
          </cell>
          <cell r="J1794">
            <v>4163088</v>
          </cell>
        </row>
        <row r="1795">
          <cell r="A1795">
            <v>1793</v>
          </cell>
          <cell r="B1795">
            <v>55</v>
          </cell>
          <cell r="C1795" t="str">
            <v>035</v>
          </cell>
          <cell r="D1795" t="str">
            <v xml:space="preserve">BOSTON                       </v>
          </cell>
          <cell r="E1795">
            <v>12</v>
          </cell>
          <cell r="F1795" t="str">
            <v>Operations and Maintenance</v>
          </cell>
          <cell r="I1795">
            <v>72587395</v>
          </cell>
          <cell r="J1795">
            <v>68022364</v>
          </cell>
        </row>
        <row r="1796">
          <cell r="A1796">
            <v>1794</v>
          </cell>
          <cell r="B1796">
            <v>56</v>
          </cell>
          <cell r="C1796" t="str">
            <v>035</v>
          </cell>
          <cell r="D1796" t="str">
            <v xml:space="preserve">BOSTON                       </v>
          </cell>
          <cell r="E1796">
            <v>0</v>
          </cell>
          <cell r="G1796">
            <v>8520</v>
          </cell>
          <cell r="I1796">
            <v>21457965</v>
          </cell>
          <cell r="J1796">
            <v>21867331</v>
          </cell>
        </row>
        <row r="1797">
          <cell r="A1797">
            <v>1795</v>
          </cell>
          <cell r="B1797">
            <v>57</v>
          </cell>
          <cell r="C1797" t="str">
            <v>035</v>
          </cell>
          <cell r="D1797" t="str">
            <v xml:space="preserve">BOSTON                       </v>
          </cell>
          <cell r="E1797">
            <v>0</v>
          </cell>
          <cell r="G1797">
            <v>8525</v>
          </cell>
          <cell r="I1797">
            <v>0</v>
          </cell>
          <cell r="J1797">
            <v>0</v>
          </cell>
        </row>
        <row r="1798">
          <cell r="A1798">
            <v>1796</v>
          </cell>
          <cell r="B1798">
            <v>58</v>
          </cell>
          <cell r="C1798" t="str">
            <v>035</v>
          </cell>
          <cell r="D1798" t="str">
            <v xml:space="preserve">BOSTON                       </v>
          </cell>
          <cell r="E1798">
            <v>0</v>
          </cell>
          <cell r="G1798">
            <v>8530</v>
          </cell>
          <cell r="I1798">
            <v>22560713</v>
          </cell>
          <cell r="J1798">
            <v>20782115</v>
          </cell>
        </row>
        <row r="1799">
          <cell r="A1799">
            <v>1797</v>
          </cell>
          <cell r="B1799">
            <v>59</v>
          </cell>
          <cell r="C1799" t="str">
            <v>035</v>
          </cell>
          <cell r="D1799" t="str">
            <v xml:space="preserve">BOSTON                       </v>
          </cell>
          <cell r="E1799">
            <v>0</v>
          </cell>
          <cell r="G1799">
            <v>8535</v>
          </cell>
          <cell r="I1799">
            <v>0</v>
          </cell>
          <cell r="J1799">
            <v>0</v>
          </cell>
        </row>
        <row r="1800">
          <cell r="A1800">
            <v>1798</v>
          </cell>
          <cell r="B1800">
            <v>60</v>
          </cell>
          <cell r="C1800" t="str">
            <v>035</v>
          </cell>
          <cell r="D1800" t="str">
            <v xml:space="preserve">BOSTON                       </v>
          </cell>
          <cell r="E1800">
            <v>0</v>
          </cell>
          <cell r="G1800">
            <v>8540</v>
          </cell>
          <cell r="I1800">
            <v>28568717</v>
          </cell>
          <cell r="J1800">
            <v>25372918</v>
          </cell>
        </row>
        <row r="1801">
          <cell r="A1801">
            <v>1799</v>
          </cell>
          <cell r="B1801">
            <v>61</v>
          </cell>
          <cell r="C1801" t="str">
            <v>035</v>
          </cell>
          <cell r="D1801" t="str">
            <v xml:space="preserve">BOSTON                       </v>
          </cell>
          <cell r="E1801">
            <v>0</v>
          </cell>
          <cell r="G1801">
            <v>8545</v>
          </cell>
          <cell r="I1801">
            <v>0</v>
          </cell>
          <cell r="J1801">
            <v>0</v>
          </cell>
        </row>
        <row r="1802">
          <cell r="A1802">
            <v>1800</v>
          </cell>
          <cell r="B1802">
            <v>62</v>
          </cell>
          <cell r="C1802" t="str">
            <v>035</v>
          </cell>
          <cell r="D1802" t="str">
            <v xml:space="preserve">BOSTON                       </v>
          </cell>
          <cell r="E1802">
            <v>0</v>
          </cell>
          <cell r="G1802">
            <v>8550</v>
          </cell>
          <cell r="I1802">
            <v>0</v>
          </cell>
          <cell r="J1802">
            <v>0</v>
          </cell>
        </row>
        <row r="1803">
          <cell r="A1803">
            <v>1801</v>
          </cell>
          <cell r="B1803">
            <v>63</v>
          </cell>
          <cell r="C1803" t="str">
            <v>035</v>
          </cell>
          <cell r="D1803" t="str">
            <v xml:space="preserve">BOSTON                       </v>
          </cell>
          <cell r="E1803">
            <v>0</v>
          </cell>
          <cell r="G1803">
            <v>8555</v>
          </cell>
          <cell r="I1803">
            <v>0</v>
          </cell>
          <cell r="J1803">
            <v>0</v>
          </cell>
        </row>
        <row r="1804">
          <cell r="A1804">
            <v>1802</v>
          </cell>
          <cell r="B1804">
            <v>64</v>
          </cell>
          <cell r="C1804" t="str">
            <v>035</v>
          </cell>
          <cell r="D1804" t="str">
            <v xml:space="preserve">BOSTON                       </v>
          </cell>
          <cell r="E1804">
            <v>0</v>
          </cell>
          <cell r="G1804">
            <v>8560</v>
          </cell>
          <cell r="I1804">
            <v>0</v>
          </cell>
          <cell r="J1804">
            <v>0</v>
          </cell>
        </row>
        <row r="1805">
          <cell r="A1805">
            <v>1803</v>
          </cell>
          <cell r="B1805">
            <v>65</v>
          </cell>
          <cell r="C1805" t="str">
            <v>035</v>
          </cell>
          <cell r="D1805" t="str">
            <v xml:space="preserve">BOSTON                       </v>
          </cell>
          <cell r="E1805">
            <v>0</v>
          </cell>
          <cell r="G1805">
            <v>8565</v>
          </cell>
          <cell r="I1805">
            <v>0</v>
          </cell>
          <cell r="J1805">
            <v>0</v>
          </cell>
        </row>
        <row r="1806">
          <cell r="A1806">
            <v>1804</v>
          </cell>
          <cell r="B1806">
            <v>66</v>
          </cell>
          <cell r="C1806" t="str">
            <v>035</v>
          </cell>
          <cell r="D1806" t="str">
            <v xml:space="preserve">BOSTON                       </v>
          </cell>
          <cell r="E1806">
            <v>13</v>
          </cell>
          <cell r="F1806" t="str">
            <v>Insurance, Retirement Programs and Other</v>
          </cell>
          <cell r="I1806">
            <v>260069949</v>
          </cell>
          <cell r="J1806">
            <v>182414396</v>
          </cell>
        </row>
        <row r="1807">
          <cell r="A1807">
            <v>1805</v>
          </cell>
          <cell r="B1807">
            <v>67</v>
          </cell>
          <cell r="C1807" t="str">
            <v>035</v>
          </cell>
          <cell r="D1807" t="str">
            <v xml:space="preserve">BOSTON                       </v>
          </cell>
          <cell r="E1807">
            <v>0</v>
          </cell>
          <cell r="G1807">
            <v>8570</v>
          </cell>
          <cell r="I1807">
            <v>99202997</v>
          </cell>
          <cell r="J1807">
            <v>15937423</v>
          </cell>
        </row>
        <row r="1808">
          <cell r="A1808">
            <v>1806</v>
          </cell>
          <cell r="B1808">
            <v>68</v>
          </cell>
          <cell r="C1808" t="str">
            <v>035</v>
          </cell>
          <cell r="D1808" t="str">
            <v xml:space="preserve">BOSTON                       </v>
          </cell>
          <cell r="E1808">
            <v>0</v>
          </cell>
          <cell r="G1808">
            <v>8575</v>
          </cell>
          <cell r="I1808">
            <v>108162020</v>
          </cell>
          <cell r="J1808">
            <v>110181509</v>
          </cell>
        </row>
        <row r="1809">
          <cell r="A1809">
            <v>1807</v>
          </cell>
          <cell r="B1809">
            <v>69</v>
          </cell>
          <cell r="C1809" t="str">
            <v>035</v>
          </cell>
          <cell r="D1809" t="str">
            <v xml:space="preserve">BOSTON                       </v>
          </cell>
          <cell r="E1809">
            <v>0</v>
          </cell>
          <cell r="G1809">
            <v>8580</v>
          </cell>
          <cell r="I1809">
            <v>39827344</v>
          </cell>
          <cell r="J1809">
            <v>42676680</v>
          </cell>
        </row>
        <row r="1810">
          <cell r="A1810">
            <v>1808</v>
          </cell>
          <cell r="B1810">
            <v>70</v>
          </cell>
          <cell r="C1810" t="str">
            <v>035</v>
          </cell>
          <cell r="D1810" t="str">
            <v xml:space="preserve">BOSTON                       </v>
          </cell>
          <cell r="E1810">
            <v>0</v>
          </cell>
          <cell r="G1810">
            <v>8585</v>
          </cell>
          <cell r="I1810">
            <v>0</v>
          </cell>
          <cell r="J1810">
            <v>0</v>
          </cell>
        </row>
        <row r="1811">
          <cell r="A1811">
            <v>1809</v>
          </cell>
          <cell r="B1811">
            <v>71</v>
          </cell>
          <cell r="C1811" t="str">
            <v>035</v>
          </cell>
          <cell r="D1811" t="str">
            <v xml:space="preserve">BOSTON                       </v>
          </cell>
          <cell r="E1811">
            <v>0</v>
          </cell>
          <cell r="G1811">
            <v>8590</v>
          </cell>
          <cell r="I1811">
            <v>0</v>
          </cell>
          <cell r="J1811">
            <v>0</v>
          </cell>
        </row>
        <row r="1812">
          <cell r="A1812">
            <v>1810</v>
          </cell>
          <cell r="B1812">
            <v>72</v>
          </cell>
          <cell r="C1812" t="str">
            <v>035</v>
          </cell>
          <cell r="D1812" t="str">
            <v xml:space="preserve">BOSTON                       </v>
          </cell>
          <cell r="E1812">
            <v>0</v>
          </cell>
          <cell r="G1812">
            <v>8595</v>
          </cell>
          <cell r="I1812">
            <v>821627</v>
          </cell>
          <cell r="J1812">
            <v>818974</v>
          </cell>
        </row>
        <row r="1813">
          <cell r="A1813">
            <v>1811</v>
          </cell>
          <cell r="B1813">
            <v>73</v>
          </cell>
          <cell r="C1813" t="str">
            <v>035</v>
          </cell>
          <cell r="D1813" t="str">
            <v xml:space="preserve">BOSTON                       </v>
          </cell>
          <cell r="E1813">
            <v>0</v>
          </cell>
          <cell r="G1813">
            <v>8600</v>
          </cell>
          <cell r="I1813">
            <v>0</v>
          </cell>
          <cell r="J1813">
            <v>0</v>
          </cell>
        </row>
        <row r="1814">
          <cell r="A1814">
            <v>1812</v>
          </cell>
          <cell r="B1814">
            <v>74</v>
          </cell>
          <cell r="C1814" t="str">
            <v>035</v>
          </cell>
          <cell r="D1814" t="str">
            <v xml:space="preserve">BOSTON                       </v>
          </cell>
          <cell r="E1814">
            <v>0</v>
          </cell>
          <cell r="G1814">
            <v>8610</v>
          </cell>
          <cell r="I1814">
            <v>12055961</v>
          </cell>
          <cell r="J1814">
            <v>12799810</v>
          </cell>
        </row>
        <row r="1815">
          <cell r="A1815">
            <v>1813</v>
          </cell>
          <cell r="B1815">
            <v>75</v>
          </cell>
          <cell r="C1815" t="str">
            <v>035</v>
          </cell>
          <cell r="D1815" t="str">
            <v xml:space="preserve">BOSTON                       </v>
          </cell>
          <cell r="E1815">
            <v>14</v>
          </cell>
          <cell r="F1815" t="str">
            <v xml:space="preserve">Payments To Out-Of-District Schools </v>
          </cell>
          <cell r="I1815">
            <v>97133595</v>
          </cell>
          <cell r="J1815">
            <v>97243511</v>
          </cell>
        </row>
        <row r="1816">
          <cell r="A1816">
            <v>1814</v>
          </cell>
          <cell r="B1816">
            <v>76</v>
          </cell>
          <cell r="C1816" t="str">
            <v>035</v>
          </cell>
          <cell r="D1816" t="str">
            <v xml:space="preserve">BOSTON                       </v>
          </cell>
          <cell r="E1816">
            <v>15</v>
          </cell>
          <cell r="F1816" t="str">
            <v>Tuition To Other Schools (9000)</v>
          </cell>
          <cell r="G1816" t="str">
            <v xml:space="preserve"> </v>
          </cell>
          <cell r="I1816">
            <v>90844344</v>
          </cell>
          <cell r="J1816">
            <v>90626910</v>
          </cell>
        </row>
        <row r="1817">
          <cell r="A1817">
            <v>1815</v>
          </cell>
          <cell r="B1817">
            <v>77</v>
          </cell>
          <cell r="C1817" t="str">
            <v>035</v>
          </cell>
          <cell r="D1817" t="str">
            <v xml:space="preserve">BOSTON                       </v>
          </cell>
          <cell r="E1817">
            <v>16</v>
          </cell>
          <cell r="F1817" t="str">
            <v>Out-of-District Transportation (3300)</v>
          </cell>
          <cell r="I1817">
            <v>6289251</v>
          </cell>
          <cell r="J1817">
            <v>6616601</v>
          </cell>
        </row>
        <row r="1818">
          <cell r="A1818">
            <v>1816</v>
          </cell>
          <cell r="B1818">
            <v>78</v>
          </cell>
          <cell r="C1818" t="str">
            <v>035</v>
          </cell>
          <cell r="D1818" t="str">
            <v xml:space="preserve">BOSTON                       </v>
          </cell>
          <cell r="E1818">
            <v>17</v>
          </cell>
          <cell r="F1818" t="str">
            <v>TOTAL EXPENDITURES</v>
          </cell>
          <cell r="I1818">
            <v>1148672943</v>
          </cell>
          <cell r="J1818">
            <v>1079424832</v>
          </cell>
        </row>
        <row r="1819">
          <cell r="A1819">
            <v>1817</v>
          </cell>
          <cell r="B1819">
            <v>79</v>
          </cell>
          <cell r="C1819" t="str">
            <v>035</v>
          </cell>
          <cell r="D1819" t="str">
            <v xml:space="preserve">BOSTON                       </v>
          </cell>
          <cell r="E1819">
            <v>18</v>
          </cell>
          <cell r="F1819" t="str">
            <v>percentage of overall spending from the general fund</v>
          </cell>
          <cell r="I1819">
            <v>87.438984623145245</v>
          </cell>
        </row>
        <row r="1820">
          <cell r="A1820">
            <v>1818</v>
          </cell>
          <cell r="B1820">
            <v>1</v>
          </cell>
          <cell r="C1820" t="str">
            <v>036</v>
          </cell>
          <cell r="D1820" t="str">
            <v xml:space="preserve">BOURNE                       </v>
          </cell>
          <cell r="E1820">
            <v>1</v>
          </cell>
          <cell r="F1820" t="str">
            <v>In-District FTE Average Membership</v>
          </cell>
          <cell r="G1820" t="str">
            <v xml:space="preserve"> </v>
          </cell>
          <cell r="I1820">
            <v>2436.66</v>
          </cell>
          <cell r="J1820">
            <v>2375</v>
          </cell>
        </row>
        <row r="1821">
          <cell r="A1821">
            <v>1819</v>
          </cell>
          <cell r="B1821">
            <v>2</v>
          </cell>
          <cell r="C1821" t="str">
            <v>036</v>
          </cell>
          <cell r="D1821" t="str">
            <v xml:space="preserve">BOURNE                       </v>
          </cell>
          <cell r="E1821">
            <v>2</v>
          </cell>
          <cell r="F1821" t="str">
            <v>Out-of-District FTE Average Membership</v>
          </cell>
          <cell r="G1821" t="str">
            <v xml:space="preserve"> </v>
          </cell>
          <cell r="I1821">
            <v>65.2</v>
          </cell>
          <cell r="J1821">
            <v>81</v>
          </cell>
        </row>
        <row r="1822">
          <cell r="A1822">
            <v>1820</v>
          </cell>
          <cell r="B1822">
            <v>3</v>
          </cell>
          <cell r="C1822" t="str">
            <v>036</v>
          </cell>
          <cell r="D1822" t="str">
            <v xml:space="preserve">BOURNE                       </v>
          </cell>
          <cell r="E1822">
            <v>3</v>
          </cell>
          <cell r="F1822" t="str">
            <v>Total FTE Average Membership</v>
          </cell>
          <cell r="G1822" t="str">
            <v xml:space="preserve"> </v>
          </cell>
          <cell r="I1822">
            <v>2501.86</v>
          </cell>
          <cell r="J1822">
            <v>2456</v>
          </cell>
        </row>
        <row r="1823">
          <cell r="A1823">
            <v>1821</v>
          </cell>
          <cell r="B1823">
            <v>4</v>
          </cell>
          <cell r="C1823" t="str">
            <v>036</v>
          </cell>
          <cell r="D1823" t="str">
            <v xml:space="preserve">BOURNE                       </v>
          </cell>
          <cell r="E1823">
            <v>4</v>
          </cell>
          <cell r="F1823" t="str">
            <v>Administration</v>
          </cell>
          <cell r="G1823" t="str">
            <v xml:space="preserve"> </v>
          </cell>
          <cell r="I1823">
            <v>886469</v>
          </cell>
          <cell r="J1823">
            <v>762199</v>
          </cell>
        </row>
        <row r="1824">
          <cell r="A1824">
            <v>1822</v>
          </cell>
          <cell r="B1824">
            <v>5</v>
          </cell>
          <cell r="C1824" t="str">
            <v>036</v>
          </cell>
          <cell r="D1824" t="str">
            <v xml:space="preserve">BOURNE                       </v>
          </cell>
          <cell r="E1824">
            <v>0</v>
          </cell>
          <cell r="G1824">
            <v>8300</v>
          </cell>
          <cell r="I1824">
            <v>7989</v>
          </cell>
          <cell r="J1824">
            <v>6367</v>
          </cell>
        </row>
        <row r="1825">
          <cell r="A1825">
            <v>1823</v>
          </cell>
          <cell r="B1825">
            <v>6</v>
          </cell>
          <cell r="C1825" t="str">
            <v>036</v>
          </cell>
          <cell r="D1825" t="str">
            <v xml:space="preserve">BOURNE                       </v>
          </cell>
          <cell r="E1825">
            <v>0</v>
          </cell>
          <cell r="G1825">
            <v>8305</v>
          </cell>
          <cell r="I1825">
            <v>235734</v>
          </cell>
          <cell r="J1825">
            <v>275999</v>
          </cell>
        </row>
        <row r="1826">
          <cell r="A1826">
            <v>1824</v>
          </cell>
          <cell r="B1826">
            <v>7</v>
          </cell>
          <cell r="C1826" t="str">
            <v>036</v>
          </cell>
          <cell r="D1826" t="str">
            <v xml:space="preserve">BOURNE                       </v>
          </cell>
          <cell r="E1826">
            <v>0</v>
          </cell>
          <cell r="G1826">
            <v>8310</v>
          </cell>
          <cell r="I1826">
            <v>92607</v>
          </cell>
          <cell r="J1826">
            <v>63974</v>
          </cell>
        </row>
        <row r="1827">
          <cell r="A1827">
            <v>1825</v>
          </cell>
          <cell r="B1827">
            <v>8</v>
          </cell>
          <cell r="C1827" t="str">
            <v>036</v>
          </cell>
          <cell r="D1827" t="str">
            <v xml:space="preserve">BOURNE                       </v>
          </cell>
          <cell r="E1827">
            <v>0</v>
          </cell>
          <cell r="G1827">
            <v>8315</v>
          </cell>
          <cell r="I1827">
            <v>16566</v>
          </cell>
          <cell r="J1827">
            <v>0</v>
          </cell>
        </row>
        <row r="1828">
          <cell r="A1828">
            <v>1826</v>
          </cell>
          <cell r="B1828">
            <v>9</v>
          </cell>
          <cell r="C1828" t="str">
            <v>036</v>
          </cell>
          <cell r="D1828" t="str">
            <v xml:space="preserve">BOURNE                       </v>
          </cell>
          <cell r="E1828">
            <v>0</v>
          </cell>
          <cell r="G1828">
            <v>8320</v>
          </cell>
          <cell r="I1828">
            <v>268306</v>
          </cell>
          <cell r="J1828">
            <v>189673</v>
          </cell>
        </row>
        <row r="1829">
          <cell r="A1829">
            <v>1827</v>
          </cell>
          <cell r="B1829">
            <v>10</v>
          </cell>
          <cell r="C1829" t="str">
            <v>036</v>
          </cell>
          <cell r="D1829" t="str">
            <v xml:space="preserve">BOURNE                       </v>
          </cell>
          <cell r="E1829">
            <v>0</v>
          </cell>
          <cell r="G1829">
            <v>8325</v>
          </cell>
          <cell r="I1829">
            <v>83718</v>
          </cell>
          <cell r="J1829">
            <v>0</v>
          </cell>
        </row>
        <row r="1830">
          <cell r="A1830">
            <v>1828</v>
          </cell>
          <cell r="B1830">
            <v>11</v>
          </cell>
          <cell r="C1830" t="str">
            <v>036</v>
          </cell>
          <cell r="D1830" t="str">
            <v xml:space="preserve">BOURNE                       </v>
          </cell>
          <cell r="E1830">
            <v>0</v>
          </cell>
          <cell r="G1830">
            <v>8330</v>
          </cell>
          <cell r="I1830">
            <v>20461</v>
          </cell>
          <cell r="J1830">
            <v>19356</v>
          </cell>
        </row>
        <row r="1831">
          <cell r="A1831">
            <v>1829</v>
          </cell>
          <cell r="B1831">
            <v>12</v>
          </cell>
          <cell r="C1831" t="str">
            <v>036</v>
          </cell>
          <cell r="D1831" t="str">
            <v xml:space="preserve">BOURNE                       </v>
          </cell>
          <cell r="E1831">
            <v>0</v>
          </cell>
          <cell r="G1831">
            <v>8335</v>
          </cell>
          <cell r="I1831">
            <v>0</v>
          </cell>
          <cell r="J1831">
            <v>0</v>
          </cell>
        </row>
        <row r="1832">
          <cell r="A1832">
            <v>1830</v>
          </cell>
          <cell r="B1832">
            <v>13</v>
          </cell>
          <cell r="C1832" t="str">
            <v>036</v>
          </cell>
          <cell r="D1832" t="str">
            <v xml:space="preserve">BOURNE                       </v>
          </cell>
          <cell r="E1832">
            <v>0</v>
          </cell>
          <cell r="G1832">
            <v>8340</v>
          </cell>
          <cell r="I1832">
            <v>161088</v>
          </cell>
          <cell r="J1832">
            <v>206830</v>
          </cell>
        </row>
        <row r="1833">
          <cell r="A1833">
            <v>1831</v>
          </cell>
          <cell r="B1833">
            <v>14</v>
          </cell>
          <cell r="C1833" t="str">
            <v>036</v>
          </cell>
          <cell r="D1833" t="str">
            <v xml:space="preserve">BOURNE                       </v>
          </cell>
          <cell r="E1833">
            <v>5</v>
          </cell>
          <cell r="F1833" t="str">
            <v xml:space="preserve">Instructional Leadership </v>
          </cell>
          <cell r="I1833">
            <v>1879090</v>
          </cell>
          <cell r="J1833">
            <v>1525674</v>
          </cell>
        </row>
        <row r="1834">
          <cell r="A1834">
            <v>1832</v>
          </cell>
          <cell r="B1834">
            <v>15</v>
          </cell>
          <cell r="C1834" t="str">
            <v>036</v>
          </cell>
          <cell r="D1834" t="str">
            <v xml:space="preserve">BOURNE                       </v>
          </cell>
          <cell r="E1834">
            <v>0</v>
          </cell>
          <cell r="G1834">
            <v>8345</v>
          </cell>
          <cell r="I1834">
            <v>188343</v>
          </cell>
          <cell r="J1834">
            <v>206179</v>
          </cell>
        </row>
        <row r="1835">
          <cell r="A1835">
            <v>1833</v>
          </cell>
          <cell r="B1835">
            <v>16</v>
          </cell>
          <cell r="C1835" t="str">
            <v>036</v>
          </cell>
          <cell r="D1835" t="str">
            <v xml:space="preserve">BOURNE                       </v>
          </cell>
          <cell r="E1835">
            <v>0</v>
          </cell>
          <cell r="G1835">
            <v>8350</v>
          </cell>
          <cell r="I1835">
            <v>168789</v>
          </cell>
          <cell r="J1835">
            <v>215649</v>
          </cell>
        </row>
        <row r="1836">
          <cell r="A1836">
            <v>1834</v>
          </cell>
          <cell r="B1836">
            <v>17</v>
          </cell>
          <cell r="C1836" t="str">
            <v>036</v>
          </cell>
          <cell r="D1836" t="str">
            <v xml:space="preserve">BOURNE                       </v>
          </cell>
          <cell r="E1836">
            <v>0</v>
          </cell>
          <cell r="G1836">
            <v>8355</v>
          </cell>
          <cell r="I1836">
            <v>1335778</v>
          </cell>
          <cell r="J1836">
            <v>1103846</v>
          </cell>
        </row>
        <row r="1837">
          <cell r="A1837">
            <v>1835</v>
          </cell>
          <cell r="B1837">
            <v>18</v>
          </cell>
          <cell r="C1837" t="str">
            <v>036</v>
          </cell>
          <cell r="D1837" t="str">
            <v xml:space="preserve">BOURNE                       </v>
          </cell>
          <cell r="E1837">
            <v>0</v>
          </cell>
          <cell r="G1837">
            <v>8360</v>
          </cell>
          <cell r="I1837">
            <v>58798</v>
          </cell>
          <cell r="J1837">
            <v>0</v>
          </cell>
        </row>
        <row r="1838">
          <cell r="A1838">
            <v>1836</v>
          </cell>
          <cell r="B1838">
            <v>19</v>
          </cell>
          <cell r="C1838" t="str">
            <v>036</v>
          </cell>
          <cell r="D1838" t="str">
            <v xml:space="preserve">BOURNE                       </v>
          </cell>
          <cell r="E1838">
            <v>0</v>
          </cell>
          <cell r="G1838">
            <v>8365</v>
          </cell>
          <cell r="I1838">
            <v>127382</v>
          </cell>
          <cell r="J1838">
            <v>0</v>
          </cell>
        </row>
        <row r="1839">
          <cell r="A1839">
            <v>1837</v>
          </cell>
          <cell r="B1839">
            <v>20</v>
          </cell>
          <cell r="C1839" t="str">
            <v>036</v>
          </cell>
          <cell r="D1839" t="str">
            <v xml:space="preserve">BOURNE                       </v>
          </cell>
          <cell r="E1839">
            <v>0</v>
          </cell>
          <cell r="G1839">
            <v>8380</v>
          </cell>
          <cell r="I1839">
            <v>0</v>
          </cell>
          <cell r="J1839">
            <v>0</v>
          </cell>
        </row>
        <row r="1840">
          <cell r="A1840">
            <v>1838</v>
          </cell>
          <cell r="B1840">
            <v>21</v>
          </cell>
          <cell r="C1840" t="str">
            <v>036</v>
          </cell>
          <cell r="D1840" t="str">
            <v xml:space="preserve">BOURNE                       </v>
          </cell>
          <cell r="E1840">
            <v>6</v>
          </cell>
          <cell r="F1840" t="str">
            <v>Classroom and Specialist Teachers</v>
          </cell>
          <cell r="I1840">
            <v>10292258</v>
          </cell>
          <cell r="J1840">
            <v>10215639</v>
          </cell>
        </row>
        <row r="1841">
          <cell r="A1841">
            <v>1839</v>
          </cell>
          <cell r="B1841">
            <v>22</v>
          </cell>
          <cell r="C1841" t="str">
            <v>036</v>
          </cell>
          <cell r="D1841" t="str">
            <v xml:space="preserve">BOURNE                       </v>
          </cell>
          <cell r="E1841">
            <v>0</v>
          </cell>
          <cell r="G1841">
            <v>8370</v>
          </cell>
          <cell r="I1841">
            <v>8333772</v>
          </cell>
          <cell r="J1841">
            <v>8218654</v>
          </cell>
        </row>
        <row r="1842">
          <cell r="A1842">
            <v>1840</v>
          </cell>
          <cell r="B1842">
            <v>23</v>
          </cell>
          <cell r="C1842" t="str">
            <v>036</v>
          </cell>
          <cell r="D1842" t="str">
            <v xml:space="preserve">BOURNE                       </v>
          </cell>
          <cell r="E1842">
            <v>0</v>
          </cell>
          <cell r="G1842">
            <v>8375</v>
          </cell>
          <cell r="I1842">
            <v>1958486</v>
          </cell>
          <cell r="J1842">
            <v>1996985</v>
          </cell>
        </row>
        <row r="1843">
          <cell r="A1843">
            <v>1841</v>
          </cell>
          <cell r="B1843">
            <v>24</v>
          </cell>
          <cell r="C1843" t="str">
            <v>036</v>
          </cell>
          <cell r="D1843" t="str">
            <v xml:space="preserve">BOURNE                       </v>
          </cell>
          <cell r="E1843">
            <v>7</v>
          </cell>
          <cell r="F1843" t="str">
            <v>Other Teaching Services</v>
          </cell>
          <cell r="I1843">
            <v>1640030</v>
          </cell>
          <cell r="J1843">
            <v>1896757</v>
          </cell>
        </row>
        <row r="1844">
          <cell r="A1844">
            <v>1842</v>
          </cell>
          <cell r="B1844">
            <v>25</v>
          </cell>
          <cell r="C1844" t="str">
            <v>036</v>
          </cell>
          <cell r="D1844" t="str">
            <v xml:space="preserve">BOURNE                       </v>
          </cell>
          <cell r="E1844">
            <v>0</v>
          </cell>
          <cell r="G1844">
            <v>8385</v>
          </cell>
          <cell r="I1844">
            <v>17668</v>
          </cell>
          <cell r="J1844">
            <v>344389</v>
          </cell>
        </row>
        <row r="1845">
          <cell r="A1845">
            <v>1843</v>
          </cell>
          <cell r="B1845">
            <v>26</v>
          </cell>
          <cell r="C1845" t="str">
            <v>036</v>
          </cell>
          <cell r="D1845" t="str">
            <v xml:space="preserve">BOURNE                       </v>
          </cell>
          <cell r="E1845">
            <v>0</v>
          </cell>
          <cell r="G1845">
            <v>8390</v>
          </cell>
          <cell r="I1845">
            <v>356473</v>
          </cell>
          <cell r="J1845">
            <v>241274</v>
          </cell>
        </row>
        <row r="1846">
          <cell r="A1846">
            <v>1844</v>
          </cell>
          <cell r="B1846">
            <v>27</v>
          </cell>
          <cell r="C1846" t="str">
            <v>036</v>
          </cell>
          <cell r="D1846" t="str">
            <v xml:space="preserve">BOURNE                       </v>
          </cell>
          <cell r="E1846">
            <v>0</v>
          </cell>
          <cell r="G1846">
            <v>8395</v>
          </cell>
          <cell r="I1846">
            <v>1088684</v>
          </cell>
          <cell r="J1846">
            <v>1190025</v>
          </cell>
        </row>
        <row r="1847">
          <cell r="A1847">
            <v>1845</v>
          </cell>
          <cell r="B1847">
            <v>28</v>
          </cell>
          <cell r="C1847" t="str">
            <v>036</v>
          </cell>
          <cell r="D1847" t="str">
            <v xml:space="preserve">BOURNE                       </v>
          </cell>
          <cell r="E1847">
            <v>0</v>
          </cell>
          <cell r="G1847">
            <v>8400</v>
          </cell>
          <cell r="I1847">
            <v>177205</v>
          </cell>
          <cell r="J1847">
            <v>121069</v>
          </cell>
        </row>
        <row r="1848">
          <cell r="A1848">
            <v>1846</v>
          </cell>
          <cell r="B1848">
            <v>29</v>
          </cell>
          <cell r="C1848" t="str">
            <v>036</v>
          </cell>
          <cell r="D1848" t="str">
            <v xml:space="preserve">BOURNE                       </v>
          </cell>
          <cell r="E1848">
            <v>8</v>
          </cell>
          <cell r="F1848" t="str">
            <v>Professional Development</v>
          </cell>
          <cell r="I1848">
            <v>368796</v>
          </cell>
          <cell r="J1848">
            <v>315118</v>
          </cell>
        </row>
        <row r="1849">
          <cell r="A1849">
            <v>1847</v>
          </cell>
          <cell r="B1849">
            <v>30</v>
          </cell>
          <cell r="C1849" t="str">
            <v>036</v>
          </cell>
          <cell r="D1849" t="str">
            <v xml:space="preserve">BOURNE                       </v>
          </cell>
          <cell r="E1849">
            <v>0</v>
          </cell>
          <cell r="G1849">
            <v>8405</v>
          </cell>
          <cell r="I1849">
            <v>15051</v>
          </cell>
          <cell r="J1849">
            <v>0</v>
          </cell>
        </row>
        <row r="1850">
          <cell r="A1850">
            <v>1848</v>
          </cell>
          <cell r="B1850">
            <v>31</v>
          </cell>
          <cell r="C1850" t="str">
            <v>036</v>
          </cell>
          <cell r="D1850" t="str">
            <v xml:space="preserve">BOURNE                       </v>
          </cell>
          <cell r="E1850">
            <v>0</v>
          </cell>
          <cell r="G1850">
            <v>8410</v>
          </cell>
          <cell r="I1850">
            <v>209250</v>
          </cell>
          <cell r="J1850">
            <v>207294</v>
          </cell>
        </row>
        <row r="1851">
          <cell r="A1851">
            <v>1849</v>
          </cell>
          <cell r="B1851">
            <v>32</v>
          </cell>
          <cell r="C1851" t="str">
            <v>036</v>
          </cell>
          <cell r="D1851" t="str">
            <v xml:space="preserve">BOURNE                       </v>
          </cell>
          <cell r="E1851">
            <v>0</v>
          </cell>
          <cell r="G1851">
            <v>8415</v>
          </cell>
          <cell r="I1851">
            <v>0</v>
          </cell>
          <cell r="J1851">
            <v>21750</v>
          </cell>
        </row>
        <row r="1852">
          <cell r="A1852">
            <v>1850</v>
          </cell>
          <cell r="B1852">
            <v>33</v>
          </cell>
          <cell r="C1852" t="str">
            <v>036</v>
          </cell>
          <cell r="D1852" t="str">
            <v xml:space="preserve">BOURNE                       </v>
          </cell>
          <cell r="E1852">
            <v>0</v>
          </cell>
          <cell r="G1852">
            <v>8420</v>
          </cell>
          <cell r="I1852">
            <v>144495</v>
          </cell>
          <cell r="J1852">
            <v>86074</v>
          </cell>
        </row>
        <row r="1853">
          <cell r="A1853">
            <v>1851</v>
          </cell>
          <cell r="B1853">
            <v>34</v>
          </cell>
          <cell r="C1853" t="str">
            <v>036</v>
          </cell>
          <cell r="D1853" t="str">
            <v xml:space="preserve">BOURNE                       </v>
          </cell>
          <cell r="E1853">
            <v>9</v>
          </cell>
          <cell r="F1853" t="str">
            <v>Instructional Materials, Equipment and Technology</v>
          </cell>
          <cell r="I1853">
            <v>390141</v>
          </cell>
          <cell r="J1853">
            <v>378801</v>
          </cell>
        </row>
        <row r="1854">
          <cell r="A1854">
            <v>1852</v>
          </cell>
          <cell r="B1854">
            <v>35</v>
          </cell>
          <cell r="C1854" t="str">
            <v>036</v>
          </cell>
          <cell r="D1854" t="str">
            <v xml:space="preserve">BOURNE                       </v>
          </cell>
          <cell r="E1854">
            <v>0</v>
          </cell>
          <cell r="G1854">
            <v>8425</v>
          </cell>
          <cell r="I1854">
            <v>99364</v>
          </cell>
          <cell r="J1854">
            <v>161665</v>
          </cell>
        </row>
        <row r="1855">
          <cell r="A1855">
            <v>1853</v>
          </cell>
          <cell r="B1855">
            <v>36</v>
          </cell>
          <cell r="C1855" t="str">
            <v>036</v>
          </cell>
          <cell r="D1855" t="str">
            <v xml:space="preserve">BOURNE                       </v>
          </cell>
          <cell r="E1855">
            <v>0</v>
          </cell>
          <cell r="G1855">
            <v>8430</v>
          </cell>
          <cell r="I1855">
            <v>9995</v>
          </cell>
          <cell r="J1855">
            <v>37212</v>
          </cell>
        </row>
        <row r="1856">
          <cell r="A1856">
            <v>1854</v>
          </cell>
          <cell r="B1856">
            <v>37</v>
          </cell>
          <cell r="C1856" t="str">
            <v>036</v>
          </cell>
          <cell r="D1856" t="str">
            <v xml:space="preserve">BOURNE                       </v>
          </cell>
          <cell r="E1856">
            <v>0</v>
          </cell>
          <cell r="G1856">
            <v>8435</v>
          </cell>
          <cell r="I1856">
            <v>3485</v>
          </cell>
          <cell r="J1856">
            <v>0</v>
          </cell>
        </row>
        <row r="1857">
          <cell r="A1857">
            <v>1855</v>
          </cell>
          <cell r="B1857">
            <v>38</v>
          </cell>
          <cell r="C1857" t="str">
            <v>036</v>
          </cell>
          <cell r="D1857" t="str">
            <v xml:space="preserve">BOURNE                       </v>
          </cell>
          <cell r="E1857">
            <v>0</v>
          </cell>
          <cell r="G1857">
            <v>8440</v>
          </cell>
          <cell r="I1857">
            <v>156558</v>
          </cell>
          <cell r="J1857">
            <v>98624</v>
          </cell>
        </row>
        <row r="1858">
          <cell r="A1858">
            <v>1856</v>
          </cell>
          <cell r="B1858">
            <v>39</v>
          </cell>
          <cell r="C1858" t="str">
            <v>036</v>
          </cell>
          <cell r="D1858" t="str">
            <v xml:space="preserve">BOURNE                       </v>
          </cell>
          <cell r="E1858">
            <v>0</v>
          </cell>
          <cell r="G1858">
            <v>8445</v>
          </cell>
          <cell r="I1858">
            <v>0</v>
          </cell>
          <cell r="J1858">
            <v>70346</v>
          </cell>
        </row>
        <row r="1859">
          <cell r="A1859">
            <v>1857</v>
          </cell>
          <cell r="B1859">
            <v>40</v>
          </cell>
          <cell r="C1859" t="str">
            <v>036</v>
          </cell>
          <cell r="D1859" t="str">
            <v xml:space="preserve">BOURNE                       </v>
          </cell>
          <cell r="E1859">
            <v>0</v>
          </cell>
          <cell r="G1859">
            <v>8450</v>
          </cell>
          <cell r="I1859">
            <v>109309</v>
          </cell>
          <cell r="J1859">
            <v>10954</v>
          </cell>
        </row>
        <row r="1860">
          <cell r="A1860">
            <v>1858</v>
          </cell>
          <cell r="B1860">
            <v>41</v>
          </cell>
          <cell r="C1860" t="str">
            <v>036</v>
          </cell>
          <cell r="D1860" t="str">
            <v xml:space="preserve">BOURNE                       </v>
          </cell>
          <cell r="E1860">
            <v>0</v>
          </cell>
          <cell r="G1860">
            <v>8455</v>
          </cell>
          <cell r="I1860">
            <v>1377</v>
          </cell>
          <cell r="J1860">
            <v>0</v>
          </cell>
        </row>
        <row r="1861">
          <cell r="A1861">
            <v>1859</v>
          </cell>
          <cell r="B1861">
            <v>42</v>
          </cell>
          <cell r="C1861" t="str">
            <v>036</v>
          </cell>
          <cell r="D1861" t="str">
            <v xml:space="preserve">BOURNE                       </v>
          </cell>
          <cell r="E1861">
            <v>0</v>
          </cell>
          <cell r="G1861">
            <v>8460</v>
          </cell>
          <cell r="I1861">
            <v>10053</v>
          </cell>
          <cell r="J1861">
            <v>0</v>
          </cell>
        </row>
        <row r="1862">
          <cell r="A1862">
            <v>1860</v>
          </cell>
          <cell r="B1862">
            <v>43</v>
          </cell>
          <cell r="C1862" t="str">
            <v>036</v>
          </cell>
          <cell r="D1862" t="str">
            <v xml:space="preserve">BOURNE                       </v>
          </cell>
          <cell r="E1862">
            <v>10</v>
          </cell>
          <cell r="F1862" t="str">
            <v>Guidance, Counseling and Testing</v>
          </cell>
          <cell r="I1862">
            <v>810542</v>
          </cell>
          <cell r="J1862">
            <v>703733</v>
          </cell>
        </row>
        <row r="1863">
          <cell r="A1863">
            <v>1861</v>
          </cell>
          <cell r="B1863">
            <v>44</v>
          </cell>
          <cell r="C1863" t="str">
            <v>036</v>
          </cell>
          <cell r="D1863" t="str">
            <v xml:space="preserve">BOURNE                       </v>
          </cell>
          <cell r="E1863">
            <v>0</v>
          </cell>
          <cell r="G1863">
            <v>8465</v>
          </cell>
          <cell r="I1863">
            <v>363672</v>
          </cell>
          <cell r="J1863">
            <v>366488</v>
          </cell>
        </row>
        <row r="1864">
          <cell r="A1864">
            <v>1862</v>
          </cell>
          <cell r="B1864">
            <v>45</v>
          </cell>
          <cell r="C1864" t="str">
            <v>036</v>
          </cell>
          <cell r="D1864" t="str">
            <v xml:space="preserve">BOURNE                       </v>
          </cell>
          <cell r="E1864">
            <v>0</v>
          </cell>
          <cell r="G1864">
            <v>8470</v>
          </cell>
          <cell r="I1864">
            <v>6173</v>
          </cell>
          <cell r="J1864">
            <v>3965</v>
          </cell>
        </row>
        <row r="1865">
          <cell r="A1865">
            <v>1863</v>
          </cell>
          <cell r="B1865">
            <v>46</v>
          </cell>
          <cell r="C1865" t="str">
            <v>036</v>
          </cell>
          <cell r="D1865" t="str">
            <v xml:space="preserve">BOURNE                       </v>
          </cell>
          <cell r="E1865">
            <v>0</v>
          </cell>
          <cell r="G1865">
            <v>8475</v>
          </cell>
          <cell r="I1865">
            <v>440697</v>
          </cell>
          <cell r="J1865">
            <v>333280</v>
          </cell>
        </row>
        <row r="1866">
          <cell r="A1866">
            <v>1864</v>
          </cell>
          <cell r="B1866">
            <v>47</v>
          </cell>
          <cell r="C1866" t="str">
            <v>036</v>
          </cell>
          <cell r="D1866" t="str">
            <v xml:space="preserve">BOURNE                       </v>
          </cell>
          <cell r="E1866">
            <v>11</v>
          </cell>
          <cell r="F1866" t="str">
            <v>Pupil Services</v>
          </cell>
          <cell r="I1866">
            <v>3541091</v>
          </cell>
          <cell r="J1866">
            <v>2905894</v>
          </cell>
        </row>
        <row r="1867">
          <cell r="A1867">
            <v>1865</v>
          </cell>
          <cell r="B1867">
            <v>48</v>
          </cell>
          <cell r="C1867" t="str">
            <v>036</v>
          </cell>
          <cell r="D1867" t="str">
            <v xml:space="preserve">BOURNE                       </v>
          </cell>
          <cell r="E1867">
            <v>0</v>
          </cell>
          <cell r="G1867">
            <v>8485</v>
          </cell>
          <cell r="I1867">
            <v>0</v>
          </cell>
          <cell r="J1867">
            <v>0</v>
          </cell>
        </row>
        <row r="1868">
          <cell r="A1868">
            <v>1866</v>
          </cell>
          <cell r="B1868">
            <v>49</v>
          </cell>
          <cell r="C1868" t="str">
            <v>036</v>
          </cell>
          <cell r="D1868" t="str">
            <v xml:space="preserve">BOURNE                       </v>
          </cell>
          <cell r="E1868">
            <v>0</v>
          </cell>
          <cell r="G1868">
            <v>8490</v>
          </cell>
          <cell r="I1868">
            <v>322846</v>
          </cell>
          <cell r="J1868">
            <v>141906</v>
          </cell>
        </row>
        <row r="1869">
          <cell r="A1869">
            <v>1867</v>
          </cell>
          <cell r="B1869">
            <v>50</v>
          </cell>
          <cell r="C1869" t="str">
            <v>036</v>
          </cell>
          <cell r="D1869" t="str">
            <v xml:space="preserve">BOURNE                       </v>
          </cell>
          <cell r="E1869">
            <v>0</v>
          </cell>
          <cell r="G1869">
            <v>8495</v>
          </cell>
          <cell r="I1869">
            <v>1714445</v>
          </cell>
          <cell r="J1869">
            <v>1420936</v>
          </cell>
        </row>
        <row r="1870">
          <cell r="A1870">
            <v>1868</v>
          </cell>
          <cell r="B1870">
            <v>51</v>
          </cell>
          <cell r="C1870" t="str">
            <v>036</v>
          </cell>
          <cell r="D1870" t="str">
            <v xml:space="preserve">BOURNE                       </v>
          </cell>
          <cell r="E1870">
            <v>0</v>
          </cell>
          <cell r="G1870">
            <v>8500</v>
          </cell>
          <cell r="I1870">
            <v>824921</v>
          </cell>
          <cell r="J1870">
            <v>745191</v>
          </cell>
        </row>
        <row r="1871">
          <cell r="A1871">
            <v>1869</v>
          </cell>
          <cell r="B1871">
            <v>52</v>
          </cell>
          <cell r="C1871" t="str">
            <v>036</v>
          </cell>
          <cell r="D1871" t="str">
            <v xml:space="preserve">BOURNE                       </v>
          </cell>
          <cell r="E1871">
            <v>0</v>
          </cell>
          <cell r="G1871">
            <v>8505</v>
          </cell>
          <cell r="I1871">
            <v>468079</v>
          </cell>
          <cell r="J1871">
            <v>406056</v>
          </cell>
        </row>
        <row r="1872">
          <cell r="A1872">
            <v>1870</v>
          </cell>
          <cell r="B1872">
            <v>53</v>
          </cell>
          <cell r="C1872" t="str">
            <v>036</v>
          </cell>
          <cell r="D1872" t="str">
            <v xml:space="preserve">BOURNE                       </v>
          </cell>
          <cell r="E1872">
            <v>0</v>
          </cell>
          <cell r="G1872">
            <v>8510</v>
          </cell>
          <cell r="I1872">
            <v>210800</v>
          </cell>
          <cell r="J1872">
            <v>157284</v>
          </cell>
        </row>
        <row r="1873">
          <cell r="A1873">
            <v>1871</v>
          </cell>
          <cell r="B1873">
            <v>54</v>
          </cell>
          <cell r="C1873" t="str">
            <v>036</v>
          </cell>
          <cell r="D1873" t="str">
            <v xml:space="preserve">BOURNE                       </v>
          </cell>
          <cell r="E1873">
            <v>0</v>
          </cell>
          <cell r="G1873">
            <v>8515</v>
          </cell>
          <cell r="I1873">
            <v>0</v>
          </cell>
          <cell r="J1873">
            <v>34521</v>
          </cell>
        </row>
        <row r="1874">
          <cell r="A1874">
            <v>1872</v>
          </cell>
          <cell r="B1874">
            <v>55</v>
          </cell>
          <cell r="C1874" t="str">
            <v>036</v>
          </cell>
          <cell r="D1874" t="str">
            <v xml:space="preserve">BOURNE                       </v>
          </cell>
          <cell r="E1874">
            <v>12</v>
          </cell>
          <cell r="F1874" t="str">
            <v>Operations and Maintenance</v>
          </cell>
          <cell r="I1874">
            <v>2799980</v>
          </cell>
          <cell r="J1874">
            <v>2596215</v>
          </cell>
        </row>
        <row r="1875">
          <cell r="A1875">
            <v>1873</v>
          </cell>
          <cell r="B1875">
            <v>56</v>
          </cell>
          <cell r="C1875" t="str">
            <v>036</v>
          </cell>
          <cell r="D1875" t="str">
            <v xml:space="preserve">BOURNE                       </v>
          </cell>
          <cell r="E1875">
            <v>0</v>
          </cell>
          <cell r="G1875">
            <v>8520</v>
          </cell>
          <cell r="I1875">
            <v>774504</v>
          </cell>
          <cell r="J1875">
            <v>775007</v>
          </cell>
        </row>
        <row r="1876">
          <cell r="A1876">
            <v>1874</v>
          </cell>
          <cell r="B1876">
            <v>57</v>
          </cell>
          <cell r="C1876" t="str">
            <v>036</v>
          </cell>
          <cell r="D1876" t="str">
            <v xml:space="preserve">BOURNE                       </v>
          </cell>
          <cell r="E1876">
            <v>0</v>
          </cell>
          <cell r="G1876">
            <v>8525</v>
          </cell>
          <cell r="I1876">
            <v>748877</v>
          </cell>
          <cell r="J1876">
            <v>415802</v>
          </cell>
        </row>
        <row r="1877">
          <cell r="A1877">
            <v>1875</v>
          </cell>
          <cell r="B1877">
            <v>58</v>
          </cell>
          <cell r="C1877" t="str">
            <v>036</v>
          </cell>
          <cell r="D1877" t="str">
            <v xml:space="preserve">BOURNE                       </v>
          </cell>
          <cell r="E1877">
            <v>0</v>
          </cell>
          <cell r="G1877">
            <v>8530</v>
          </cell>
          <cell r="I1877">
            <v>562547</v>
          </cell>
          <cell r="J1877">
            <v>727568</v>
          </cell>
        </row>
        <row r="1878">
          <cell r="A1878">
            <v>1876</v>
          </cell>
          <cell r="B1878">
            <v>59</v>
          </cell>
          <cell r="C1878" t="str">
            <v>036</v>
          </cell>
          <cell r="D1878" t="str">
            <v xml:space="preserve">BOURNE                       </v>
          </cell>
          <cell r="E1878">
            <v>0</v>
          </cell>
          <cell r="G1878">
            <v>8535</v>
          </cell>
          <cell r="I1878">
            <v>151393</v>
          </cell>
          <cell r="J1878">
            <v>43621</v>
          </cell>
        </row>
        <row r="1879">
          <cell r="A1879">
            <v>1877</v>
          </cell>
          <cell r="B1879">
            <v>60</v>
          </cell>
          <cell r="C1879" t="str">
            <v>036</v>
          </cell>
          <cell r="D1879" t="str">
            <v xml:space="preserve">BOURNE                       </v>
          </cell>
          <cell r="E1879">
            <v>0</v>
          </cell>
          <cell r="G1879">
            <v>8540</v>
          </cell>
          <cell r="I1879">
            <v>376295</v>
          </cell>
          <cell r="J1879">
            <v>576299</v>
          </cell>
        </row>
        <row r="1880">
          <cell r="A1880">
            <v>1878</v>
          </cell>
          <cell r="B1880">
            <v>61</v>
          </cell>
          <cell r="C1880" t="str">
            <v>036</v>
          </cell>
          <cell r="D1880" t="str">
            <v xml:space="preserve">BOURNE                       </v>
          </cell>
          <cell r="E1880">
            <v>0</v>
          </cell>
          <cell r="G1880">
            <v>8545</v>
          </cell>
          <cell r="I1880">
            <v>135864</v>
          </cell>
          <cell r="J1880">
            <v>0</v>
          </cell>
        </row>
        <row r="1881">
          <cell r="A1881">
            <v>1879</v>
          </cell>
          <cell r="B1881">
            <v>62</v>
          </cell>
          <cell r="C1881" t="str">
            <v>036</v>
          </cell>
          <cell r="D1881" t="str">
            <v xml:space="preserve">BOURNE                       </v>
          </cell>
          <cell r="E1881">
            <v>0</v>
          </cell>
          <cell r="G1881">
            <v>8550</v>
          </cell>
          <cell r="I1881">
            <v>0</v>
          </cell>
          <cell r="J1881">
            <v>0</v>
          </cell>
        </row>
        <row r="1882">
          <cell r="A1882">
            <v>1880</v>
          </cell>
          <cell r="B1882">
            <v>63</v>
          </cell>
          <cell r="C1882" t="str">
            <v>036</v>
          </cell>
          <cell r="D1882" t="str">
            <v xml:space="preserve">BOURNE                       </v>
          </cell>
          <cell r="E1882">
            <v>0</v>
          </cell>
          <cell r="G1882">
            <v>8555</v>
          </cell>
          <cell r="I1882">
            <v>50500</v>
          </cell>
          <cell r="J1882">
            <v>50852</v>
          </cell>
        </row>
        <row r="1883">
          <cell r="A1883">
            <v>1881</v>
          </cell>
          <cell r="B1883">
            <v>64</v>
          </cell>
          <cell r="C1883" t="str">
            <v>036</v>
          </cell>
          <cell r="D1883" t="str">
            <v xml:space="preserve">BOURNE                       </v>
          </cell>
          <cell r="E1883">
            <v>0</v>
          </cell>
          <cell r="G1883">
            <v>8560</v>
          </cell>
          <cell r="I1883">
            <v>0</v>
          </cell>
          <cell r="J1883">
            <v>0</v>
          </cell>
        </row>
        <row r="1884">
          <cell r="A1884">
            <v>1882</v>
          </cell>
          <cell r="B1884">
            <v>65</v>
          </cell>
          <cell r="C1884" t="str">
            <v>036</v>
          </cell>
          <cell r="D1884" t="str">
            <v xml:space="preserve">BOURNE                       </v>
          </cell>
          <cell r="E1884">
            <v>0</v>
          </cell>
          <cell r="G1884">
            <v>8565</v>
          </cell>
          <cell r="I1884">
            <v>0</v>
          </cell>
          <cell r="J1884">
            <v>7066</v>
          </cell>
        </row>
        <row r="1885">
          <cell r="A1885">
            <v>1883</v>
          </cell>
          <cell r="B1885">
            <v>66</v>
          </cell>
          <cell r="C1885" t="str">
            <v>036</v>
          </cell>
          <cell r="D1885" t="str">
            <v xml:space="preserve">BOURNE                       </v>
          </cell>
          <cell r="E1885">
            <v>13</v>
          </cell>
          <cell r="F1885" t="str">
            <v>Insurance, Retirement Programs and Other</v>
          </cell>
          <cell r="I1885">
            <v>6124125</v>
          </cell>
          <cell r="J1885">
            <v>6483453</v>
          </cell>
        </row>
        <row r="1886">
          <cell r="A1886">
            <v>1884</v>
          </cell>
          <cell r="B1886">
            <v>67</v>
          </cell>
          <cell r="C1886" t="str">
            <v>036</v>
          </cell>
          <cell r="D1886" t="str">
            <v xml:space="preserve">BOURNE                       </v>
          </cell>
          <cell r="E1886">
            <v>0</v>
          </cell>
          <cell r="G1886">
            <v>8570</v>
          </cell>
          <cell r="I1886">
            <v>918619</v>
          </cell>
          <cell r="J1886">
            <v>871254</v>
          </cell>
        </row>
        <row r="1887">
          <cell r="A1887">
            <v>1885</v>
          </cell>
          <cell r="B1887">
            <v>68</v>
          </cell>
          <cell r="C1887" t="str">
            <v>036</v>
          </cell>
          <cell r="D1887" t="str">
            <v xml:space="preserve">BOURNE                       </v>
          </cell>
          <cell r="E1887">
            <v>0</v>
          </cell>
          <cell r="G1887">
            <v>8575</v>
          </cell>
          <cell r="I1887">
            <v>3714682</v>
          </cell>
          <cell r="J1887">
            <v>3799542</v>
          </cell>
        </row>
        <row r="1888">
          <cell r="A1888">
            <v>1886</v>
          </cell>
          <cell r="B1888">
            <v>69</v>
          </cell>
          <cell r="C1888" t="str">
            <v>036</v>
          </cell>
          <cell r="D1888" t="str">
            <v xml:space="preserve">BOURNE                       </v>
          </cell>
          <cell r="E1888">
            <v>0</v>
          </cell>
          <cell r="G1888">
            <v>8580</v>
          </cell>
          <cell r="I1888">
            <v>1220484</v>
          </cell>
          <cell r="J1888">
            <v>1550924</v>
          </cell>
        </row>
        <row r="1889">
          <cell r="A1889">
            <v>1887</v>
          </cell>
          <cell r="B1889">
            <v>70</v>
          </cell>
          <cell r="C1889" t="str">
            <v>036</v>
          </cell>
          <cell r="D1889" t="str">
            <v xml:space="preserve">BOURNE                       </v>
          </cell>
          <cell r="E1889">
            <v>0</v>
          </cell>
          <cell r="G1889">
            <v>8585</v>
          </cell>
          <cell r="I1889">
            <v>229552</v>
          </cell>
          <cell r="J1889">
            <v>261733</v>
          </cell>
        </row>
        <row r="1890">
          <cell r="A1890">
            <v>1888</v>
          </cell>
          <cell r="B1890">
            <v>71</v>
          </cell>
          <cell r="C1890" t="str">
            <v>036</v>
          </cell>
          <cell r="D1890" t="str">
            <v xml:space="preserve">BOURNE                       </v>
          </cell>
          <cell r="E1890">
            <v>0</v>
          </cell>
          <cell r="G1890">
            <v>8590</v>
          </cell>
          <cell r="I1890">
            <v>0</v>
          </cell>
          <cell r="J1890">
            <v>0</v>
          </cell>
        </row>
        <row r="1891">
          <cell r="A1891">
            <v>1889</v>
          </cell>
          <cell r="B1891">
            <v>72</v>
          </cell>
          <cell r="C1891" t="str">
            <v>036</v>
          </cell>
          <cell r="D1891" t="str">
            <v xml:space="preserve">BOURNE                       </v>
          </cell>
          <cell r="E1891">
            <v>0</v>
          </cell>
          <cell r="G1891">
            <v>8595</v>
          </cell>
          <cell r="I1891">
            <v>40788</v>
          </cell>
          <cell r="J1891">
            <v>0</v>
          </cell>
        </row>
        <row r="1892">
          <cell r="A1892">
            <v>1890</v>
          </cell>
          <cell r="B1892">
            <v>73</v>
          </cell>
          <cell r="C1892" t="str">
            <v>036</v>
          </cell>
          <cell r="D1892" t="str">
            <v xml:space="preserve">BOURNE                       </v>
          </cell>
          <cell r="E1892">
            <v>0</v>
          </cell>
          <cell r="G1892">
            <v>8600</v>
          </cell>
          <cell r="I1892">
            <v>0</v>
          </cell>
          <cell r="J1892">
            <v>0</v>
          </cell>
        </row>
        <row r="1893">
          <cell r="A1893">
            <v>1891</v>
          </cell>
          <cell r="B1893">
            <v>74</v>
          </cell>
          <cell r="C1893" t="str">
            <v>036</v>
          </cell>
          <cell r="D1893" t="str">
            <v xml:space="preserve">BOURNE                       </v>
          </cell>
          <cell r="E1893">
            <v>0</v>
          </cell>
          <cell r="G1893">
            <v>8610</v>
          </cell>
          <cell r="I1893">
            <v>0</v>
          </cell>
          <cell r="J1893">
            <v>0</v>
          </cell>
        </row>
        <row r="1894">
          <cell r="A1894">
            <v>1892</v>
          </cell>
          <cell r="B1894">
            <v>75</v>
          </cell>
          <cell r="C1894" t="str">
            <v>036</v>
          </cell>
          <cell r="D1894" t="str">
            <v xml:space="preserve">BOURNE                       </v>
          </cell>
          <cell r="E1894">
            <v>14</v>
          </cell>
          <cell r="F1894" t="str">
            <v xml:space="preserve">Payments To Out-Of-District Schools </v>
          </cell>
          <cell r="I1894">
            <v>2405270</v>
          </cell>
          <cell r="J1894">
            <v>2647107</v>
          </cell>
        </row>
        <row r="1895">
          <cell r="A1895">
            <v>1893</v>
          </cell>
          <cell r="B1895">
            <v>76</v>
          </cell>
          <cell r="C1895" t="str">
            <v>036</v>
          </cell>
          <cell r="D1895" t="str">
            <v xml:space="preserve">BOURNE                       </v>
          </cell>
          <cell r="E1895">
            <v>15</v>
          </cell>
          <cell r="F1895" t="str">
            <v>Tuition To Other Schools (9000)</v>
          </cell>
          <cell r="G1895" t="str">
            <v xml:space="preserve"> </v>
          </cell>
          <cell r="I1895">
            <v>2319751</v>
          </cell>
          <cell r="J1895">
            <v>2314881</v>
          </cell>
        </row>
        <row r="1896">
          <cell r="A1896">
            <v>1894</v>
          </cell>
          <cell r="B1896">
            <v>77</v>
          </cell>
          <cell r="C1896" t="str">
            <v>036</v>
          </cell>
          <cell r="D1896" t="str">
            <v xml:space="preserve">BOURNE                       </v>
          </cell>
          <cell r="E1896">
            <v>16</v>
          </cell>
          <cell r="F1896" t="str">
            <v>Out-of-District Transportation (3300)</v>
          </cell>
          <cell r="I1896">
            <v>85519</v>
          </cell>
          <cell r="J1896">
            <v>332226</v>
          </cell>
        </row>
        <row r="1897">
          <cell r="A1897">
            <v>1895</v>
          </cell>
          <cell r="B1897">
            <v>78</v>
          </cell>
          <cell r="C1897" t="str">
            <v>036</v>
          </cell>
          <cell r="D1897" t="str">
            <v xml:space="preserve">BOURNE                       </v>
          </cell>
          <cell r="E1897">
            <v>17</v>
          </cell>
          <cell r="F1897" t="str">
            <v>TOTAL EXPENDITURES</v>
          </cell>
          <cell r="I1897">
            <v>31137792</v>
          </cell>
          <cell r="J1897">
            <v>30430590</v>
          </cell>
        </row>
        <row r="1898">
          <cell r="A1898">
            <v>1896</v>
          </cell>
          <cell r="B1898">
            <v>79</v>
          </cell>
          <cell r="C1898" t="str">
            <v>036</v>
          </cell>
          <cell r="D1898" t="str">
            <v xml:space="preserve">BOURNE                       </v>
          </cell>
          <cell r="E1898">
            <v>18</v>
          </cell>
          <cell r="F1898" t="str">
            <v>percentage of overall spending from the general fund</v>
          </cell>
          <cell r="I1898">
            <v>84.02664838919857</v>
          </cell>
        </row>
        <row r="1899">
          <cell r="A1899">
            <v>1897</v>
          </cell>
          <cell r="B1899">
            <v>1</v>
          </cell>
          <cell r="C1899" t="str">
            <v>037</v>
          </cell>
          <cell r="D1899" t="str">
            <v xml:space="preserve">BOXBOROUGH                   </v>
          </cell>
          <cell r="E1899">
            <v>1</v>
          </cell>
          <cell r="F1899" t="str">
            <v>In-District FTE Average Membership</v>
          </cell>
          <cell r="G1899" t="str">
            <v xml:space="preserve"> </v>
          </cell>
          <cell r="I1899">
            <v>521.9</v>
          </cell>
          <cell r="J1899">
            <v>497</v>
          </cell>
        </row>
        <row r="1900">
          <cell r="A1900">
            <v>1898</v>
          </cell>
          <cell r="B1900">
            <v>2</v>
          </cell>
          <cell r="C1900" t="str">
            <v>037</v>
          </cell>
          <cell r="D1900" t="str">
            <v xml:space="preserve">BOXBOROUGH                   </v>
          </cell>
          <cell r="E1900">
            <v>2</v>
          </cell>
          <cell r="F1900" t="str">
            <v>Out-of-District FTE Average Membership</v>
          </cell>
          <cell r="G1900" t="str">
            <v xml:space="preserve"> </v>
          </cell>
          <cell r="I1900">
            <v>9.1</v>
          </cell>
          <cell r="J1900">
            <v>9.1</v>
          </cell>
        </row>
        <row r="1901">
          <cell r="A1901">
            <v>1899</v>
          </cell>
          <cell r="B1901">
            <v>3</v>
          </cell>
          <cell r="C1901" t="str">
            <v>037</v>
          </cell>
          <cell r="D1901" t="str">
            <v xml:space="preserve">BOXBOROUGH                   </v>
          </cell>
          <cell r="E1901">
            <v>3</v>
          </cell>
          <cell r="F1901" t="str">
            <v>Total FTE Average Membership</v>
          </cell>
          <cell r="G1901" t="str">
            <v xml:space="preserve"> </v>
          </cell>
          <cell r="I1901">
            <v>531</v>
          </cell>
          <cell r="J1901">
            <v>506.1</v>
          </cell>
        </row>
        <row r="1902">
          <cell r="A1902">
            <v>1900</v>
          </cell>
          <cell r="B1902">
            <v>4</v>
          </cell>
          <cell r="C1902" t="str">
            <v>037</v>
          </cell>
          <cell r="D1902" t="str">
            <v xml:space="preserve">BOXBOROUGH                   </v>
          </cell>
          <cell r="E1902">
            <v>4</v>
          </cell>
          <cell r="F1902" t="str">
            <v>Administration</v>
          </cell>
          <cell r="G1902" t="str">
            <v xml:space="preserve"> </v>
          </cell>
          <cell r="I1902">
            <v>324728</v>
          </cell>
          <cell r="J1902">
            <v>326141</v>
          </cell>
        </row>
        <row r="1903">
          <cell r="A1903">
            <v>1901</v>
          </cell>
          <cell r="B1903">
            <v>5</v>
          </cell>
          <cell r="C1903" t="str">
            <v>037</v>
          </cell>
          <cell r="D1903" t="str">
            <v xml:space="preserve">BOXBOROUGH                   </v>
          </cell>
          <cell r="E1903">
            <v>0</v>
          </cell>
          <cell r="G1903">
            <v>8300</v>
          </cell>
          <cell r="I1903">
            <v>7443</v>
          </cell>
          <cell r="J1903">
            <v>14306</v>
          </cell>
        </row>
        <row r="1904">
          <cell r="A1904">
            <v>1902</v>
          </cell>
          <cell r="B1904">
            <v>6</v>
          </cell>
          <cell r="C1904" t="str">
            <v>037</v>
          </cell>
          <cell r="D1904" t="str">
            <v xml:space="preserve">BOXBOROUGH                   </v>
          </cell>
          <cell r="E1904">
            <v>0</v>
          </cell>
          <cell r="G1904">
            <v>8305</v>
          </cell>
          <cell r="I1904">
            <v>185825</v>
          </cell>
          <cell r="J1904">
            <v>184553</v>
          </cell>
        </row>
        <row r="1905">
          <cell r="A1905">
            <v>1903</v>
          </cell>
          <cell r="B1905">
            <v>7</v>
          </cell>
          <cell r="C1905" t="str">
            <v>037</v>
          </cell>
          <cell r="D1905" t="str">
            <v xml:space="preserve">BOXBOROUGH                   </v>
          </cell>
          <cell r="E1905">
            <v>0</v>
          </cell>
          <cell r="G1905">
            <v>8310</v>
          </cell>
          <cell r="I1905">
            <v>0</v>
          </cell>
          <cell r="J1905">
            <v>0</v>
          </cell>
        </row>
        <row r="1906">
          <cell r="A1906">
            <v>1904</v>
          </cell>
          <cell r="B1906">
            <v>8</v>
          </cell>
          <cell r="C1906" t="str">
            <v>037</v>
          </cell>
          <cell r="D1906" t="str">
            <v xml:space="preserve">BOXBOROUGH                   </v>
          </cell>
          <cell r="E1906">
            <v>0</v>
          </cell>
          <cell r="G1906">
            <v>8315</v>
          </cell>
          <cell r="I1906">
            <v>0</v>
          </cell>
          <cell r="J1906">
            <v>0</v>
          </cell>
        </row>
        <row r="1907">
          <cell r="A1907">
            <v>1905</v>
          </cell>
          <cell r="B1907">
            <v>9</v>
          </cell>
          <cell r="C1907" t="str">
            <v>037</v>
          </cell>
          <cell r="D1907" t="str">
            <v xml:space="preserve">BOXBOROUGH                   </v>
          </cell>
          <cell r="E1907">
            <v>0</v>
          </cell>
          <cell r="G1907">
            <v>8320</v>
          </cell>
          <cell r="I1907">
            <v>120498</v>
          </cell>
          <cell r="J1907">
            <v>122525</v>
          </cell>
        </row>
        <row r="1908">
          <cell r="A1908">
            <v>1906</v>
          </cell>
          <cell r="B1908">
            <v>10</v>
          </cell>
          <cell r="C1908" t="str">
            <v>037</v>
          </cell>
          <cell r="D1908" t="str">
            <v xml:space="preserve">BOXBOROUGH                   </v>
          </cell>
          <cell r="E1908">
            <v>0</v>
          </cell>
          <cell r="G1908">
            <v>8325</v>
          </cell>
          <cell r="I1908">
            <v>0</v>
          </cell>
          <cell r="J1908">
            <v>0</v>
          </cell>
        </row>
        <row r="1909">
          <cell r="A1909">
            <v>1907</v>
          </cell>
          <cell r="B1909">
            <v>11</v>
          </cell>
          <cell r="C1909" t="str">
            <v>037</v>
          </cell>
          <cell r="D1909" t="str">
            <v xml:space="preserve">BOXBOROUGH                   </v>
          </cell>
          <cell r="E1909">
            <v>0</v>
          </cell>
          <cell r="G1909">
            <v>8330</v>
          </cell>
          <cell r="I1909">
            <v>10962</v>
          </cell>
          <cell r="J1909">
            <v>4757</v>
          </cell>
        </row>
        <row r="1910">
          <cell r="A1910">
            <v>1908</v>
          </cell>
          <cell r="B1910">
            <v>12</v>
          </cell>
          <cell r="C1910" t="str">
            <v>037</v>
          </cell>
          <cell r="D1910" t="str">
            <v xml:space="preserve">BOXBOROUGH                   </v>
          </cell>
          <cell r="E1910">
            <v>0</v>
          </cell>
          <cell r="G1910">
            <v>8335</v>
          </cell>
          <cell r="I1910">
            <v>0</v>
          </cell>
          <cell r="J1910">
            <v>0</v>
          </cell>
        </row>
        <row r="1911">
          <cell r="A1911">
            <v>1909</v>
          </cell>
          <cell r="B1911">
            <v>13</v>
          </cell>
          <cell r="C1911" t="str">
            <v>037</v>
          </cell>
          <cell r="D1911" t="str">
            <v xml:space="preserve">BOXBOROUGH                   </v>
          </cell>
          <cell r="E1911">
            <v>0</v>
          </cell>
          <cell r="G1911">
            <v>8340</v>
          </cell>
          <cell r="I1911">
            <v>0</v>
          </cell>
          <cell r="J1911">
            <v>0</v>
          </cell>
        </row>
        <row r="1912">
          <cell r="A1912">
            <v>1910</v>
          </cell>
          <cell r="B1912">
            <v>14</v>
          </cell>
          <cell r="C1912" t="str">
            <v>037</v>
          </cell>
          <cell r="D1912" t="str">
            <v xml:space="preserve">BOXBOROUGH                   </v>
          </cell>
          <cell r="E1912">
            <v>5</v>
          </cell>
          <cell r="F1912" t="str">
            <v xml:space="preserve">Instructional Leadership </v>
          </cell>
          <cell r="I1912">
            <v>410144</v>
          </cell>
          <cell r="J1912">
            <v>405891</v>
          </cell>
        </row>
        <row r="1913">
          <cell r="A1913">
            <v>1911</v>
          </cell>
          <cell r="B1913">
            <v>15</v>
          </cell>
          <cell r="C1913" t="str">
            <v>037</v>
          </cell>
          <cell r="D1913" t="str">
            <v xml:space="preserve">BOXBOROUGH                   </v>
          </cell>
          <cell r="E1913">
            <v>0</v>
          </cell>
          <cell r="G1913">
            <v>8345</v>
          </cell>
          <cell r="I1913">
            <v>130435</v>
          </cell>
          <cell r="J1913">
            <v>130521</v>
          </cell>
        </row>
        <row r="1914">
          <cell r="A1914">
            <v>1912</v>
          </cell>
          <cell r="B1914">
            <v>16</v>
          </cell>
          <cell r="C1914" t="str">
            <v>037</v>
          </cell>
          <cell r="D1914" t="str">
            <v xml:space="preserve">BOXBOROUGH                   </v>
          </cell>
          <cell r="E1914">
            <v>0</v>
          </cell>
          <cell r="G1914">
            <v>8350</v>
          </cell>
          <cell r="I1914">
            <v>0</v>
          </cell>
          <cell r="J1914">
            <v>0</v>
          </cell>
        </row>
        <row r="1915">
          <cell r="A1915">
            <v>1913</v>
          </cell>
          <cell r="B1915">
            <v>17</v>
          </cell>
          <cell r="C1915" t="str">
            <v>037</v>
          </cell>
          <cell r="D1915" t="str">
            <v xml:space="preserve">BOXBOROUGH                   </v>
          </cell>
          <cell r="E1915">
            <v>0</v>
          </cell>
          <cell r="G1915">
            <v>8355</v>
          </cell>
          <cell r="I1915">
            <v>152320</v>
          </cell>
          <cell r="J1915">
            <v>149772</v>
          </cell>
        </row>
        <row r="1916">
          <cell r="A1916">
            <v>1914</v>
          </cell>
          <cell r="B1916">
            <v>18</v>
          </cell>
          <cell r="C1916" t="str">
            <v>037</v>
          </cell>
          <cell r="D1916" t="str">
            <v xml:space="preserve">BOXBOROUGH                   </v>
          </cell>
          <cell r="E1916">
            <v>0</v>
          </cell>
          <cell r="G1916">
            <v>8360</v>
          </cell>
          <cell r="I1916">
            <v>0</v>
          </cell>
          <cell r="J1916">
            <v>0</v>
          </cell>
        </row>
        <row r="1917">
          <cell r="A1917">
            <v>1915</v>
          </cell>
          <cell r="B1917">
            <v>19</v>
          </cell>
          <cell r="C1917" t="str">
            <v>037</v>
          </cell>
          <cell r="D1917" t="str">
            <v xml:space="preserve">BOXBOROUGH                   </v>
          </cell>
          <cell r="E1917">
            <v>0</v>
          </cell>
          <cell r="G1917">
            <v>8365</v>
          </cell>
          <cell r="I1917">
            <v>127389</v>
          </cell>
          <cell r="J1917">
            <v>125598</v>
          </cell>
        </row>
        <row r="1918">
          <cell r="A1918">
            <v>1916</v>
          </cell>
          <cell r="B1918">
            <v>20</v>
          </cell>
          <cell r="C1918" t="str">
            <v>037</v>
          </cell>
          <cell r="D1918" t="str">
            <v xml:space="preserve">BOXBOROUGH                   </v>
          </cell>
          <cell r="E1918">
            <v>0</v>
          </cell>
          <cell r="G1918">
            <v>8380</v>
          </cell>
          <cell r="I1918">
            <v>0</v>
          </cell>
          <cell r="J1918">
            <v>0</v>
          </cell>
        </row>
        <row r="1919">
          <cell r="A1919">
            <v>1917</v>
          </cell>
          <cell r="B1919">
            <v>21</v>
          </cell>
          <cell r="C1919" t="str">
            <v>037</v>
          </cell>
          <cell r="D1919" t="str">
            <v xml:space="preserve">BOXBOROUGH                   </v>
          </cell>
          <cell r="E1919">
            <v>6</v>
          </cell>
          <cell r="F1919" t="str">
            <v>Classroom and Specialist Teachers</v>
          </cell>
          <cell r="I1919">
            <v>2749729</v>
          </cell>
          <cell r="J1919">
            <v>2884787</v>
          </cell>
        </row>
        <row r="1920">
          <cell r="A1920">
            <v>1918</v>
          </cell>
          <cell r="B1920">
            <v>22</v>
          </cell>
          <cell r="C1920" t="str">
            <v>037</v>
          </cell>
          <cell r="D1920" t="str">
            <v xml:space="preserve">BOXBOROUGH                   </v>
          </cell>
          <cell r="E1920">
            <v>0</v>
          </cell>
          <cell r="G1920">
            <v>8370</v>
          </cell>
          <cell r="I1920">
            <v>2470303</v>
          </cell>
          <cell r="J1920">
            <v>2510553</v>
          </cell>
        </row>
        <row r="1921">
          <cell r="A1921">
            <v>1919</v>
          </cell>
          <cell r="B1921">
            <v>23</v>
          </cell>
          <cell r="C1921" t="str">
            <v>037</v>
          </cell>
          <cell r="D1921" t="str">
            <v xml:space="preserve">BOXBOROUGH                   </v>
          </cell>
          <cell r="E1921">
            <v>0</v>
          </cell>
          <cell r="G1921">
            <v>8375</v>
          </cell>
          <cell r="I1921">
            <v>279426</v>
          </cell>
          <cell r="J1921">
            <v>374234</v>
          </cell>
        </row>
        <row r="1922">
          <cell r="A1922">
            <v>1920</v>
          </cell>
          <cell r="B1922">
            <v>24</v>
          </cell>
          <cell r="C1922" t="str">
            <v>037</v>
          </cell>
          <cell r="D1922" t="str">
            <v xml:space="preserve">BOXBOROUGH                   </v>
          </cell>
          <cell r="E1922">
            <v>7</v>
          </cell>
          <cell r="F1922" t="str">
            <v>Other Teaching Services</v>
          </cell>
          <cell r="I1922">
            <v>742222</v>
          </cell>
          <cell r="J1922">
            <v>823053</v>
          </cell>
        </row>
        <row r="1923">
          <cell r="A1923">
            <v>1921</v>
          </cell>
          <cell r="B1923">
            <v>25</v>
          </cell>
          <cell r="C1923" t="str">
            <v>037</v>
          </cell>
          <cell r="D1923" t="str">
            <v xml:space="preserve">BOXBOROUGH                   </v>
          </cell>
          <cell r="E1923">
            <v>0</v>
          </cell>
          <cell r="G1923">
            <v>8385</v>
          </cell>
          <cell r="I1923">
            <v>191020</v>
          </cell>
          <cell r="J1923">
            <v>192885</v>
          </cell>
        </row>
        <row r="1924">
          <cell r="A1924">
            <v>1922</v>
          </cell>
          <cell r="B1924">
            <v>26</v>
          </cell>
          <cell r="C1924" t="str">
            <v>037</v>
          </cell>
          <cell r="D1924" t="str">
            <v xml:space="preserve">BOXBOROUGH                   </v>
          </cell>
          <cell r="E1924">
            <v>0</v>
          </cell>
          <cell r="G1924">
            <v>8390</v>
          </cell>
          <cell r="I1924">
            <v>50520</v>
          </cell>
          <cell r="J1924">
            <v>79653</v>
          </cell>
        </row>
        <row r="1925">
          <cell r="A1925">
            <v>1923</v>
          </cell>
          <cell r="B1925">
            <v>27</v>
          </cell>
          <cell r="C1925" t="str">
            <v>037</v>
          </cell>
          <cell r="D1925" t="str">
            <v xml:space="preserve">BOXBOROUGH                   </v>
          </cell>
          <cell r="E1925">
            <v>0</v>
          </cell>
          <cell r="G1925">
            <v>8395</v>
          </cell>
          <cell r="I1925">
            <v>444957</v>
          </cell>
          <cell r="J1925">
            <v>492429</v>
          </cell>
        </row>
        <row r="1926">
          <cell r="A1926">
            <v>1924</v>
          </cell>
          <cell r="B1926">
            <v>28</v>
          </cell>
          <cell r="C1926" t="str">
            <v>037</v>
          </cell>
          <cell r="D1926" t="str">
            <v xml:space="preserve">BOXBOROUGH                   </v>
          </cell>
          <cell r="E1926">
            <v>0</v>
          </cell>
          <cell r="G1926">
            <v>8400</v>
          </cell>
          <cell r="I1926">
            <v>55725</v>
          </cell>
          <cell r="J1926">
            <v>58086</v>
          </cell>
        </row>
        <row r="1927">
          <cell r="A1927">
            <v>1925</v>
          </cell>
          <cell r="B1927">
            <v>29</v>
          </cell>
          <cell r="C1927" t="str">
            <v>037</v>
          </cell>
          <cell r="D1927" t="str">
            <v xml:space="preserve">BOXBOROUGH                   </v>
          </cell>
          <cell r="E1927">
            <v>8</v>
          </cell>
          <cell r="F1927" t="str">
            <v>Professional Development</v>
          </cell>
          <cell r="I1927">
            <v>87333</v>
          </cell>
          <cell r="J1927">
            <v>85553</v>
          </cell>
        </row>
        <row r="1928">
          <cell r="A1928">
            <v>1926</v>
          </cell>
          <cell r="B1928">
            <v>30</v>
          </cell>
          <cell r="C1928" t="str">
            <v>037</v>
          </cell>
          <cell r="D1928" t="str">
            <v xml:space="preserve">BOXBOROUGH                   </v>
          </cell>
          <cell r="E1928">
            <v>0</v>
          </cell>
          <cell r="G1928">
            <v>8405</v>
          </cell>
          <cell r="I1928">
            <v>9610</v>
          </cell>
          <cell r="J1928">
            <v>0</v>
          </cell>
        </row>
        <row r="1929">
          <cell r="A1929">
            <v>1927</v>
          </cell>
          <cell r="B1929">
            <v>31</v>
          </cell>
          <cell r="C1929" t="str">
            <v>037</v>
          </cell>
          <cell r="D1929" t="str">
            <v xml:space="preserve">BOXBOROUGH                   </v>
          </cell>
          <cell r="E1929">
            <v>0</v>
          </cell>
          <cell r="G1929">
            <v>8410</v>
          </cell>
          <cell r="I1929">
            <v>0</v>
          </cell>
          <cell r="J1929">
            <v>0</v>
          </cell>
        </row>
        <row r="1930">
          <cell r="A1930">
            <v>1928</v>
          </cell>
          <cell r="B1930">
            <v>32</v>
          </cell>
          <cell r="C1930" t="str">
            <v>037</v>
          </cell>
          <cell r="D1930" t="str">
            <v xml:space="preserve">BOXBOROUGH                   </v>
          </cell>
          <cell r="E1930">
            <v>0</v>
          </cell>
          <cell r="G1930">
            <v>8415</v>
          </cell>
          <cell r="I1930">
            <v>3758</v>
          </cell>
          <cell r="J1930">
            <v>10200</v>
          </cell>
        </row>
        <row r="1931">
          <cell r="A1931">
            <v>1929</v>
          </cell>
          <cell r="B1931">
            <v>33</v>
          </cell>
          <cell r="C1931" t="str">
            <v>037</v>
          </cell>
          <cell r="D1931" t="str">
            <v xml:space="preserve">BOXBOROUGH                   </v>
          </cell>
          <cell r="E1931">
            <v>0</v>
          </cell>
          <cell r="G1931">
            <v>8420</v>
          </cell>
          <cell r="I1931">
            <v>73965</v>
          </cell>
          <cell r="J1931">
            <v>75353</v>
          </cell>
        </row>
        <row r="1932">
          <cell r="A1932">
            <v>1930</v>
          </cell>
          <cell r="B1932">
            <v>34</v>
          </cell>
          <cell r="C1932" t="str">
            <v>037</v>
          </cell>
          <cell r="D1932" t="str">
            <v xml:space="preserve">BOXBOROUGH                   </v>
          </cell>
          <cell r="E1932">
            <v>9</v>
          </cell>
          <cell r="F1932" t="str">
            <v>Instructional Materials, Equipment and Technology</v>
          </cell>
          <cell r="I1932">
            <v>133880</v>
          </cell>
          <cell r="J1932">
            <v>187290</v>
          </cell>
        </row>
        <row r="1933">
          <cell r="A1933">
            <v>1931</v>
          </cell>
          <cell r="B1933">
            <v>35</v>
          </cell>
          <cell r="C1933" t="str">
            <v>037</v>
          </cell>
          <cell r="D1933" t="str">
            <v xml:space="preserve">BOXBOROUGH                   </v>
          </cell>
          <cell r="E1933">
            <v>0</v>
          </cell>
          <cell r="G1933">
            <v>8425</v>
          </cell>
          <cell r="I1933">
            <v>31801</v>
          </cell>
          <cell r="J1933">
            <v>11429</v>
          </cell>
        </row>
        <row r="1934">
          <cell r="A1934">
            <v>1932</v>
          </cell>
          <cell r="B1934">
            <v>36</v>
          </cell>
          <cell r="C1934" t="str">
            <v>037</v>
          </cell>
          <cell r="D1934" t="str">
            <v xml:space="preserve">BOXBOROUGH                   </v>
          </cell>
          <cell r="E1934">
            <v>0</v>
          </cell>
          <cell r="G1934">
            <v>8430</v>
          </cell>
          <cell r="I1934">
            <v>0</v>
          </cell>
          <cell r="J1934">
            <v>16743</v>
          </cell>
        </row>
        <row r="1935">
          <cell r="A1935">
            <v>1933</v>
          </cell>
          <cell r="B1935">
            <v>37</v>
          </cell>
          <cell r="C1935" t="str">
            <v>037</v>
          </cell>
          <cell r="D1935" t="str">
            <v xml:space="preserve">BOXBOROUGH                   </v>
          </cell>
          <cell r="E1935">
            <v>0</v>
          </cell>
          <cell r="G1935">
            <v>8435</v>
          </cell>
          <cell r="I1935">
            <v>4212</v>
          </cell>
          <cell r="J1935">
            <v>0</v>
          </cell>
        </row>
        <row r="1936">
          <cell r="A1936">
            <v>1934</v>
          </cell>
          <cell r="B1936">
            <v>38</v>
          </cell>
          <cell r="C1936" t="str">
            <v>037</v>
          </cell>
          <cell r="D1936" t="str">
            <v xml:space="preserve">BOXBOROUGH                   </v>
          </cell>
          <cell r="E1936">
            <v>0</v>
          </cell>
          <cell r="G1936">
            <v>8440</v>
          </cell>
          <cell r="I1936">
            <v>91787</v>
          </cell>
          <cell r="J1936">
            <v>106748</v>
          </cell>
        </row>
        <row r="1937">
          <cell r="A1937">
            <v>1935</v>
          </cell>
          <cell r="B1937">
            <v>39</v>
          </cell>
          <cell r="C1937" t="str">
            <v>037</v>
          </cell>
          <cell r="D1937" t="str">
            <v xml:space="preserve">BOXBOROUGH                   </v>
          </cell>
          <cell r="E1937">
            <v>0</v>
          </cell>
          <cell r="G1937">
            <v>8445</v>
          </cell>
          <cell r="I1937">
            <v>6080</v>
          </cell>
          <cell r="J1937">
            <v>3101</v>
          </cell>
        </row>
        <row r="1938">
          <cell r="A1938">
            <v>1936</v>
          </cell>
          <cell r="B1938">
            <v>40</v>
          </cell>
          <cell r="C1938" t="str">
            <v>037</v>
          </cell>
          <cell r="D1938" t="str">
            <v xml:space="preserve">BOXBOROUGH                   </v>
          </cell>
          <cell r="E1938">
            <v>0</v>
          </cell>
          <cell r="G1938">
            <v>8450</v>
          </cell>
          <cell r="I1938">
            <v>0</v>
          </cell>
          <cell r="J1938">
            <v>44160</v>
          </cell>
        </row>
        <row r="1939">
          <cell r="A1939">
            <v>1937</v>
          </cell>
          <cell r="B1939">
            <v>41</v>
          </cell>
          <cell r="C1939" t="str">
            <v>037</v>
          </cell>
          <cell r="D1939" t="str">
            <v xml:space="preserve">BOXBOROUGH                   </v>
          </cell>
          <cell r="E1939">
            <v>0</v>
          </cell>
          <cell r="G1939">
            <v>8455</v>
          </cell>
          <cell r="I1939">
            <v>0</v>
          </cell>
          <cell r="J1939">
            <v>5109</v>
          </cell>
        </row>
        <row r="1940">
          <cell r="A1940">
            <v>1938</v>
          </cell>
          <cell r="B1940">
            <v>42</v>
          </cell>
          <cell r="C1940" t="str">
            <v>037</v>
          </cell>
          <cell r="D1940" t="str">
            <v xml:space="preserve">BOXBOROUGH                   </v>
          </cell>
          <cell r="E1940">
            <v>0</v>
          </cell>
          <cell r="G1940">
            <v>8460</v>
          </cell>
          <cell r="I1940">
            <v>0</v>
          </cell>
          <cell r="J1940">
            <v>0</v>
          </cell>
        </row>
        <row r="1941">
          <cell r="A1941">
            <v>1939</v>
          </cell>
          <cell r="B1941">
            <v>43</v>
          </cell>
          <cell r="C1941" t="str">
            <v>037</v>
          </cell>
          <cell r="D1941" t="str">
            <v xml:space="preserve">BOXBOROUGH                   </v>
          </cell>
          <cell r="E1941">
            <v>10</v>
          </cell>
          <cell r="F1941" t="str">
            <v>Guidance, Counseling and Testing</v>
          </cell>
          <cell r="I1941">
            <v>94721</v>
          </cell>
          <cell r="J1941">
            <v>101426</v>
          </cell>
        </row>
        <row r="1942">
          <cell r="A1942">
            <v>1940</v>
          </cell>
          <cell r="B1942">
            <v>44</v>
          </cell>
          <cell r="C1942" t="str">
            <v>037</v>
          </cell>
          <cell r="D1942" t="str">
            <v xml:space="preserve">BOXBOROUGH                   </v>
          </cell>
          <cell r="E1942">
            <v>0</v>
          </cell>
          <cell r="G1942">
            <v>8465</v>
          </cell>
          <cell r="I1942">
            <v>55725</v>
          </cell>
          <cell r="J1942">
            <v>60569</v>
          </cell>
        </row>
        <row r="1943">
          <cell r="A1943">
            <v>1941</v>
          </cell>
          <cell r="B1943">
            <v>45</v>
          </cell>
          <cell r="C1943" t="str">
            <v>037</v>
          </cell>
          <cell r="D1943" t="str">
            <v xml:space="preserve">BOXBOROUGH                   </v>
          </cell>
          <cell r="E1943">
            <v>0</v>
          </cell>
          <cell r="G1943">
            <v>8470</v>
          </cell>
          <cell r="I1943">
            <v>0</v>
          </cell>
          <cell r="J1943">
            <v>0</v>
          </cell>
        </row>
        <row r="1944">
          <cell r="A1944">
            <v>1942</v>
          </cell>
          <cell r="B1944">
            <v>46</v>
          </cell>
          <cell r="C1944" t="str">
            <v>037</v>
          </cell>
          <cell r="D1944" t="str">
            <v xml:space="preserve">BOXBOROUGH                   </v>
          </cell>
          <cell r="E1944">
            <v>0</v>
          </cell>
          <cell r="G1944">
            <v>8475</v>
          </cell>
          <cell r="I1944">
            <v>38996</v>
          </cell>
          <cell r="J1944">
            <v>40857</v>
          </cell>
        </row>
        <row r="1945">
          <cell r="A1945">
            <v>1943</v>
          </cell>
          <cell r="B1945">
            <v>47</v>
          </cell>
          <cell r="C1945" t="str">
            <v>037</v>
          </cell>
          <cell r="D1945" t="str">
            <v xml:space="preserve">BOXBOROUGH                   </v>
          </cell>
          <cell r="E1945">
            <v>11</v>
          </cell>
          <cell r="F1945" t="str">
            <v>Pupil Services</v>
          </cell>
          <cell r="I1945">
            <v>493320</v>
          </cell>
          <cell r="J1945">
            <v>453612</v>
          </cell>
        </row>
        <row r="1946">
          <cell r="A1946">
            <v>1944</v>
          </cell>
          <cell r="B1946">
            <v>48</v>
          </cell>
          <cell r="C1946" t="str">
            <v>037</v>
          </cell>
          <cell r="D1946" t="str">
            <v xml:space="preserve">BOXBOROUGH                   </v>
          </cell>
          <cell r="E1946">
            <v>0</v>
          </cell>
          <cell r="G1946">
            <v>8485</v>
          </cell>
          <cell r="I1946">
            <v>0</v>
          </cell>
          <cell r="J1946">
            <v>0</v>
          </cell>
        </row>
        <row r="1947">
          <cell r="A1947">
            <v>1945</v>
          </cell>
          <cell r="B1947">
            <v>49</v>
          </cell>
          <cell r="C1947" t="str">
            <v>037</v>
          </cell>
          <cell r="D1947" t="str">
            <v xml:space="preserve">BOXBOROUGH                   </v>
          </cell>
          <cell r="E1947">
            <v>0</v>
          </cell>
          <cell r="G1947">
            <v>8490</v>
          </cell>
          <cell r="I1947">
            <v>53862</v>
          </cell>
          <cell r="J1947">
            <v>53921</v>
          </cell>
        </row>
        <row r="1948">
          <cell r="A1948">
            <v>1946</v>
          </cell>
          <cell r="B1948">
            <v>50</v>
          </cell>
          <cell r="C1948" t="str">
            <v>037</v>
          </cell>
          <cell r="D1948" t="str">
            <v xml:space="preserve">BOXBOROUGH                   </v>
          </cell>
          <cell r="E1948">
            <v>0</v>
          </cell>
          <cell r="G1948">
            <v>8495</v>
          </cell>
          <cell r="I1948">
            <v>263853</v>
          </cell>
          <cell r="J1948">
            <v>244950</v>
          </cell>
        </row>
        <row r="1949">
          <cell r="A1949">
            <v>1947</v>
          </cell>
          <cell r="B1949">
            <v>51</v>
          </cell>
          <cell r="C1949" t="str">
            <v>037</v>
          </cell>
          <cell r="D1949" t="str">
            <v xml:space="preserve">BOXBOROUGH                   </v>
          </cell>
          <cell r="E1949">
            <v>0</v>
          </cell>
          <cell r="G1949">
            <v>8500</v>
          </cell>
          <cell r="I1949">
            <v>141395</v>
          </cell>
          <cell r="J1949">
            <v>154741</v>
          </cell>
        </row>
        <row r="1950">
          <cell r="A1950">
            <v>1948</v>
          </cell>
          <cell r="B1950">
            <v>52</v>
          </cell>
          <cell r="C1950" t="str">
            <v>037</v>
          </cell>
          <cell r="D1950" t="str">
            <v xml:space="preserve">BOXBOROUGH                   </v>
          </cell>
          <cell r="E1950">
            <v>0</v>
          </cell>
          <cell r="G1950">
            <v>8505</v>
          </cell>
          <cell r="I1950">
            <v>0</v>
          </cell>
          <cell r="J1950">
            <v>0</v>
          </cell>
        </row>
        <row r="1951">
          <cell r="A1951">
            <v>1949</v>
          </cell>
          <cell r="B1951">
            <v>53</v>
          </cell>
          <cell r="C1951" t="str">
            <v>037</v>
          </cell>
          <cell r="D1951" t="str">
            <v xml:space="preserve">BOXBOROUGH                   </v>
          </cell>
          <cell r="E1951">
            <v>0</v>
          </cell>
          <cell r="G1951">
            <v>8510</v>
          </cell>
          <cell r="I1951">
            <v>34210</v>
          </cell>
          <cell r="J1951">
            <v>0</v>
          </cell>
        </row>
        <row r="1952">
          <cell r="A1952">
            <v>1950</v>
          </cell>
          <cell r="B1952">
            <v>54</v>
          </cell>
          <cell r="C1952" t="str">
            <v>037</v>
          </cell>
          <cell r="D1952" t="str">
            <v xml:space="preserve">BOXBOROUGH                   </v>
          </cell>
          <cell r="E1952">
            <v>0</v>
          </cell>
          <cell r="G1952">
            <v>8515</v>
          </cell>
          <cell r="I1952">
            <v>0</v>
          </cell>
          <cell r="J1952">
            <v>0</v>
          </cell>
        </row>
        <row r="1953">
          <cell r="A1953">
            <v>1951</v>
          </cell>
          <cell r="B1953">
            <v>55</v>
          </cell>
          <cell r="C1953" t="str">
            <v>037</v>
          </cell>
          <cell r="D1953" t="str">
            <v xml:space="preserve">BOXBOROUGH                   </v>
          </cell>
          <cell r="E1953">
            <v>12</v>
          </cell>
          <cell r="F1953" t="str">
            <v>Operations and Maintenance</v>
          </cell>
          <cell r="I1953">
            <v>533504</v>
          </cell>
          <cell r="J1953">
            <v>534520</v>
          </cell>
        </row>
        <row r="1954">
          <cell r="A1954">
            <v>1952</v>
          </cell>
          <cell r="B1954">
            <v>56</v>
          </cell>
          <cell r="C1954" t="str">
            <v>037</v>
          </cell>
          <cell r="D1954" t="str">
            <v xml:space="preserve">BOXBOROUGH                   </v>
          </cell>
          <cell r="E1954">
            <v>0</v>
          </cell>
          <cell r="G1954">
            <v>8520</v>
          </cell>
          <cell r="I1954">
            <v>203488</v>
          </cell>
          <cell r="J1954">
            <v>180315</v>
          </cell>
        </row>
        <row r="1955">
          <cell r="A1955">
            <v>1953</v>
          </cell>
          <cell r="B1955">
            <v>57</v>
          </cell>
          <cell r="C1955" t="str">
            <v>037</v>
          </cell>
          <cell r="D1955" t="str">
            <v xml:space="preserve">BOXBOROUGH                   </v>
          </cell>
          <cell r="E1955">
            <v>0</v>
          </cell>
          <cell r="G1955">
            <v>8525</v>
          </cell>
          <cell r="I1955">
            <v>78893</v>
          </cell>
          <cell r="J1955">
            <v>61918</v>
          </cell>
        </row>
        <row r="1956">
          <cell r="A1956">
            <v>1954</v>
          </cell>
          <cell r="B1956">
            <v>58</v>
          </cell>
          <cell r="C1956" t="str">
            <v>037</v>
          </cell>
          <cell r="D1956" t="str">
            <v xml:space="preserve">BOXBOROUGH                   </v>
          </cell>
          <cell r="E1956">
            <v>0</v>
          </cell>
          <cell r="G1956">
            <v>8530</v>
          </cell>
          <cell r="I1956">
            <v>92581</v>
          </cell>
          <cell r="J1956">
            <v>79778</v>
          </cell>
        </row>
        <row r="1957">
          <cell r="A1957">
            <v>1955</v>
          </cell>
          <cell r="B1957">
            <v>59</v>
          </cell>
          <cell r="C1957" t="str">
            <v>037</v>
          </cell>
          <cell r="D1957" t="str">
            <v xml:space="preserve">BOXBOROUGH                   </v>
          </cell>
          <cell r="E1957">
            <v>0</v>
          </cell>
          <cell r="G1957">
            <v>8535</v>
          </cell>
          <cell r="I1957">
            <v>51833</v>
          </cell>
          <cell r="J1957">
            <v>43509</v>
          </cell>
        </row>
        <row r="1958">
          <cell r="A1958">
            <v>1956</v>
          </cell>
          <cell r="B1958">
            <v>60</v>
          </cell>
          <cell r="C1958" t="str">
            <v>037</v>
          </cell>
          <cell r="D1958" t="str">
            <v xml:space="preserve">BOXBOROUGH                   </v>
          </cell>
          <cell r="E1958">
            <v>0</v>
          </cell>
          <cell r="G1958">
            <v>8540</v>
          </cell>
          <cell r="I1958">
            <v>25113</v>
          </cell>
          <cell r="J1958">
            <v>15761</v>
          </cell>
        </row>
        <row r="1959">
          <cell r="A1959">
            <v>1957</v>
          </cell>
          <cell r="B1959">
            <v>61</v>
          </cell>
          <cell r="C1959" t="str">
            <v>037</v>
          </cell>
          <cell r="D1959" t="str">
            <v xml:space="preserve">BOXBOROUGH                   </v>
          </cell>
          <cell r="E1959">
            <v>0</v>
          </cell>
          <cell r="G1959">
            <v>8545</v>
          </cell>
          <cell r="I1959">
            <v>0</v>
          </cell>
          <cell r="J1959">
            <v>0</v>
          </cell>
        </row>
        <row r="1960">
          <cell r="A1960">
            <v>1958</v>
          </cell>
          <cell r="B1960">
            <v>62</v>
          </cell>
          <cell r="C1960" t="str">
            <v>037</v>
          </cell>
          <cell r="D1960" t="str">
            <v xml:space="preserve">BOXBOROUGH                   </v>
          </cell>
          <cell r="E1960">
            <v>0</v>
          </cell>
          <cell r="G1960">
            <v>8550</v>
          </cell>
          <cell r="I1960">
            <v>29465</v>
          </cell>
          <cell r="J1960">
            <v>10725</v>
          </cell>
        </row>
        <row r="1961">
          <cell r="A1961">
            <v>1959</v>
          </cell>
          <cell r="B1961">
            <v>63</v>
          </cell>
          <cell r="C1961" t="str">
            <v>037</v>
          </cell>
          <cell r="D1961" t="str">
            <v xml:space="preserve">BOXBOROUGH                   </v>
          </cell>
          <cell r="E1961">
            <v>0</v>
          </cell>
          <cell r="G1961">
            <v>8555</v>
          </cell>
          <cell r="I1961">
            <v>0</v>
          </cell>
          <cell r="J1961">
            <v>88714</v>
          </cell>
        </row>
        <row r="1962">
          <cell r="A1962">
            <v>1960</v>
          </cell>
          <cell r="B1962">
            <v>64</v>
          </cell>
          <cell r="C1962" t="str">
            <v>037</v>
          </cell>
          <cell r="D1962" t="str">
            <v xml:space="preserve">BOXBOROUGH                   </v>
          </cell>
          <cell r="E1962">
            <v>0</v>
          </cell>
          <cell r="G1962">
            <v>8560</v>
          </cell>
          <cell r="I1962">
            <v>52131</v>
          </cell>
          <cell r="J1962">
            <v>53800</v>
          </cell>
        </row>
        <row r="1963">
          <cell r="A1963">
            <v>1961</v>
          </cell>
          <cell r="B1963">
            <v>65</v>
          </cell>
          <cell r="C1963" t="str">
            <v>037</v>
          </cell>
          <cell r="D1963" t="str">
            <v xml:space="preserve">BOXBOROUGH                   </v>
          </cell>
          <cell r="E1963">
            <v>0</v>
          </cell>
          <cell r="G1963">
            <v>8565</v>
          </cell>
          <cell r="I1963">
            <v>0</v>
          </cell>
          <cell r="J1963">
            <v>0</v>
          </cell>
        </row>
        <row r="1964">
          <cell r="A1964">
            <v>1962</v>
          </cell>
          <cell r="B1964">
            <v>66</v>
          </cell>
          <cell r="C1964" t="str">
            <v>037</v>
          </cell>
          <cell r="D1964" t="str">
            <v xml:space="preserve">BOXBOROUGH                   </v>
          </cell>
          <cell r="E1964">
            <v>13</v>
          </cell>
          <cell r="F1964" t="str">
            <v>Insurance, Retirement Programs and Other</v>
          </cell>
          <cell r="I1964">
            <v>688769</v>
          </cell>
          <cell r="J1964">
            <v>804367</v>
          </cell>
        </row>
        <row r="1965">
          <cell r="A1965">
            <v>1963</v>
          </cell>
          <cell r="B1965">
            <v>67</v>
          </cell>
          <cell r="C1965" t="str">
            <v>037</v>
          </cell>
          <cell r="D1965" t="str">
            <v xml:space="preserve">BOXBOROUGH                   </v>
          </cell>
          <cell r="E1965">
            <v>0</v>
          </cell>
          <cell r="G1965">
            <v>8570</v>
          </cell>
          <cell r="I1965">
            <v>6250</v>
          </cell>
          <cell r="J1965">
            <v>2998</v>
          </cell>
        </row>
        <row r="1966">
          <cell r="A1966">
            <v>1964</v>
          </cell>
          <cell r="B1966">
            <v>68</v>
          </cell>
          <cell r="C1966" t="str">
            <v>037</v>
          </cell>
          <cell r="D1966" t="str">
            <v xml:space="preserve">BOXBOROUGH                   </v>
          </cell>
          <cell r="E1966">
            <v>0</v>
          </cell>
          <cell r="G1966">
            <v>8575</v>
          </cell>
          <cell r="I1966">
            <v>594122</v>
          </cell>
          <cell r="J1966">
            <v>694864</v>
          </cell>
        </row>
        <row r="1967">
          <cell r="A1967">
            <v>1965</v>
          </cell>
          <cell r="B1967">
            <v>69</v>
          </cell>
          <cell r="C1967" t="str">
            <v>037</v>
          </cell>
          <cell r="D1967" t="str">
            <v xml:space="preserve">BOXBOROUGH                   </v>
          </cell>
          <cell r="E1967">
            <v>0</v>
          </cell>
          <cell r="G1967">
            <v>8580</v>
          </cell>
          <cell r="I1967">
            <v>59329</v>
          </cell>
          <cell r="J1967">
            <v>59155</v>
          </cell>
        </row>
        <row r="1968">
          <cell r="A1968">
            <v>1966</v>
          </cell>
          <cell r="B1968">
            <v>70</v>
          </cell>
          <cell r="C1968" t="str">
            <v>037</v>
          </cell>
          <cell r="D1968" t="str">
            <v xml:space="preserve">BOXBOROUGH                   </v>
          </cell>
          <cell r="E1968">
            <v>0</v>
          </cell>
          <cell r="G1968">
            <v>8585</v>
          </cell>
          <cell r="I1968">
            <v>0</v>
          </cell>
          <cell r="J1968">
            <v>0</v>
          </cell>
        </row>
        <row r="1969">
          <cell r="A1969">
            <v>1967</v>
          </cell>
          <cell r="B1969">
            <v>71</v>
          </cell>
          <cell r="C1969" t="str">
            <v>037</v>
          </cell>
          <cell r="D1969" t="str">
            <v xml:space="preserve">BOXBOROUGH                   </v>
          </cell>
          <cell r="E1969">
            <v>0</v>
          </cell>
          <cell r="G1969">
            <v>8590</v>
          </cell>
          <cell r="I1969">
            <v>24955</v>
          </cell>
          <cell r="J1969">
            <v>41940</v>
          </cell>
        </row>
        <row r="1970">
          <cell r="A1970">
            <v>1968</v>
          </cell>
          <cell r="B1970">
            <v>72</v>
          </cell>
          <cell r="C1970" t="str">
            <v>037</v>
          </cell>
          <cell r="D1970" t="str">
            <v xml:space="preserve">BOXBOROUGH                   </v>
          </cell>
          <cell r="E1970">
            <v>0</v>
          </cell>
          <cell r="G1970">
            <v>8595</v>
          </cell>
          <cell r="I1970">
            <v>0</v>
          </cell>
          <cell r="J1970">
            <v>0</v>
          </cell>
        </row>
        <row r="1971">
          <cell r="A1971">
            <v>1969</v>
          </cell>
          <cell r="B1971">
            <v>73</v>
          </cell>
          <cell r="C1971" t="str">
            <v>037</v>
          </cell>
          <cell r="D1971" t="str">
            <v xml:space="preserve">BOXBOROUGH                   </v>
          </cell>
          <cell r="E1971">
            <v>0</v>
          </cell>
          <cell r="G1971">
            <v>8600</v>
          </cell>
          <cell r="I1971">
            <v>0</v>
          </cell>
          <cell r="J1971">
            <v>0</v>
          </cell>
        </row>
        <row r="1972">
          <cell r="A1972">
            <v>1970</v>
          </cell>
          <cell r="B1972">
            <v>74</v>
          </cell>
          <cell r="C1972" t="str">
            <v>037</v>
          </cell>
          <cell r="D1972" t="str">
            <v xml:space="preserve">BOXBOROUGH                   </v>
          </cell>
          <cell r="E1972">
            <v>0</v>
          </cell>
          <cell r="G1972">
            <v>8610</v>
          </cell>
          <cell r="I1972">
            <v>4113</v>
          </cell>
          <cell r="J1972">
            <v>5410</v>
          </cell>
        </row>
        <row r="1973">
          <cell r="A1973">
            <v>1971</v>
          </cell>
          <cell r="B1973">
            <v>75</v>
          </cell>
          <cell r="C1973" t="str">
            <v>037</v>
          </cell>
          <cell r="D1973" t="str">
            <v xml:space="preserve">BOXBOROUGH                   </v>
          </cell>
          <cell r="E1973">
            <v>14</v>
          </cell>
          <cell r="F1973" t="str">
            <v xml:space="preserve">Payments To Out-Of-District Schools </v>
          </cell>
          <cell r="I1973">
            <v>605773</v>
          </cell>
          <cell r="J1973">
            <v>664113</v>
          </cell>
        </row>
        <row r="1974">
          <cell r="A1974">
            <v>1972</v>
          </cell>
          <cell r="B1974">
            <v>76</v>
          </cell>
          <cell r="C1974" t="str">
            <v>037</v>
          </cell>
          <cell r="D1974" t="str">
            <v xml:space="preserve">BOXBOROUGH                   </v>
          </cell>
          <cell r="E1974">
            <v>15</v>
          </cell>
          <cell r="F1974" t="str">
            <v>Tuition To Other Schools (9000)</v>
          </cell>
          <cell r="G1974" t="str">
            <v xml:space="preserve"> </v>
          </cell>
          <cell r="I1974">
            <v>543648</v>
          </cell>
          <cell r="J1974">
            <v>598909</v>
          </cell>
        </row>
        <row r="1975">
          <cell r="A1975">
            <v>1973</v>
          </cell>
          <cell r="B1975">
            <v>77</v>
          </cell>
          <cell r="C1975" t="str">
            <v>037</v>
          </cell>
          <cell r="D1975" t="str">
            <v xml:space="preserve">BOXBOROUGH                   </v>
          </cell>
          <cell r="E1975">
            <v>16</v>
          </cell>
          <cell r="F1975" t="str">
            <v>Out-of-District Transportation (3300)</v>
          </cell>
          <cell r="I1975">
            <v>62125</v>
          </cell>
          <cell r="J1975">
            <v>65204</v>
          </cell>
        </row>
        <row r="1976">
          <cell r="A1976">
            <v>1974</v>
          </cell>
          <cell r="B1976">
            <v>78</v>
          </cell>
          <cell r="C1976" t="str">
            <v>037</v>
          </cell>
          <cell r="D1976" t="str">
            <v xml:space="preserve">BOXBOROUGH                   </v>
          </cell>
          <cell r="E1976">
            <v>17</v>
          </cell>
          <cell r="F1976" t="str">
            <v>TOTAL EXPENDITURES</v>
          </cell>
          <cell r="I1976">
            <v>6864123</v>
          </cell>
          <cell r="J1976">
            <v>7270753</v>
          </cell>
        </row>
        <row r="1977">
          <cell r="A1977">
            <v>1975</v>
          </cell>
          <cell r="B1977">
            <v>79</v>
          </cell>
          <cell r="C1977" t="str">
            <v>037</v>
          </cell>
          <cell r="D1977" t="str">
            <v xml:space="preserve">BOXBOROUGH                   </v>
          </cell>
          <cell r="E1977">
            <v>18</v>
          </cell>
          <cell r="F1977" t="str">
            <v>percentage of overall spending from the general fund</v>
          </cell>
          <cell r="I1977">
            <v>85.139616524936983</v>
          </cell>
        </row>
        <row r="1978">
          <cell r="A1978">
            <v>1976</v>
          </cell>
          <cell r="B1978">
            <v>1</v>
          </cell>
          <cell r="C1978" t="str">
            <v>038</v>
          </cell>
          <cell r="D1978" t="str">
            <v xml:space="preserve">BOXFORD                      </v>
          </cell>
          <cell r="E1978">
            <v>1</v>
          </cell>
          <cell r="F1978" t="str">
            <v>In-District FTE Average Membership</v>
          </cell>
          <cell r="G1978" t="str">
            <v xml:space="preserve"> </v>
          </cell>
          <cell r="I1978">
            <v>857.39</v>
          </cell>
          <cell r="J1978">
            <v>889.1</v>
          </cell>
        </row>
        <row r="1979">
          <cell r="A1979">
            <v>1977</v>
          </cell>
          <cell r="B1979">
            <v>2</v>
          </cell>
          <cell r="C1979" t="str">
            <v>038</v>
          </cell>
          <cell r="D1979" t="str">
            <v xml:space="preserve">BOXFORD                      </v>
          </cell>
          <cell r="E1979">
            <v>2</v>
          </cell>
          <cell r="F1979" t="str">
            <v>Out-of-District FTE Average Membership</v>
          </cell>
          <cell r="G1979" t="str">
            <v xml:space="preserve"> </v>
          </cell>
          <cell r="I1979">
            <v>12.8</v>
          </cell>
          <cell r="J1979">
            <v>11.8</v>
          </cell>
        </row>
        <row r="1980">
          <cell r="A1980">
            <v>1978</v>
          </cell>
          <cell r="B1980">
            <v>3</v>
          </cell>
          <cell r="C1980" t="str">
            <v>038</v>
          </cell>
          <cell r="D1980" t="str">
            <v xml:space="preserve">BOXFORD                      </v>
          </cell>
          <cell r="E1980">
            <v>3</v>
          </cell>
          <cell r="F1980" t="str">
            <v>Total FTE Average Membership</v>
          </cell>
          <cell r="G1980" t="str">
            <v xml:space="preserve"> </v>
          </cell>
          <cell r="I1980">
            <v>870.19</v>
          </cell>
          <cell r="J1980">
            <v>900.9</v>
          </cell>
        </row>
        <row r="1981">
          <cell r="A1981">
            <v>1979</v>
          </cell>
          <cell r="B1981">
            <v>4</v>
          </cell>
          <cell r="C1981" t="str">
            <v>038</v>
          </cell>
          <cell r="D1981" t="str">
            <v xml:space="preserve">BOXFORD                      </v>
          </cell>
          <cell r="E1981">
            <v>4</v>
          </cell>
          <cell r="F1981" t="str">
            <v>Administration</v>
          </cell>
          <cell r="G1981" t="str">
            <v xml:space="preserve"> </v>
          </cell>
          <cell r="I1981">
            <v>305600</v>
          </cell>
          <cell r="J1981">
            <v>295085</v>
          </cell>
        </row>
        <row r="1982">
          <cell r="A1982">
            <v>1980</v>
          </cell>
          <cell r="B1982">
            <v>5</v>
          </cell>
          <cell r="C1982" t="str">
            <v>038</v>
          </cell>
          <cell r="D1982" t="str">
            <v xml:space="preserve">BOXFORD                      </v>
          </cell>
          <cell r="E1982">
            <v>0</v>
          </cell>
          <cell r="G1982">
            <v>8300</v>
          </cell>
          <cell r="I1982">
            <v>77471</v>
          </cell>
          <cell r="J1982">
            <v>51888</v>
          </cell>
        </row>
        <row r="1983">
          <cell r="A1983">
            <v>1981</v>
          </cell>
          <cell r="B1983">
            <v>6</v>
          </cell>
          <cell r="C1983" t="str">
            <v>038</v>
          </cell>
          <cell r="D1983" t="str">
            <v xml:space="preserve">BOXFORD                      </v>
          </cell>
          <cell r="E1983">
            <v>0</v>
          </cell>
          <cell r="G1983">
            <v>8305</v>
          </cell>
          <cell r="I1983">
            <v>83203</v>
          </cell>
          <cell r="J1983">
            <v>81318</v>
          </cell>
        </row>
        <row r="1984">
          <cell r="A1984">
            <v>1982</v>
          </cell>
          <cell r="B1984">
            <v>7</v>
          </cell>
          <cell r="C1984" t="str">
            <v>038</v>
          </cell>
          <cell r="D1984" t="str">
            <v xml:space="preserve">BOXFORD                      </v>
          </cell>
          <cell r="E1984">
            <v>0</v>
          </cell>
          <cell r="G1984">
            <v>8310</v>
          </cell>
          <cell r="I1984">
            <v>0</v>
          </cell>
          <cell r="J1984">
            <v>0</v>
          </cell>
        </row>
        <row r="1985">
          <cell r="A1985">
            <v>1983</v>
          </cell>
          <cell r="B1985">
            <v>8</v>
          </cell>
          <cell r="C1985" t="str">
            <v>038</v>
          </cell>
          <cell r="D1985" t="str">
            <v xml:space="preserve">BOXFORD                      </v>
          </cell>
          <cell r="E1985">
            <v>0</v>
          </cell>
          <cell r="G1985">
            <v>8315</v>
          </cell>
          <cell r="I1985">
            <v>0</v>
          </cell>
          <cell r="J1985">
            <v>0</v>
          </cell>
        </row>
        <row r="1986">
          <cell r="A1986">
            <v>1984</v>
          </cell>
          <cell r="B1986">
            <v>9</v>
          </cell>
          <cell r="C1986" t="str">
            <v>038</v>
          </cell>
          <cell r="D1986" t="str">
            <v xml:space="preserve">BOXFORD                      </v>
          </cell>
          <cell r="E1986">
            <v>0</v>
          </cell>
          <cell r="G1986">
            <v>8320</v>
          </cell>
          <cell r="I1986">
            <v>141032</v>
          </cell>
          <cell r="J1986">
            <v>156762</v>
          </cell>
        </row>
        <row r="1987">
          <cell r="A1987">
            <v>1985</v>
          </cell>
          <cell r="B1987">
            <v>10</v>
          </cell>
          <cell r="C1987" t="str">
            <v>038</v>
          </cell>
          <cell r="D1987" t="str">
            <v xml:space="preserve">BOXFORD                      </v>
          </cell>
          <cell r="E1987">
            <v>0</v>
          </cell>
          <cell r="G1987">
            <v>8325</v>
          </cell>
          <cell r="I1987">
            <v>0</v>
          </cell>
          <cell r="J1987">
            <v>0</v>
          </cell>
        </row>
        <row r="1988">
          <cell r="A1988">
            <v>1986</v>
          </cell>
          <cell r="B1988">
            <v>11</v>
          </cell>
          <cell r="C1988" t="str">
            <v>038</v>
          </cell>
          <cell r="D1988" t="str">
            <v xml:space="preserve">BOXFORD                      </v>
          </cell>
          <cell r="E1988">
            <v>0</v>
          </cell>
          <cell r="G1988">
            <v>8330</v>
          </cell>
          <cell r="I1988">
            <v>3894</v>
          </cell>
          <cell r="J1988">
            <v>5117</v>
          </cell>
        </row>
        <row r="1989">
          <cell r="A1989">
            <v>1987</v>
          </cell>
          <cell r="B1989">
            <v>12</v>
          </cell>
          <cell r="C1989" t="str">
            <v>038</v>
          </cell>
          <cell r="D1989" t="str">
            <v xml:space="preserve">BOXFORD                      </v>
          </cell>
          <cell r="E1989">
            <v>0</v>
          </cell>
          <cell r="G1989">
            <v>8335</v>
          </cell>
          <cell r="I1989">
            <v>0</v>
          </cell>
          <cell r="J1989">
            <v>0</v>
          </cell>
        </row>
        <row r="1990">
          <cell r="A1990">
            <v>1988</v>
          </cell>
          <cell r="B1990">
            <v>13</v>
          </cell>
          <cell r="C1990" t="str">
            <v>038</v>
          </cell>
          <cell r="D1990" t="str">
            <v xml:space="preserve">BOXFORD                      </v>
          </cell>
          <cell r="E1990">
            <v>0</v>
          </cell>
          <cell r="G1990">
            <v>8340</v>
          </cell>
          <cell r="I1990">
            <v>0</v>
          </cell>
          <cell r="J1990">
            <v>0</v>
          </cell>
        </row>
        <row r="1991">
          <cell r="A1991">
            <v>1989</v>
          </cell>
          <cell r="B1991">
            <v>14</v>
          </cell>
          <cell r="C1991" t="str">
            <v>038</v>
          </cell>
          <cell r="D1991" t="str">
            <v xml:space="preserve">BOXFORD                      </v>
          </cell>
          <cell r="E1991">
            <v>5</v>
          </cell>
          <cell r="F1991" t="str">
            <v xml:space="preserve">Instructional Leadership </v>
          </cell>
          <cell r="I1991">
            <v>829961</v>
          </cell>
          <cell r="J1991">
            <v>846258</v>
          </cell>
        </row>
        <row r="1992">
          <cell r="A1992">
            <v>1990</v>
          </cell>
          <cell r="B1992">
            <v>15</v>
          </cell>
          <cell r="C1992" t="str">
            <v>038</v>
          </cell>
          <cell r="D1992" t="str">
            <v xml:space="preserve">BOXFORD                      </v>
          </cell>
          <cell r="E1992">
            <v>0</v>
          </cell>
          <cell r="G1992">
            <v>8345</v>
          </cell>
          <cell r="I1992">
            <v>95681</v>
          </cell>
          <cell r="J1992">
            <v>94888</v>
          </cell>
        </row>
        <row r="1993">
          <cell r="A1993">
            <v>1991</v>
          </cell>
          <cell r="B1993">
            <v>16</v>
          </cell>
          <cell r="C1993" t="str">
            <v>038</v>
          </cell>
          <cell r="D1993" t="str">
            <v xml:space="preserve">BOXFORD                      </v>
          </cell>
          <cell r="E1993">
            <v>0</v>
          </cell>
          <cell r="G1993">
            <v>8350</v>
          </cell>
          <cell r="I1993">
            <v>142726</v>
          </cell>
          <cell r="J1993">
            <v>286572</v>
          </cell>
        </row>
        <row r="1994">
          <cell r="A1994">
            <v>1992</v>
          </cell>
          <cell r="B1994">
            <v>17</v>
          </cell>
          <cell r="C1994" t="str">
            <v>038</v>
          </cell>
          <cell r="D1994" t="str">
            <v xml:space="preserve">BOXFORD                      </v>
          </cell>
          <cell r="E1994">
            <v>0</v>
          </cell>
          <cell r="G1994">
            <v>8355</v>
          </cell>
          <cell r="I1994">
            <v>476899</v>
          </cell>
          <cell r="J1994">
            <v>332627</v>
          </cell>
        </row>
        <row r="1995">
          <cell r="A1995">
            <v>1993</v>
          </cell>
          <cell r="B1995">
            <v>18</v>
          </cell>
          <cell r="C1995" t="str">
            <v>038</v>
          </cell>
          <cell r="D1995" t="str">
            <v xml:space="preserve">BOXFORD                      </v>
          </cell>
          <cell r="E1995">
            <v>0</v>
          </cell>
          <cell r="G1995">
            <v>8360</v>
          </cell>
          <cell r="I1995">
            <v>0</v>
          </cell>
          <cell r="J1995">
            <v>0</v>
          </cell>
        </row>
        <row r="1996">
          <cell r="A1996">
            <v>1994</v>
          </cell>
          <cell r="B1996">
            <v>19</v>
          </cell>
          <cell r="C1996" t="str">
            <v>038</v>
          </cell>
          <cell r="D1996" t="str">
            <v xml:space="preserve">BOXFORD                      </v>
          </cell>
          <cell r="E1996">
            <v>0</v>
          </cell>
          <cell r="G1996">
            <v>8365</v>
          </cell>
          <cell r="I1996">
            <v>114655</v>
          </cell>
          <cell r="J1996">
            <v>132171</v>
          </cell>
        </row>
        <row r="1997">
          <cell r="A1997">
            <v>1995</v>
          </cell>
          <cell r="B1997">
            <v>20</v>
          </cell>
          <cell r="C1997" t="str">
            <v>038</v>
          </cell>
          <cell r="D1997" t="str">
            <v xml:space="preserve">BOXFORD                      </v>
          </cell>
          <cell r="E1997">
            <v>0</v>
          </cell>
          <cell r="G1997">
            <v>8380</v>
          </cell>
          <cell r="I1997">
            <v>0</v>
          </cell>
          <cell r="J1997">
            <v>0</v>
          </cell>
        </row>
        <row r="1998">
          <cell r="A1998">
            <v>1996</v>
          </cell>
          <cell r="B1998">
            <v>21</v>
          </cell>
          <cell r="C1998" t="str">
            <v>038</v>
          </cell>
          <cell r="D1998" t="str">
            <v xml:space="preserve">BOXFORD                      </v>
          </cell>
          <cell r="E1998">
            <v>6</v>
          </cell>
          <cell r="F1998" t="str">
            <v>Classroom and Specialist Teachers</v>
          </cell>
          <cell r="I1998">
            <v>4774043</v>
          </cell>
          <cell r="J1998">
            <v>4736593</v>
          </cell>
        </row>
        <row r="1999">
          <cell r="A1999">
            <v>1997</v>
          </cell>
          <cell r="B1999">
            <v>22</v>
          </cell>
          <cell r="C1999" t="str">
            <v>038</v>
          </cell>
          <cell r="D1999" t="str">
            <v xml:space="preserve">BOXFORD                      </v>
          </cell>
          <cell r="E1999">
            <v>0</v>
          </cell>
          <cell r="G1999">
            <v>8370</v>
          </cell>
          <cell r="I1999">
            <v>3586545</v>
          </cell>
          <cell r="J1999">
            <v>3687461</v>
          </cell>
        </row>
        <row r="2000">
          <cell r="A2000">
            <v>1998</v>
          </cell>
          <cell r="B2000">
            <v>23</v>
          </cell>
          <cell r="C2000" t="str">
            <v>038</v>
          </cell>
          <cell r="D2000" t="str">
            <v xml:space="preserve">BOXFORD                      </v>
          </cell>
          <cell r="E2000">
            <v>0</v>
          </cell>
          <cell r="G2000">
            <v>8375</v>
          </cell>
          <cell r="I2000">
            <v>1187498</v>
          </cell>
          <cell r="J2000">
            <v>1049132</v>
          </cell>
        </row>
        <row r="2001">
          <cell r="A2001">
            <v>1999</v>
          </cell>
          <cell r="B2001">
            <v>24</v>
          </cell>
          <cell r="C2001" t="str">
            <v>038</v>
          </cell>
          <cell r="D2001" t="str">
            <v xml:space="preserve">BOXFORD                      </v>
          </cell>
          <cell r="E2001">
            <v>7</v>
          </cell>
          <cell r="F2001" t="str">
            <v>Other Teaching Services</v>
          </cell>
          <cell r="I2001">
            <v>873396</v>
          </cell>
          <cell r="J2001">
            <v>918136</v>
          </cell>
        </row>
        <row r="2002">
          <cell r="A2002">
            <v>2000</v>
          </cell>
          <cell r="B2002">
            <v>25</v>
          </cell>
          <cell r="C2002" t="str">
            <v>038</v>
          </cell>
          <cell r="D2002" t="str">
            <v xml:space="preserve">BOXFORD                      </v>
          </cell>
          <cell r="E2002">
            <v>0</v>
          </cell>
          <cell r="G2002">
            <v>8385</v>
          </cell>
          <cell r="I2002">
            <v>138025</v>
          </cell>
          <cell r="J2002">
            <v>164689</v>
          </cell>
        </row>
        <row r="2003">
          <cell r="A2003">
            <v>2001</v>
          </cell>
          <cell r="B2003">
            <v>26</v>
          </cell>
          <cell r="C2003" t="str">
            <v>038</v>
          </cell>
          <cell r="D2003" t="str">
            <v xml:space="preserve">BOXFORD                      </v>
          </cell>
          <cell r="E2003">
            <v>0</v>
          </cell>
          <cell r="G2003">
            <v>8390</v>
          </cell>
          <cell r="I2003">
            <v>111767</v>
          </cell>
          <cell r="J2003">
            <v>150587</v>
          </cell>
        </row>
        <row r="2004">
          <cell r="A2004">
            <v>2002</v>
          </cell>
          <cell r="B2004">
            <v>27</v>
          </cell>
          <cell r="C2004" t="str">
            <v>038</v>
          </cell>
          <cell r="D2004" t="str">
            <v xml:space="preserve">BOXFORD                      </v>
          </cell>
          <cell r="E2004">
            <v>0</v>
          </cell>
          <cell r="G2004">
            <v>8395</v>
          </cell>
          <cell r="I2004">
            <v>485457</v>
          </cell>
          <cell r="J2004">
            <v>457675</v>
          </cell>
        </row>
        <row r="2005">
          <cell r="A2005">
            <v>2003</v>
          </cell>
          <cell r="B2005">
            <v>28</v>
          </cell>
          <cell r="C2005" t="str">
            <v>038</v>
          </cell>
          <cell r="D2005" t="str">
            <v xml:space="preserve">BOXFORD                      </v>
          </cell>
          <cell r="E2005">
            <v>0</v>
          </cell>
          <cell r="G2005">
            <v>8400</v>
          </cell>
          <cell r="I2005">
            <v>138147</v>
          </cell>
          <cell r="J2005">
            <v>145185</v>
          </cell>
        </row>
        <row r="2006">
          <cell r="A2006">
            <v>2004</v>
          </cell>
          <cell r="B2006">
            <v>29</v>
          </cell>
          <cell r="C2006" t="str">
            <v>038</v>
          </cell>
          <cell r="D2006" t="str">
            <v xml:space="preserve">BOXFORD                      </v>
          </cell>
          <cell r="E2006">
            <v>8</v>
          </cell>
          <cell r="F2006" t="str">
            <v>Professional Development</v>
          </cell>
          <cell r="I2006">
            <v>78685</v>
          </cell>
          <cell r="J2006">
            <v>72752</v>
          </cell>
        </row>
        <row r="2007">
          <cell r="A2007">
            <v>2005</v>
          </cell>
          <cell r="B2007">
            <v>30</v>
          </cell>
          <cell r="C2007" t="str">
            <v>038</v>
          </cell>
          <cell r="D2007" t="str">
            <v xml:space="preserve">BOXFORD                      </v>
          </cell>
          <cell r="E2007">
            <v>0</v>
          </cell>
          <cell r="G2007">
            <v>8405</v>
          </cell>
          <cell r="I2007">
            <v>0</v>
          </cell>
          <cell r="J2007">
            <v>0</v>
          </cell>
        </row>
        <row r="2008">
          <cell r="A2008">
            <v>2006</v>
          </cell>
          <cell r="B2008">
            <v>31</v>
          </cell>
          <cell r="C2008" t="str">
            <v>038</v>
          </cell>
          <cell r="D2008" t="str">
            <v xml:space="preserve">BOXFORD                      </v>
          </cell>
          <cell r="E2008">
            <v>0</v>
          </cell>
          <cell r="G2008">
            <v>8410</v>
          </cell>
          <cell r="I2008">
            <v>0</v>
          </cell>
          <cell r="J2008">
            <v>0</v>
          </cell>
        </row>
        <row r="2009">
          <cell r="A2009">
            <v>2007</v>
          </cell>
          <cell r="B2009">
            <v>32</v>
          </cell>
          <cell r="C2009" t="str">
            <v>038</v>
          </cell>
          <cell r="D2009" t="str">
            <v xml:space="preserve">BOXFORD                      </v>
          </cell>
          <cell r="E2009">
            <v>0</v>
          </cell>
          <cell r="G2009">
            <v>8415</v>
          </cell>
          <cell r="I2009">
            <v>0</v>
          </cell>
          <cell r="J2009">
            <v>0</v>
          </cell>
        </row>
        <row r="2010">
          <cell r="A2010">
            <v>2008</v>
          </cell>
          <cell r="B2010">
            <v>33</v>
          </cell>
          <cell r="C2010" t="str">
            <v>038</v>
          </cell>
          <cell r="D2010" t="str">
            <v xml:space="preserve">BOXFORD                      </v>
          </cell>
          <cell r="E2010">
            <v>0</v>
          </cell>
          <cell r="G2010">
            <v>8420</v>
          </cell>
          <cell r="I2010">
            <v>78685</v>
          </cell>
          <cell r="J2010">
            <v>72752</v>
          </cell>
        </row>
        <row r="2011">
          <cell r="A2011">
            <v>2009</v>
          </cell>
          <cell r="B2011">
            <v>34</v>
          </cell>
          <cell r="C2011" t="str">
            <v>038</v>
          </cell>
          <cell r="D2011" t="str">
            <v xml:space="preserve">BOXFORD                      </v>
          </cell>
          <cell r="E2011">
            <v>9</v>
          </cell>
          <cell r="F2011" t="str">
            <v>Instructional Materials, Equipment and Technology</v>
          </cell>
          <cell r="I2011">
            <v>290061</v>
          </cell>
          <cell r="J2011">
            <v>287894</v>
          </cell>
        </row>
        <row r="2012">
          <cell r="A2012">
            <v>2010</v>
          </cell>
          <cell r="B2012">
            <v>35</v>
          </cell>
          <cell r="C2012" t="str">
            <v>038</v>
          </cell>
          <cell r="D2012" t="str">
            <v xml:space="preserve">BOXFORD                      </v>
          </cell>
          <cell r="E2012">
            <v>0</v>
          </cell>
          <cell r="G2012">
            <v>8425</v>
          </cell>
          <cell r="I2012">
            <v>110772</v>
          </cell>
          <cell r="J2012">
            <v>92578</v>
          </cell>
        </row>
        <row r="2013">
          <cell r="A2013">
            <v>2011</v>
          </cell>
          <cell r="B2013">
            <v>36</v>
          </cell>
          <cell r="C2013" t="str">
            <v>038</v>
          </cell>
          <cell r="D2013" t="str">
            <v xml:space="preserve">BOXFORD                      </v>
          </cell>
          <cell r="E2013">
            <v>0</v>
          </cell>
          <cell r="G2013">
            <v>8430</v>
          </cell>
          <cell r="I2013">
            <v>5792</v>
          </cell>
          <cell r="J2013">
            <v>14420</v>
          </cell>
        </row>
        <row r="2014">
          <cell r="A2014">
            <v>2012</v>
          </cell>
          <cell r="B2014">
            <v>37</v>
          </cell>
          <cell r="C2014" t="str">
            <v>038</v>
          </cell>
          <cell r="D2014" t="str">
            <v xml:space="preserve">BOXFORD                      </v>
          </cell>
          <cell r="E2014">
            <v>0</v>
          </cell>
          <cell r="G2014">
            <v>8435</v>
          </cell>
          <cell r="I2014">
            <v>48474</v>
          </cell>
          <cell r="J2014">
            <v>36580</v>
          </cell>
        </row>
        <row r="2015">
          <cell r="A2015">
            <v>2013</v>
          </cell>
          <cell r="B2015">
            <v>38</v>
          </cell>
          <cell r="C2015" t="str">
            <v>038</v>
          </cell>
          <cell r="D2015" t="str">
            <v xml:space="preserve">BOXFORD                      </v>
          </cell>
          <cell r="E2015">
            <v>0</v>
          </cell>
          <cell r="G2015">
            <v>8440</v>
          </cell>
          <cell r="I2015">
            <v>17437</v>
          </cell>
          <cell r="J2015">
            <v>18456</v>
          </cell>
        </row>
        <row r="2016">
          <cell r="A2016">
            <v>2014</v>
          </cell>
          <cell r="B2016">
            <v>39</v>
          </cell>
          <cell r="C2016" t="str">
            <v>038</v>
          </cell>
          <cell r="D2016" t="str">
            <v xml:space="preserve">BOXFORD                      </v>
          </cell>
          <cell r="E2016">
            <v>0</v>
          </cell>
          <cell r="G2016">
            <v>8445</v>
          </cell>
          <cell r="I2016">
            <v>29643</v>
          </cell>
          <cell r="J2016">
            <v>92354</v>
          </cell>
        </row>
        <row r="2017">
          <cell r="A2017">
            <v>2015</v>
          </cell>
          <cell r="B2017">
            <v>40</v>
          </cell>
          <cell r="C2017" t="str">
            <v>038</v>
          </cell>
          <cell r="D2017" t="str">
            <v xml:space="preserve">BOXFORD                      </v>
          </cell>
          <cell r="E2017">
            <v>0</v>
          </cell>
          <cell r="G2017">
            <v>8450</v>
          </cell>
          <cell r="I2017">
            <v>0</v>
          </cell>
          <cell r="J2017">
            <v>0</v>
          </cell>
        </row>
        <row r="2018">
          <cell r="A2018">
            <v>2016</v>
          </cell>
          <cell r="B2018">
            <v>41</v>
          </cell>
          <cell r="C2018" t="str">
            <v>038</v>
          </cell>
          <cell r="D2018" t="str">
            <v xml:space="preserve">BOXFORD                      </v>
          </cell>
          <cell r="E2018">
            <v>0</v>
          </cell>
          <cell r="G2018">
            <v>8455</v>
          </cell>
          <cell r="I2018">
            <v>61953</v>
          </cell>
          <cell r="J2018">
            <v>2840</v>
          </cell>
        </row>
        <row r="2019">
          <cell r="A2019">
            <v>2017</v>
          </cell>
          <cell r="B2019">
            <v>42</v>
          </cell>
          <cell r="C2019" t="str">
            <v>038</v>
          </cell>
          <cell r="D2019" t="str">
            <v xml:space="preserve">BOXFORD                      </v>
          </cell>
          <cell r="E2019">
            <v>0</v>
          </cell>
          <cell r="G2019">
            <v>8460</v>
          </cell>
          <cell r="I2019">
            <v>15990</v>
          </cell>
          <cell r="J2019">
            <v>30666</v>
          </cell>
        </row>
        <row r="2020">
          <cell r="A2020">
            <v>2018</v>
          </cell>
          <cell r="B2020">
            <v>43</v>
          </cell>
          <cell r="C2020" t="str">
            <v>038</v>
          </cell>
          <cell r="D2020" t="str">
            <v xml:space="preserve">BOXFORD                      </v>
          </cell>
          <cell r="E2020">
            <v>10</v>
          </cell>
          <cell r="F2020" t="str">
            <v>Guidance, Counseling and Testing</v>
          </cell>
          <cell r="I2020">
            <v>16016</v>
          </cell>
          <cell r="J2020">
            <v>142176</v>
          </cell>
        </row>
        <row r="2021">
          <cell r="A2021">
            <v>2019</v>
          </cell>
          <cell r="B2021">
            <v>44</v>
          </cell>
          <cell r="C2021" t="str">
            <v>038</v>
          </cell>
          <cell r="D2021" t="str">
            <v xml:space="preserve">BOXFORD                      </v>
          </cell>
          <cell r="E2021">
            <v>0</v>
          </cell>
          <cell r="G2021">
            <v>8465</v>
          </cell>
          <cell r="I2021">
            <v>0</v>
          </cell>
          <cell r="J2021">
            <v>51661</v>
          </cell>
        </row>
        <row r="2022">
          <cell r="A2022">
            <v>2020</v>
          </cell>
          <cell r="B2022">
            <v>45</v>
          </cell>
          <cell r="C2022" t="str">
            <v>038</v>
          </cell>
          <cell r="D2022" t="str">
            <v xml:space="preserve">BOXFORD                      </v>
          </cell>
          <cell r="E2022">
            <v>0</v>
          </cell>
          <cell r="G2022">
            <v>8470</v>
          </cell>
          <cell r="I2022">
            <v>3800</v>
          </cell>
          <cell r="J2022">
            <v>2109</v>
          </cell>
        </row>
        <row r="2023">
          <cell r="A2023">
            <v>2021</v>
          </cell>
          <cell r="B2023">
            <v>46</v>
          </cell>
          <cell r="C2023" t="str">
            <v>038</v>
          </cell>
          <cell r="D2023" t="str">
            <v xml:space="preserve">BOXFORD                      </v>
          </cell>
          <cell r="E2023">
            <v>0</v>
          </cell>
          <cell r="G2023">
            <v>8475</v>
          </cell>
          <cell r="I2023">
            <v>12216</v>
          </cell>
          <cell r="J2023">
            <v>88406</v>
          </cell>
        </row>
        <row r="2024">
          <cell r="A2024">
            <v>2022</v>
          </cell>
          <cell r="B2024">
            <v>47</v>
          </cell>
          <cell r="C2024" t="str">
            <v>038</v>
          </cell>
          <cell r="D2024" t="str">
            <v xml:space="preserve">BOXFORD                      </v>
          </cell>
          <cell r="E2024">
            <v>11</v>
          </cell>
          <cell r="F2024" t="str">
            <v>Pupil Services</v>
          </cell>
          <cell r="I2024">
            <v>834073</v>
          </cell>
          <cell r="J2024">
            <v>792660</v>
          </cell>
        </row>
        <row r="2025">
          <cell r="A2025">
            <v>2023</v>
          </cell>
          <cell r="B2025">
            <v>48</v>
          </cell>
          <cell r="C2025" t="str">
            <v>038</v>
          </cell>
          <cell r="D2025" t="str">
            <v xml:space="preserve">BOXFORD                      </v>
          </cell>
          <cell r="E2025">
            <v>0</v>
          </cell>
          <cell r="G2025">
            <v>8485</v>
          </cell>
          <cell r="I2025">
            <v>0</v>
          </cell>
          <cell r="J2025">
            <v>0</v>
          </cell>
        </row>
        <row r="2026">
          <cell r="A2026">
            <v>2024</v>
          </cell>
          <cell r="B2026">
            <v>49</v>
          </cell>
          <cell r="C2026" t="str">
            <v>038</v>
          </cell>
          <cell r="D2026" t="str">
            <v xml:space="preserve">BOXFORD                      </v>
          </cell>
          <cell r="E2026">
            <v>0</v>
          </cell>
          <cell r="G2026">
            <v>8490</v>
          </cell>
          <cell r="I2026">
            <v>85189</v>
          </cell>
          <cell r="J2026">
            <v>94526</v>
          </cell>
        </row>
        <row r="2027">
          <cell r="A2027">
            <v>2025</v>
          </cell>
          <cell r="B2027">
            <v>50</v>
          </cell>
          <cell r="C2027" t="str">
            <v>038</v>
          </cell>
          <cell r="D2027" t="str">
            <v xml:space="preserve">BOXFORD                      </v>
          </cell>
          <cell r="E2027">
            <v>0</v>
          </cell>
          <cell r="G2027">
            <v>8495</v>
          </cell>
          <cell r="I2027">
            <v>341516</v>
          </cell>
          <cell r="J2027">
            <v>313500</v>
          </cell>
        </row>
        <row r="2028">
          <cell r="A2028">
            <v>2026</v>
          </cell>
          <cell r="B2028">
            <v>51</v>
          </cell>
          <cell r="C2028" t="str">
            <v>038</v>
          </cell>
          <cell r="D2028" t="str">
            <v xml:space="preserve">BOXFORD                      </v>
          </cell>
          <cell r="E2028">
            <v>0</v>
          </cell>
          <cell r="G2028">
            <v>8500</v>
          </cell>
          <cell r="I2028">
            <v>224986</v>
          </cell>
          <cell r="J2028">
            <v>229355</v>
          </cell>
        </row>
        <row r="2029">
          <cell r="A2029">
            <v>2027</v>
          </cell>
          <cell r="B2029">
            <v>52</v>
          </cell>
          <cell r="C2029" t="str">
            <v>038</v>
          </cell>
          <cell r="D2029" t="str">
            <v xml:space="preserve">BOXFORD                      </v>
          </cell>
          <cell r="E2029">
            <v>0</v>
          </cell>
          <cell r="G2029">
            <v>8505</v>
          </cell>
          <cell r="I2029">
            <v>0</v>
          </cell>
          <cell r="J2029">
            <v>0</v>
          </cell>
        </row>
        <row r="2030">
          <cell r="A2030">
            <v>2028</v>
          </cell>
          <cell r="B2030">
            <v>53</v>
          </cell>
          <cell r="C2030" t="str">
            <v>038</v>
          </cell>
          <cell r="D2030" t="str">
            <v xml:space="preserve">BOXFORD                      </v>
          </cell>
          <cell r="E2030">
            <v>0</v>
          </cell>
          <cell r="G2030">
            <v>8510</v>
          </cell>
          <cell r="I2030">
            <v>85689</v>
          </cell>
          <cell r="J2030">
            <v>58963</v>
          </cell>
        </row>
        <row r="2031">
          <cell r="A2031">
            <v>2029</v>
          </cell>
          <cell r="B2031">
            <v>54</v>
          </cell>
          <cell r="C2031" t="str">
            <v>038</v>
          </cell>
          <cell r="D2031" t="str">
            <v xml:space="preserve">BOXFORD                      </v>
          </cell>
          <cell r="E2031">
            <v>0</v>
          </cell>
          <cell r="G2031">
            <v>8515</v>
          </cell>
          <cell r="I2031">
            <v>96693</v>
          </cell>
          <cell r="J2031">
            <v>96316</v>
          </cell>
        </row>
        <row r="2032">
          <cell r="A2032">
            <v>2030</v>
          </cell>
          <cell r="B2032">
            <v>55</v>
          </cell>
          <cell r="C2032" t="str">
            <v>038</v>
          </cell>
          <cell r="D2032" t="str">
            <v xml:space="preserve">BOXFORD                      </v>
          </cell>
          <cell r="E2032">
            <v>12</v>
          </cell>
          <cell r="F2032" t="str">
            <v>Operations and Maintenance</v>
          </cell>
          <cell r="I2032">
            <v>906749</v>
          </cell>
          <cell r="J2032">
            <v>890732</v>
          </cell>
        </row>
        <row r="2033">
          <cell r="A2033">
            <v>2031</v>
          </cell>
          <cell r="B2033">
            <v>56</v>
          </cell>
          <cell r="C2033" t="str">
            <v>038</v>
          </cell>
          <cell r="D2033" t="str">
            <v xml:space="preserve">BOXFORD                      </v>
          </cell>
          <cell r="E2033">
            <v>0</v>
          </cell>
          <cell r="G2033">
            <v>8520</v>
          </cell>
          <cell r="I2033">
            <v>317800</v>
          </cell>
          <cell r="J2033">
            <v>324390</v>
          </cell>
        </row>
        <row r="2034">
          <cell r="A2034">
            <v>2032</v>
          </cell>
          <cell r="B2034">
            <v>57</v>
          </cell>
          <cell r="C2034" t="str">
            <v>038</v>
          </cell>
          <cell r="D2034" t="str">
            <v xml:space="preserve">BOXFORD                      </v>
          </cell>
          <cell r="E2034">
            <v>0</v>
          </cell>
          <cell r="G2034">
            <v>8525</v>
          </cell>
          <cell r="I2034">
            <v>0</v>
          </cell>
          <cell r="J2034">
            <v>23379</v>
          </cell>
        </row>
        <row r="2035">
          <cell r="A2035">
            <v>2033</v>
          </cell>
          <cell r="B2035">
            <v>58</v>
          </cell>
          <cell r="C2035" t="str">
            <v>038</v>
          </cell>
          <cell r="D2035" t="str">
            <v xml:space="preserve">BOXFORD                      </v>
          </cell>
          <cell r="E2035">
            <v>0</v>
          </cell>
          <cell r="G2035">
            <v>8530</v>
          </cell>
          <cell r="I2035">
            <v>260061</v>
          </cell>
          <cell r="J2035">
            <v>234136</v>
          </cell>
        </row>
        <row r="2036">
          <cell r="A2036">
            <v>2034</v>
          </cell>
          <cell r="B2036">
            <v>59</v>
          </cell>
          <cell r="C2036" t="str">
            <v>038</v>
          </cell>
          <cell r="D2036" t="str">
            <v xml:space="preserve">BOXFORD                      </v>
          </cell>
          <cell r="E2036">
            <v>0</v>
          </cell>
          <cell r="G2036">
            <v>8535</v>
          </cell>
          <cell r="I2036">
            <v>104259</v>
          </cell>
          <cell r="J2036">
            <v>106147</v>
          </cell>
        </row>
        <row r="2037">
          <cell r="A2037">
            <v>2035</v>
          </cell>
          <cell r="B2037">
            <v>60</v>
          </cell>
          <cell r="C2037" t="str">
            <v>038</v>
          </cell>
          <cell r="D2037" t="str">
            <v xml:space="preserve">BOXFORD                      </v>
          </cell>
          <cell r="E2037">
            <v>0</v>
          </cell>
          <cell r="G2037">
            <v>8540</v>
          </cell>
          <cell r="I2037">
            <v>104511</v>
          </cell>
          <cell r="J2037">
            <v>123756</v>
          </cell>
        </row>
        <row r="2038">
          <cell r="A2038">
            <v>2036</v>
          </cell>
          <cell r="B2038">
            <v>61</v>
          </cell>
          <cell r="C2038" t="str">
            <v>038</v>
          </cell>
          <cell r="D2038" t="str">
            <v xml:space="preserve">BOXFORD                      </v>
          </cell>
          <cell r="E2038">
            <v>0</v>
          </cell>
          <cell r="G2038">
            <v>8545</v>
          </cell>
          <cell r="I2038">
            <v>0</v>
          </cell>
          <cell r="J2038">
            <v>0</v>
          </cell>
        </row>
        <row r="2039">
          <cell r="A2039">
            <v>2037</v>
          </cell>
          <cell r="B2039">
            <v>62</v>
          </cell>
          <cell r="C2039" t="str">
            <v>038</v>
          </cell>
          <cell r="D2039" t="str">
            <v xml:space="preserve">BOXFORD                      </v>
          </cell>
          <cell r="E2039">
            <v>0</v>
          </cell>
          <cell r="G2039">
            <v>8550</v>
          </cell>
          <cell r="I2039">
            <v>100271</v>
          </cell>
          <cell r="J2039">
            <v>58728</v>
          </cell>
        </row>
        <row r="2040">
          <cell r="A2040">
            <v>2038</v>
          </cell>
          <cell r="B2040">
            <v>63</v>
          </cell>
          <cell r="C2040" t="str">
            <v>038</v>
          </cell>
          <cell r="D2040" t="str">
            <v xml:space="preserve">BOXFORD                      </v>
          </cell>
          <cell r="E2040">
            <v>0</v>
          </cell>
          <cell r="G2040">
            <v>8555</v>
          </cell>
          <cell r="I2040">
            <v>0</v>
          </cell>
          <cell r="J2040">
            <v>0</v>
          </cell>
        </row>
        <row r="2041">
          <cell r="A2041">
            <v>2039</v>
          </cell>
          <cell r="B2041">
            <v>64</v>
          </cell>
          <cell r="C2041" t="str">
            <v>038</v>
          </cell>
          <cell r="D2041" t="str">
            <v xml:space="preserve">BOXFORD                      </v>
          </cell>
          <cell r="E2041">
            <v>0</v>
          </cell>
          <cell r="G2041">
            <v>8560</v>
          </cell>
          <cell r="I2041">
            <v>0</v>
          </cell>
          <cell r="J2041">
            <v>0</v>
          </cell>
        </row>
        <row r="2042">
          <cell r="A2042">
            <v>2040</v>
          </cell>
          <cell r="B2042">
            <v>65</v>
          </cell>
          <cell r="C2042" t="str">
            <v>038</v>
          </cell>
          <cell r="D2042" t="str">
            <v xml:space="preserve">BOXFORD                      </v>
          </cell>
          <cell r="E2042">
            <v>0</v>
          </cell>
          <cell r="G2042">
            <v>8565</v>
          </cell>
          <cell r="I2042">
            <v>19847</v>
          </cell>
          <cell r="J2042">
            <v>20196</v>
          </cell>
        </row>
        <row r="2043">
          <cell r="A2043">
            <v>2041</v>
          </cell>
          <cell r="B2043">
            <v>66</v>
          </cell>
          <cell r="C2043" t="str">
            <v>038</v>
          </cell>
          <cell r="D2043" t="str">
            <v xml:space="preserve">BOXFORD                      </v>
          </cell>
          <cell r="E2043">
            <v>13</v>
          </cell>
          <cell r="F2043" t="str">
            <v>Insurance, Retirement Programs and Other</v>
          </cell>
          <cell r="I2043">
            <v>1233818</v>
          </cell>
          <cell r="J2043">
            <v>1292586</v>
          </cell>
        </row>
        <row r="2044">
          <cell r="A2044">
            <v>2042</v>
          </cell>
          <cell r="B2044">
            <v>67</v>
          </cell>
          <cell r="C2044" t="str">
            <v>038</v>
          </cell>
          <cell r="D2044" t="str">
            <v xml:space="preserve">BOXFORD                      </v>
          </cell>
          <cell r="E2044">
            <v>0</v>
          </cell>
          <cell r="G2044">
            <v>8570</v>
          </cell>
          <cell r="I2044">
            <v>253708</v>
          </cell>
          <cell r="J2044">
            <v>191064</v>
          </cell>
        </row>
        <row r="2045">
          <cell r="A2045">
            <v>2043</v>
          </cell>
          <cell r="B2045">
            <v>68</v>
          </cell>
          <cell r="C2045" t="str">
            <v>038</v>
          </cell>
          <cell r="D2045" t="str">
            <v xml:space="preserve">BOXFORD                      </v>
          </cell>
          <cell r="E2045">
            <v>0</v>
          </cell>
          <cell r="G2045">
            <v>8575</v>
          </cell>
          <cell r="I2045">
            <v>750248</v>
          </cell>
          <cell r="J2045">
            <v>760227</v>
          </cell>
        </row>
        <row r="2046">
          <cell r="A2046">
            <v>2044</v>
          </cell>
          <cell r="B2046">
            <v>69</v>
          </cell>
          <cell r="C2046" t="str">
            <v>038</v>
          </cell>
          <cell r="D2046" t="str">
            <v xml:space="preserve">BOXFORD                      </v>
          </cell>
          <cell r="E2046">
            <v>0</v>
          </cell>
          <cell r="G2046">
            <v>8580</v>
          </cell>
          <cell r="I2046">
            <v>182487</v>
          </cell>
          <cell r="J2046">
            <v>296165</v>
          </cell>
        </row>
        <row r="2047">
          <cell r="A2047">
            <v>2045</v>
          </cell>
          <cell r="B2047">
            <v>70</v>
          </cell>
          <cell r="C2047" t="str">
            <v>038</v>
          </cell>
          <cell r="D2047" t="str">
            <v xml:space="preserve">BOXFORD                      </v>
          </cell>
          <cell r="E2047">
            <v>0</v>
          </cell>
          <cell r="G2047">
            <v>8585</v>
          </cell>
          <cell r="I2047">
            <v>47375</v>
          </cell>
          <cell r="J2047">
            <v>45130</v>
          </cell>
        </row>
        <row r="2048">
          <cell r="A2048">
            <v>2046</v>
          </cell>
          <cell r="B2048">
            <v>71</v>
          </cell>
          <cell r="C2048" t="str">
            <v>038</v>
          </cell>
          <cell r="D2048" t="str">
            <v xml:space="preserve">BOXFORD                      </v>
          </cell>
          <cell r="E2048">
            <v>0</v>
          </cell>
          <cell r="G2048">
            <v>8590</v>
          </cell>
          <cell r="I2048">
            <v>0</v>
          </cell>
          <cell r="J2048">
            <v>0</v>
          </cell>
        </row>
        <row r="2049">
          <cell r="A2049">
            <v>2047</v>
          </cell>
          <cell r="B2049">
            <v>72</v>
          </cell>
          <cell r="C2049" t="str">
            <v>038</v>
          </cell>
          <cell r="D2049" t="str">
            <v xml:space="preserve">BOXFORD                      </v>
          </cell>
          <cell r="E2049">
            <v>0</v>
          </cell>
          <cell r="G2049">
            <v>8595</v>
          </cell>
          <cell r="I2049">
            <v>0</v>
          </cell>
          <cell r="J2049">
            <v>0</v>
          </cell>
        </row>
        <row r="2050">
          <cell r="A2050">
            <v>2048</v>
          </cell>
          <cell r="B2050">
            <v>73</v>
          </cell>
          <cell r="C2050" t="str">
            <v>038</v>
          </cell>
          <cell r="D2050" t="str">
            <v xml:space="preserve">BOXFORD                      </v>
          </cell>
          <cell r="E2050">
            <v>0</v>
          </cell>
          <cell r="G2050">
            <v>8600</v>
          </cell>
          <cell r="I2050">
            <v>0</v>
          </cell>
          <cell r="J2050">
            <v>0</v>
          </cell>
        </row>
        <row r="2051">
          <cell r="A2051">
            <v>2049</v>
          </cell>
          <cell r="B2051">
            <v>74</v>
          </cell>
          <cell r="C2051" t="str">
            <v>038</v>
          </cell>
          <cell r="D2051" t="str">
            <v xml:space="preserve">BOXFORD                      </v>
          </cell>
          <cell r="E2051">
            <v>0</v>
          </cell>
          <cell r="G2051">
            <v>8610</v>
          </cell>
          <cell r="I2051">
            <v>0</v>
          </cell>
          <cell r="J2051">
            <v>0</v>
          </cell>
        </row>
        <row r="2052">
          <cell r="A2052">
            <v>2050</v>
          </cell>
          <cell r="B2052">
            <v>75</v>
          </cell>
          <cell r="C2052" t="str">
            <v>038</v>
          </cell>
          <cell r="D2052" t="str">
            <v xml:space="preserve">BOXFORD                      </v>
          </cell>
          <cell r="E2052">
            <v>14</v>
          </cell>
          <cell r="F2052" t="str">
            <v xml:space="preserve">Payments To Out-Of-District Schools </v>
          </cell>
          <cell r="I2052">
            <v>303254</v>
          </cell>
          <cell r="J2052">
            <v>245667</v>
          </cell>
        </row>
        <row r="2053">
          <cell r="A2053">
            <v>2051</v>
          </cell>
          <cell r="B2053">
            <v>76</v>
          </cell>
          <cell r="C2053" t="str">
            <v>038</v>
          </cell>
          <cell r="D2053" t="str">
            <v xml:space="preserve">BOXFORD                      </v>
          </cell>
          <cell r="E2053">
            <v>15</v>
          </cell>
          <cell r="F2053" t="str">
            <v>Tuition To Other Schools (9000)</v>
          </cell>
          <cell r="G2053" t="str">
            <v xml:space="preserve"> </v>
          </cell>
          <cell r="I2053">
            <v>257873</v>
          </cell>
          <cell r="J2053">
            <v>214801</v>
          </cell>
        </row>
        <row r="2054">
          <cell r="A2054">
            <v>2052</v>
          </cell>
          <cell r="B2054">
            <v>77</v>
          </cell>
          <cell r="C2054" t="str">
            <v>038</v>
          </cell>
          <cell r="D2054" t="str">
            <v xml:space="preserve">BOXFORD                      </v>
          </cell>
          <cell r="E2054">
            <v>16</v>
          </cell>
          <cell r="F2054" t="str">
            <v>Out-of-District Transportation (3300)</v>
          </cell>
          <cell r="I2054">
            <v>45381</v>
          </cell>
          <cell r="J2054">
            <v>30866</v>
          </cell>
        </row>
        <row r="2055">
          <cell r="A2055">
            <v>2053</v>
          </cell>
          <cell r="B2055">
            <v>78</v>
          </cell>
          <cell r="C2055" t="str">
            <v>038</v>
          </cell>
          <cell r="D2055" t="str">
            <v xml:space="preserve">BOXFORD                      </v>
          </cell>
          <cell r="E2055">
            <v>17</v>
          </cell>
          <cell r="F2055" t="str">
            <v>TOTAL EXPENDITURES</v>
          </cell>
          <cell r="I2055">
            <v>10445656</v>
          </cell>
          <cell r="J2055">
            <v>10520539</v>
          </cell>
        </row>
        <row r="2056">
          <cell r="A2056">
            <v>2054</v>
          </cell>
          <cell r="B2056">
            <v>79</v>
          </cell>
          <cell r="C2056" t="str">
            <v>038</v>
          </cell>
          <cell r="D2056" t="str">
            <v xml:space="preserve">BOXFORD                      </v>
          </cell>
          <cell r="E2056">
            <v>18</v>
          </cell>
          <cell r="F2056" t="str">
            <v>percentage of overall spending from the general fund</v>
          </cell>
          <cell r="I2056">
            <v>89.876787058658635</v>
          </cell>
        </row>
        <row r="2057">
          <cell r="A2057">
            <v>2055</v>
          </cell>
          <cell r="B2057">
            <v>1</v>
          </cell>
          <cell r="C2057" t="str">
            <v>039</v>
          </cell>
          <cell r="D2057" t="str">
            <v xml:space="preserve">BOYLSTON                     </v>
          </cell>
          <cell r="E2057">
            <v>1</v>
          </cell>
          <cell r="F2057" t="str">
            <v>In-District FTE Average Membership</v>
          </cell>
          <cell r="G2057" t="str">
            <v xml:space="preserve"> </v>
          </cell>
          <cell r="I2057">
            <v>383.97</v>
          </cell>
          <cell r="J2057">
            <v>380.1</v>
          </cell>
        </row>
        <row r="2058">
          <cell r="A2058">
            <v>2056</v>
          </cell>
          <cell r="B2058">
            <v>2</v>
          </cell>
          <cell r="C2058" t="str">
            <v>039</v>
          </cell>
          <cell r="D2058" t="str">
            <v xml:space="preserve">BOYLSTON                     </v>
          </cell>
          <cell r="E2058">
            <v>2</v>
          </cell>
          <cell r="F2058" t="str">
            <v>Out-of-District FTE Average Membership</v>
          </cell>
          <cell r="G2058" t="str">
            <v xml:space="preserve"> </v>
          </cell>
          <cell r="I2058">
            <v>40.299999999999997</v>
          </cell>
          <cell r="J2058">
            <v>41.8</v>
          </cell>
        </row>
        <row r="2059">
          <cell r="A2059">
            <v>2057</v>
          </cell>
          <cell r="B2059">
            <v>3</v>
          </cell>
          <cell r="C2059" t="str">
            <v>039</v>
          </cell>
          <cell r="D2059" t="str">
            <v xml:space="preserve">BOYLSTON                     </v>
          </cell>
          <cell r="E2059">
            <v>3</v>
          </cell>
          <cell r="F2059" t="str">
            <v>Total FTE Average Membership</v>
          </cell>
          <cell r="G2059" t="str">
            <v xml:space="preserve"> </v>
          </cell>
          <cell r="I2059">
            <v>424.27</v>
          </cell>
          <cell r="J2059">
            <v>421.9</v>
          </cell>
        </row>
        <row r="2060">
          <cell r="A2060">
            <v>2058</v>
          </cell>
          <cell r="B2060">
            <v>4</v>
          </cell>
          <cell r="C2060" t="str">
            <v>039</v>
          </cell>
          <cell r="D2060" t="str">
            <v xml:space="preserve">BOYLSTON                     </v>
          </cell>
          <cell r="E2060">
            <v>4</v>
          </cell>
          <cell r="F2060" t="str">
            <v>Administration</v>
          </cell>
          <cell r="G2060" t="str">
            <v xml:space="preserve"> </v>
          </cell>
          <cell r="I2060">
            <v>160557</v>
          </cell>
          <cell r="J2060">
            <v>168459</v>
          </cell>
        </row>
        <row r="2061">
          <cell r="A2061">
            <v>2059</v>
          </cell>
          <cell r="B2061">
            <v>5</v>
          </cell>
          <cell r="C2061" t="str">
            <v>039</v>
          </cell>
          <cell r="D2061" t="str">
            <v xml:space="preserve">BOYLSTON                     </v>
          </cell>
          <cell r="E2061">
            <v>0</v>
          </cell>
          <cell r="G2061">
            <v>8300</v>
          </cell>
          <cell r="I2061">
            <v>3973</v>
          </cell>
          <cell r="J2061">
            <v>4442</v>
          </cell>
        </row>
        <row r="2062">
          <cell r="A2062">
            <v>2060</v>
          </cell>
          <cell r="B2062">
            <v>6</v>
          </cell>
          <cell r="C2062" t="str">
            <v>039</v>
          </cell>
          <cell r="D2062" t="str">
            <v xml:space="preserve">BOYLSTON                     </v>
          </cell>
          <cell r="E2062">
            <v>0</v>
          </cell>
          <cell r="G2062">
            <v>8305</v>
          </cell>
          <cell r="I2062">
            <v>46572</v>
          </cell>
          <cell r="J2062">
            <v>49578</v>
          </cell>
        </row>
        <row r="2063">
          <cell r="A2063">
            <v>2061</v>
          </cell>
          <cell r="B2063">
            <v>7</v>
          </cell>
          <cell r="C2063" t="str">
            <v>039</v>
          </cell>
          <cell r="D2063" t="str">
            <v xml:space="preserve">BOYLSTON                     </v>
          </cell>
          <cell r="E2063">
            <v>0</v>
          </cell>
          <cell r="G2063">
            <v>8310</v>
          </cell>
          <cell r="I2063">
            <v>0</v>
          </cell>
          <cell r="J2063">
            <v>0</v>
          </cell>
        </row>
        <row r="2064">
          <cell r="A2064">
            <v>2062</v>
          </cell>
          <cell r="B2064">
            <v>8</v>
          </cell>
          <cell r="C2064" t="str">
            <v>039</v>
          </cell>
          <cell r="D2064" t="str">
            <v xml:space="preserve">BOYLSTON                     </v>
          </cell>
          <cell r="E2064">
            <v>0</v>
          </cell>
          <cell r="G2064">
            <v>8315</v>
          </cell>
          <cell r="I2064">
            <v>0</v>
          </cell>
          <cell r="J2064">
            <v>0</v>
          </cell>
        </row>
        <row r="2065">
          <cell r="A2065">
            <v>2063</v>
          </cell>
          <cell r="B2065">
            <v>9</v>
          </cell>
          <cell r="C2065" t="str">
            <v>039</v>
          </cell>
          <cell r="D2065" t="str">
            <v xml:space="preserve">BOYLSTON                     </v>
          </cell>
          <cell r="E2065">
            <v>0</v>
          </cell>
          <cell r="G2065">
            <v>8320</v>
          </cell>
          <cell r="I2065">
            <v>84056</v>
          </cell>
          <cell r="J2065">
            <v>85641</v>
          </cell>
        </row>
        <row r="2066">
          <cell r="A2066">
            <v>2064</v>
          </cell>
          <cell r="B2066">
            <v>10</v>
          </cell>
          <cell r="C2066" t="str">
            <v>039</v>
          </cell>
          <cell r="D2066" t="str">
            <v xml:space="preserve">BOYLSTON                     </v>
          </cell>
          <cell r="E2066">
            <v>0</v>
          </cell>
          <cell r="G2066">
            <v>8325</v>
          </cell>
          <cell r="I2066">
            <v>10865</v>
          </cell>
          <cell r="J2066">
            <v>11206</v>
          </cell>
        </row>
        <row r="2067">
          <cell r="A2067">
            <v>2065</v>
          </cell>
          <cell r="B2067">
            <v>11</v>
          </cell>
          <cell r="C2067" t="str">
            <v>039</v>
          </cell>
          <cell r="D2067" t="str">
            <v xml:space="preserve">BOYLSTON                     </v>
          </cell>
          <cell r="E2067">
            <v>0</v>
          </cell>
          <cell r="G2067">
            <v>8330</v>
          </cell>
          <cell r="I2067">
            <v>822</v>
          </cell>
          <cell r="J2067">
            <v>3831</v>
          </cell>
        </row>
        <row r="2068">
          <cell r="A2068">
            <v>2066</v>
          </cell>
          <cell r="B2068">
            <v>12</v>
          </cell>
          <cell r="C2068" t="str">
            <v>039</v>
          </cell>
          <cell r="D2068" t="str">
            <v xml:space="preserve">BOYLSTON                     </v>
          </cell>
          <cell r="E2068">
            <v>0</v>
          </cell>
          <cell r="G2068">
            <v>8335</v>
          </cell>
          <cell r="I2068">
            <v>0</v>
          </cell>
          <cell r="J2068">
            <v>0</v>
          </cell>
        </row>
        <row r="2069">
          <cell r="A2069">
            <v>2067</v>
          </cell>
          <cell r="B2069">
            <v>13</v>
          </cell>
          <cell r="C2069" t="str">
            <v>039</v>
          </cell>
          <cell r="D2069" t="str">
            <v xml:space="preserve">BOYLSTON                     </v>
          </cell>
          <cell r="E2069">
            <v>0</v>
          </cell>
          <cell r="G2069">
            <v>8340</v>
          </cell>
          <cell r="I2069">
            <v>14269</v>
          </cell>
          <cell r="J2069">
            <v>13761</v>
          </cell>
        </row>
        <row r="2070">
          <cell r="A2070">
            <v>2068</v>
          </cell>
          <cell r="B2070">
            <v>14</v>
          </cell>
          <cell r="C2070" t="str">
            <v>039</v>
          </cell>
          <cell r="D2070" t="str">
            <v xml:space="preserve">BOYLSTON                     </v>
          </cell>
          <cell r="E2070">
            <v>5</v>
          </cell>
          <cell r="F2070" t="str">
            <v xml:space="preserve">Instructional Leadership </v>
          </cell>
          <cell r="I2070">
            <v>294156</v>
          </cell>
          <cell r="J2070">
            <v>256481</v>
          </cell>
        </row>
        <row r="2071">
          <cell r="A2071">
            <v>2069</v>
          </cell>
          <cell r="B2071">
            <v>15</v>
          </cell>
          <cell r="C2071" t="str">
            <v>039</v>
          </cell>
          <cell r="D2071" t="str">
            <v xml:space="preserve">BOYLSTON                     </v>
          </cell>
          <cell r="E2071">
            <v>0</v>
          </cell>
          <cell r="G2071">
            <v>8345</v>
          </cell>
          <cell r="I2071">
            <v>88203</v>
          </cell>
          <cell r="J2071">
            <v>81256</v>
          </cell>
        </row>
        <row r="2072">
          <cell r="A2072">
            <v>2070</v>
          </cell>
          <cell r="B2072">
            <v>16</v>
          </cell>
          <cell r="C2072" t="str">
            <v>039</v>
          </cell>
          <cell r="D2072" t="str">
            <v xml:space="preserve">BOYLSTON                     </v>
          </cell>
          <cell r="E2072">
            <v>0</v>
          </cell>
          <cell r="G2072">
            <v>8350</v>
          </cell>
          <cell r="I2072">
            <v>2435</v>
          </cell>
          <cell r="J2072">
            <v>0</v>
          </cell>
        </row>
        <row r="2073">
          <cell r="A2073">
            <v>2071</v>
          </cell>
          <cell r="B2073">
            <v>17</v>
          </cell>
          <cell r="C2073" t="str">
            <v>039</v>
          </cell>
          <cell r="D2073" t="str">
            <v xml:space="preserve">BOYLSTON                     </v>
          </cell>
          <cell r="E2073">
            <v>0</v>
          </cell>
          <cell r="G2073">
            <v>8355</v>
          </cell>
          <cell r="I2073">
            <v>131152</v>
          </cell>
          <cell r="J2073">
            <v>101788</v>
          </cell>
        </row>
        <row r="2074">
          <cell r="A2074">
            <v>2072</v>
          </cell>
          <cell r="B2074">
            <v>18</v>
          </cell>
          <cell r="C2074" t="str">
            <v>039</v>
          </cell>
          <cell r="D2074" t="str">
            <v xml:space="preserve">BOYLSTON                     </v>
          </cell>
          <cell r="E2074">
            <v>0</v>
          </cell>
          <cell r="G2074">
            <v>8360</v>
          </cell>
          <cell r="I2074">
            <v>0</v>
          </cell>
          <cell r="J2074">
            <v>0</v>
          </cell>
        </row>
        <row r="2075">
          <cell r="A2075">
            <v>2073</v>
          </cell>
          <cell r="B2075">
            <v>19</v>
          </cell>
          <cell r="C2075" t="str">
            <v>039</v>
          </cell>
          <cell r="D2075" t="str">
            <v xml:space="preserve">BOYLSTON                     </v>
          </cell>
          <cell r="E2075">
            <v>0</v>
          </cell>
          <cell r="G2075">
            <v>8365</v>
          </cell>
          <cell r="I2075">
            <v>20281</v>
          </cell>
          <cell r="J2075">
            <v>25809</v>
          </cell>
        </row>
        <row r="2076">
          <cell r="A2076">
            <v>2074</v>
          </cell>
          <cell r="B2076">
            <v>20</v>
          </cell>
          <cell r="C2076" t="str">
            <v>039</v>
          </cell>
          <cell r="D2076" t="str">
            <v xml:space="preserve">BOYLSTON                     </v>
          </cell>
          <cell r="E2076">
            <v>0</v>
          </cell>
          <cell r="G2076">
            <v>8380</v>
          </cell>
          <cell r="I2076">
            <v>52085</v>
          </cell>
          <cell r="J2076">
            <v>47628</v>
          </cell>
        </row>
        <row r="2077">
          <cell r="A2077">
            <v>2075</v>
          </cell>
          <cell r="B2077">
            <v>21</v>
          </cell>
          <cell r="C2077" t="str">
            <v>039</v>
          </cell>
          <cell r="D2077" t="str">
            <v xml:space="preserve">BOYLSTON                     </v>
          </cell>
          <cell r="E2077">
            <v>6</v>
          </cell>
          <cell r="F2077" t="str">
            <v>Classroom and Specialist Teachers</v>
          </cell>
          <cell r="I2077">
            <v>1780681</v>
          </cell>
          <cell r="J2077">
            <v>1830049</v>
          </cell>
        </row>
        <row r="2078">
          <cell r="A2078">
            <v>2076</v>
          </cell>
          <cell r="B2078">
            <v>22</v>
          </cell>
          <cell r="C2078" t="str">
            <v>039</v>
          </cell>
          <cell r="D2078" t="str">
            <v xml:space="preserve">BOYLSTON                     </v>
          </cell>
          <cell r="E2078">
            <v>0</v>
          </cell>
          <cell r="G2078">
            <v>8370</v>
          </cell>
          <cell r="I2078">
            <v>1584390</v>
          </cell>
          <cell r="J2078">
            <v>1674740</v>
          </cell>
        </row>
        <row r="2079">
          <cell r="A2079">
            <v>2077</v>
          </cell>
          <cell r="B2079">
            <v>23</v>
          </cell>
          <cell r="C2079" t="str">
            <v>039</v>
          </cell>
          <cell r="D2079" t="str">
            <v xml:space="preserve">BOYLSTON                     </v>
          </cell>
          <cell r="E2079">
            <v>0</v>
          </cell>
          <cell r="G2079">
            <v>8375</v>
          </cell>
          <cell r="I2079">
            <v>196291</v>
          </cell>
          <cell r="J2079">
            <v>155309</v>
          </cell>
        </row>
        <row r="2080">
          <cell r="A2080">
            <v>2078</v>
          </cell>
          <cell r="B2080">
            <v>24</v>
          </cell>
          <cell r="C2080" t="str">
            <v>039</v>
          </cell>
          <cell r="D2080" t="str">
            <v xml:space="preserve">BOYLSTON                     </v>
          </cell>
          <cell r="E2080">
            <v>7</v>
          </cell>
          <cell r="F2080" t="str">
            <v>Other Teaching Services</v>
          </cell>
          <cell r="I2080">
            <v>467127</v>
          </cell>
          <cell r="J2080">
            <v>537271</v>
          </cell>
        </row>
        <row r="2081">
          <cell r="A2081">
            <v>2079</v>
          </cell>
          <cell r="B2081">
            <v>25</v>
          </cell>
          <cell r="C2081" t="str">
            <v>039</v>
          </cell>
          <cell r="D2081" t="str">
            <v xml:space="preserve">BOYLSTON                     </v>
          </cell>
          <cell r="E2081">
            <v>0</v>
          </cell>
          <cell r="G2081">
            <v>8385</v>
          </cell>
          <cell r="I2081">
            <v>85290</v>
          </cell>
          <cell r="J2081">
            <v>99146</v>
          </cell>
        </row>
        <row r="2082">
          <cell r="A2082">
            <v>2080</v>
          </cell>
          <cell r="B2082">
            <v>26</v>
          </cell>
          <cell r="C2082" t="str">
            <v>039</v>
          </cell>
          <cell r="D2082" t="str">
            <v xml:space="preserve">BOYLSTON                     </v>
          </cell>
          <cell r="E2082">
            <v>0</v>
          </cell>
          <cell r="G2082">
            <v>8390</v>
          </cell>
          <cell r="I2082">
            <v>28430</v>
          </cell>
          <cell r="J2082">
            <v>67071</v>
          </cell>
        </row>
        <row r="2083">
          <cell r="A2083">
            <v>2081</v>
          </cell>
          <cell r="B2083">
            <v>27</v>
          </cell>
          <cell r="C2083" t="str">
            <v>039</v>
          </cell>
          <cell r="D2083" t="str">
            <v xml:space="preserve">BOYLSTON                     </v>
          </cell>
          <cell r="E2083">
            <v>0</v>
          </cell>
          <cell r="G2083">
            <v>8395</v>
          </cell>
          <cell r="I2083">
            <v>333220</v>
          </cell>
          <cell r="J2083">
            <v>349620</v>
          </cell>
        </row>
        <row r="2084">
          <cell r="A2084">
            <v>2082</v>
          </cell>
          <cell r="B2084">
            <v>28</v>
          </cell>
          <cell r="C2084" t="str">
            <v>039</v>
          </cell>
          <cell r="D2084" t="str">
            <v xml:space="preserve">BOYLSTON                     </v>
          </cell>
          <cell r="E2084">
            <v>0</v>
          </cell>
          <cell r="G2084">
            <v>8400</v>
          </cell>
          <cell r="I2084">
            <v>20187</v>
          </cell>
          <cell r="J2084">
            <v>21434</v>
          </cell>
        </row>
        <row r="2085">
          <cell r="A2085">
            <v>2083</v>
          </cell>
          <cell r="B2085">
            <v>29</v>
          </cell>
          <cell r="C2085" t="str">
            <v>039</v>
          </cell>
          <cell r="D2085" t="str">
            <v xml:space="preserve">BOYLSTON                     </v>
          </cell>
          <cell r="E2085">
            <v>8</v>
          </cell>
          <cell r="F2085" t="str">
            <v>Professional Development</v>
          </cell>
          <cell r="I2085">
            <v>65733</v>
          </cell>
          <cell r="J2085">
            <v>87878</v>
          </cell>
        </row>
        <row r="2086">
          <cell r="A2086">
            <v>2084</v>
          </cell>
          <cell r="B2086">
            <v>30</v>
          </cell>
          <cell r="C2086" t="str">
            <v>039</v>
          </cell>
          <cell r="D2086" t="str">
            <v xml:space="preserve">BOYLSTON                     </v>
          </cell>
          <cell r="E2086">
            <v>0</v>
          </cell>
          <cell r="G2086">
            <v>8405</v>
          </cell>
          <cell r="I2086">
            <v>1534</v>
          </cell>
          <cell r="J2086">
            <v>1219</v>
          </cell>
        </row>
        <row r="2087">
          <cell r="A2087">
            <v>2085</v>
          </cell>
          <cell r="B2087">
            <v>31</v>
          </cell>
          <cell r="C2087" t="str">
            <v>039</v>
          </cell>
          <cell r="D2087" t="str">
            <v xml:space="preserve">BOYLSTON                     </v>
          </cell>
          <cell r="E2087">
            <v>0</v>
          </cell>
          <cell r="G2087">
            <v>8410</v>
          </cell>
          <cell r="I2087">
            <v>39138</v>
          </cell>
          <cell r="J2087">
            <v>40219</v>
          </cell>
        </row>
        <row r="2088">
          <cell r="A2088">
            <v>2086</v>
          </cell>
          <cell r="B2088">
            <v>32</v>
          </cell>
          <cell r="C2088" t="str">
            <v>039</v>
          </cell>
          <cell r="D2088" t="str">
            <v xml:space="preserve">BOYLSTON                     </v>
          </cell>
          <cell r="E2088">
            <v>0</v>
          </cell>
          <cell r="G2088">
            <v>8415</v>
          </cell>
          <cell r="I2088">
            <v>0</v>
          </cell>
          <cell r="J2088">
            <v>0</v>
          </cell>
        </row>
        <row r="2089">
          <cell r="A2089">
            <v>2087</v>
          </cell>
          <cell r="B2089">
            <v>33</v>
          </cell>
          <cell r="C2089" t="str">
            <v>039</v>
          </cell>
          <cell r="D2089" t="str">
            <v xml:space="preserve">BOYLSTON                     </v>
          </cell>
          <cell r="E2089">
            <v>0</v>
          </cell>
          <cell r="G2089">
            <v>8420</v>
          </cell>
          <cell r="I2089">
            <v>25061</v>
          </cell>
          <cell r="J2089">
            <v>46440</v>
          </cell>
        </row>
        <row r="2090">
          <cell r="A2090">
            <v>2088</v>
          </cell>
          <cell r="B2090">
            <v>34</v>
          </cell>
          <cell r="C2090" t="str">
            <v>039</v>
          </cell>
          <cell r="D2090" t="str">
            <v xml:space="preserve">BOYLSTON                     </v>
          </cell>
          <cell r="E2090">
            <v>9</v>
          </cell>
          <cell r="F2090" t="str">
            <v>Instructional Materials, Equipment and Technology</v>
          </cell>
          <cell r="I2090">
            <v>104069</v>
          </cell>
          <cell r="J2090">
            <v>58163</v>
          </cell>
        </row>
        <row r="2091">
          <cell r="A2091">
            <v>2089</v>
          </cell>
          <cell r="B2091">
            <v>35</v>
          </cell>
          <cell r="C2091" t="str">
            <v>039</v>
          </cell>
          <cell r="D2091" t="str">
            <v xml:space="preserve">BOYLSTON                     </v>
          </cell>
          <cell r="E2091">
            <v>0</v>
          </cell>
          <cell r="G2091">
            <v>8425</v>
          </cell>
          <cell r="I2091">
            <v>64226</v>
          </cell>
          <cell r="J2091">
            <v>24173</v>
          </cell>
        </row>
        <row r="2092">
          <cell r="A2092">
            <v>2090</v>
          </cell>
          <cell r="B2092">
            <v>36</v>
          </cell>
          <cell r="C2092" t="str">
            <v>039</v>
          </cell>
          <cell r="D2092" t="str">
            <v xml:space="preserve">BOYLSTON                     </v>
          </cell>
          <cell r="E2092">
            <v>0</v>
          </cell>
          <cell r="G2092">
            <v>8430</v>
          </cell>
          <cell r="I2092">
            <v>984</v>
          </cell>
          <cell r="J2092">
            <v>1926</v>
          </cell>
        </row>
        <row r="2093">
          <cell r="A2093">
            <v>2091</v>
          </cell>
          <cell r="B2093">
            <v>37</v>
          </cell>
          <cell r="C2093" t="str">
            <v>039</v>
          </cell>
          <cell r="D2093" t="str">
            <v xml:space="preserve">BOYLSTON                     </v>
          </cell>
          <cell r="E2093">
            <v>0</v>
          </cell>
          <cell r="G2093">
            <v>8435</v>
          </cell>
          <cell r="I2093">
            <v>11968</v>
          </cell>
          <cell r="J2093">
            <v>12959</v>
          </cell>
        </row>
        <row r="2094">
          <cell r="A2094">
            <v>2092</v>
          </cell>
          <cell r="B2094">
            <v>38</v>
          </cell>
          <cell r="C2094" t="str">
            <v>039</v>
          </cell>
          <cell r="D2094" t="str">
            <v xml:space="preserve">BOYLSTON                     </v>
          </cell>
          <cell r="E2094">
            <v>0</v>
          </cell>
          <cell r="G2094">
            <v>8440</v>
          </cell>
          <cell r="I2094">
            <v>6913</v>
          </cell>
          <cell r="J2094">
            <v>8484</v>
          </cell>
        </row>
        <row r="2095">
          <cell r="A2095">
            <v>2093</v>
          </cell>
          <cell r="B2095">
            <v>39</v>
          </cell>
          <cell r="C2095" t="str">
            <v>039</v>
          </cell>
          <cell r="D2095" t="str">
            <v xml:space="preserve">BOYLSTON                     </v>
          </cell>
          <cell r="E2095">
            <v>0</v>
          </cell>
          <cell r="G2095">
            <v>8445</v>
          </cell>
          <cell r="I2095">
            <v>334</v>
          </cell>
          <cell r="J2095">
            <v>250</v>
          </cell>
        </row>
        <row r="2096">
          <cell r="A2096">
            <v>2094</v>
          </cell>
          <cell r="B2096">
            <v>40</v>
          </cell>
          <cell r="C2096" t="str">
            <v>039</v>
          </cell>
          <cell r="D2096" t="str">
            <v xml:space="preserve">BOYLSTON                     </v>
          </cell>
          <cell r="E2096">
            <v>0</v>
          </cell>
          <cell r="G2096">
            <v>8450</v>
          </cell>
          <cell r="I2096">
            <v>19402</v>
          </cell>
          <cell r="J2096">
            <v>9324</v>
          </cell>
        </row>
        <row r="2097">
          <cell r="A2097">
            <v>2095</v>
          </cell>
          <cell r="B2097">
            <v>41</v>
          </cell>
          <cell r="C2097" t="str">
            <v>039</v>
          </cell>
          <cell r="D2097" t="str">
            <v xml:space="preserve">BOYLSTON                     </v>
          </cell>
          <cell r="E2097">
            <v>0</v>
          </cell>
          <cell r="G2097">
            <v>8455</v>
          </cell>
          <cell r="I2097">
            <v>0</v>
          </cell>
          <cell r="J2097">
            <v>0</v>
          </cell>
        </row>
        <row r="2098">
          <cell r="A2098">
            <v>2096</v>
          </cell>
          <cell r="B2098">
            <v>42</v>
          </cell>
          <cell r="C2098" t="str">
            <v>039</v>
          </cell>
          <cell r="D2098" t="str">
            <v xml:space="preserve">BOYLSTON                     </v>
          </cell>
          <cell r="E2098">
            <v>0</v>
          </cell>
          <cell r="G2098">
            <v>8460</v>
          </cell>
          <cell r="I2098">
            <v>242</v>
          </cell>
          <cell r="J2098">
            <v>1047</v>
          </cell>
        </row>
        <row r="2099">
          <cell r="A2099">
            <v>2097</v>
          </cell>
          <cell r="B2099">
            <v>43</v>
          </cell>
          <cell r="C2099" t="str">
            <v>039</v>
          </cell>
          <cell r="D2099" t="str">
            <v xml:space="preserve">BOYLSTON                     </v>
          </cell>
          <cell r="E2099">
            <v>10</v>
          </cell>
          <cell r="F2099" t="str">
            <v>Guidance, Counseling and Testing</v>
          </cell>
          <cell r="I2099">
            <v>84302</v>
          </cell>
          <cell r="J2099">
            <v>86663</v>
          </cell>
        </row>
        <row r="2100">
          <cell r="A2100">
            <v>2098</v>
          </cell>
          <cell r="B2100">
            <v>44</v>
          </cell>
          <cell r="C2100" t="str">
            <v>039</v>
          </cell>
          <cell r="D2100" t="str">
            <v xml:space="preserve">BOYLSTON                     </v>
          </cell>
          <cell r="E2100">
            <v>0</v>
          </cell>
          <cell r="G2100">
            <v>8465</v>
          </cell>
          <cell r="I2100">
            <v>0</v>
          </cell>
          <cell r="J2100">
            <v>0</v>
          </cell>
        </row>
        <row r="2101">
          <cell r="A2101">
            <v>2099</v>
          </cell>
          <cell r="B2101">
            <v>45</v>
          </cell>
          <cell r="C2101" t="str">
            <v>039</v>
          </cell>
          <cell r="D2101" t="str">
            <v xml:space="preserve">BOYLSTON                     </v>
          </cell>
          <cell r="E2101">
            <v>0</v>
          </cell>
          <cell r="G2101">
            <v>8470</v>
          </cell>
          <cell r="I2101">
            <v>2938</v>
          </cell>
          <cell r="J2101">
            <v>1585</v>
          </cell>
        </row>
        <row r="2102">
          <cell r="A2102">
            <v>2100</v>
          </cell>
          <cell r="B2102">
            <v>46</v>
          </cell>
          <cell r="C2102" t="str">
            <v>039</v>
          </cell>
          <cell r="D2102" t="str">
            <v xml:space="preserve">BOYLSTON                     </v>
          </cell>
          <cell r="E2102">
            <v>0</v>
          </cell>
          <cell r="G2102">
            <v>8475</v>
          </cell>
          <cell r="I2102">
            <v>81364</v>
          </cell>
          <cell r="J2102">
            <v>85078</v>
          </cell>
        </row>
        <row r="2103">
          <cell r="A2103">
            <v>2101</v>
          </cell>
          <cell r="B2103">
            <v>47</v>
          </cell>
          <cell r="C2103" t="str">
            <v>039</v>
          </cell>
          <cell r="D2103" t="str">
            <v xml:space="preserve">BOYLSTON                     </v>
          </cell>
          <cell r="E2103">
            <v>11</v>
          </cell>
          <cell r="F2103" t="str">
            <v>Pupil Services</v>
          </cell>
          <cell r="I2103">
            <v>316484</v>
          </cell>
          <cell r="J2103">
            <v>322537</v>
          </cell>
        </row>
        <row r="2104">
          <cell r="A2104">
            <v>2102</v>
          </cell>
          <cell r="B2104">
            <v>48</v>
          </cell>
          <cell r="C2104" t="str">
            <v>039</v>
          </cell>
          <cell r="D2104" t="str">
            <v xml:space="preserve">BOYLSTON                     </v>
          </cell>
          <cell r="E2104">
            <v>0</v>
          </cell>
          <cell r="G2104">
            <v>8485</v>
          </cell>
          <cell r="I2104">
            <v>0</v>
          </cell>
          <cell r="J2104">
            <v>0</v>
          </cell>
        </row>
        <row r="2105">
          <cell r="A2105">
            <v>2103</v>
          </cell>
          <cell r="B2105">
            <v>49</v>
          </cell>
          <cell r="C2105" t="str">
            <v>039</v>
          </cell>
          <cell r="D2105" t="str">
            <v xml:space="preserve">BOYLSTON                     </v>
          </cell>
          <cell r="E2105">
            <v>0</v>
          </cell>
          <cell r="G2105">
            <v>8490</v>
          </cell>
          <cell r="I2105">
            <v>57412</v>
          </cell>
          <cell r="J2105">
            <v>63669</v>
          </cell>
        </row>
        <row r="2106">
          <cell r="A2106">
            <v>2104</v>
          </cell>
          <cell r="B2106">
            <v>50</v>
          </cell>
          <cell r="C2106" t="str">
            <v>039</v>
          </cell>
          <cell r="D2106" t="str">
            <v xml:space="preserve">BOYLSTON                     </v>
          </cell>
          <cell r="E2106">
            <v>0</v>
          </cell>
          <cell r="G2106">
            <v>8495</v>
          </cell>
          <cell r="I2106">
            <v>149696</v>
          </cell>
          <cell r="J2106">
            <v>142839</v>
          </cell>
        </row>
        <row r="2107">
          <cell r="A2107">
            <v>2105</v>
          </cell>
          <cell r="B2107">
            <v>51</v>
          </cell>
          <cell r="C2107" t="str">
            <v>039</v>
          </cell>
          <cell r="D2107" t="str">
            <v xml:space="preserve">BOYLSTON                     </v>
          </cell>
          <cell r="E2107">
            <v>0</v>
          </cell>
          <cell r="G2107">
            <v>8500</v>
          </cell>
          <cell r="I2107">
            <v>108876</v>
          </cell>
          <cell r="J2107">
            <v>114729</v>
          </cell>
        </row>
        <row r="2108">
          <cell r="A2108">
            <v>2106</v>
          </cell>
          <cell r="B2108">
            <v>52</v>
          </cell>
          <cell r="C2108" t="str">
            <v>039</v>
          </cell>
          <cell r="D2108" t="str">
            <v xml:space="preserve">BOYLSTON                     </v>
          </cell>
          <cell r="E2108">
            <v>0</v>
          </cell>
          <cell r="G2108">
            <v>8505</v>
          </cell>
          <cell r="I2108">
            <v>0</v>
          </cell>
          <cell r="J2108">
            <v>0</v>
          </cell>
        </row>
        <row r="2109">
          <cell r="A2109">
            <v>2107</v>
          </cell>
          <cell r="B2109">
            <v>53</v>
          </cell>
          <cell r="C2109" t="str">
            <v>039</v>
          </cell>
          <cell r="D2109" t="str">
            <v xml:space="preserve">BOYLSTON                     </v>
          </cell>
          <cell r="E2109">
            <v>0</v>
          </cell>
          <cell r="G2109">
            <v>8510</v>
          </cell>
          <cell r="I2109">
            <v>500</v>
          </cell>
          <cell r="J2109">
            <v>1300</v>
          </cell>
        </row>
        <row r="2110">
          <cell r="A2110">
            <v>2108</v>
          </cell>
          <cell r="B2110">
            <v>54</v>
          </cell>
          <cell r="C2110" t="str">
            <v>039</v>
          </cell>
          <cell r="D2110" t="str">
            <v xml:space="preserve">BOYLSTON                     </v>
          </cell>
          <cell r="E2110">
            <v>0</v>
          </cell>
          <cell r="G2110">
            <v>8515</v>
          </cell>
          <cell r="I2110">
            <v>0</v>
          </cell>
          <cell r="J2110">
            <v>0</v>
          </cell>
        </row>
        <row r="2111">
          <cell r="A2111">
            <v>2109</v>
          </cell>
          <cell r="B2111">
            <v>55</v>
          </cell>
          <cell r="C2111" t="str">
            <v>039</v>
          </cell>
          <cell r="D2111" t="str">
            <v xml:space="preserve">BOYLSTON                     </v>
          </cell>
          <cell r="E2111">
            <v>12</v>
          </cell>
          <cell r="F2111" t="str">
            <v>Operations and Maintenance</v>
          </cell>
          <cell r="I2111">
            <v>257431</v>
          </cell>
          <cell r="J2111">
            <v>285057</v>
          </cell>
        </row>
        <row r="2112">
          <cell r="A2112">
            <v>2110</v>
          </cell>
          <cell r="B2112">
            <v>56</v>
          </cell>
          <cell r="C2112" t="str">
            <v>039</v>
          </cell>
          <cell r="D2112" t="str">
            <v xml:space="preserve">BOYLSTON                     </v>
          </cell>
          <cell r="E2112">
            <v>0</v>
          </cell>
          <cell r="G2112">
            <v>8520</v>
          </cell>
          <cell r="I2112">
            <v>93901</v>
          </cell>
          <cell r="J2112">
            <v>94935</v>
          </cell>
        </row>
        <row r="2113">
          <cell r="A2113">
            <v>2111</v>
          </cell>
          <cell r="B2113">
            <v>57</v>
          </cell>
          <cell r="C2113" t="str">
            <v>039</v>
          </cell>
          <cell r="D2113" t="str">
            <v xml:space="preserve">BOYLSTON                     </v>
          </cell>
          <cell r="E2113">
            <v>0</v>
          </cell>
          <cell r="G2113">
            <v>8525</v>
          </cell>
          <cell r="I2113">
            <v>41684</v>
          </cell>
          <cell r="J2113">
            <v>42983</v>
          </cell>
        </row>
        <row r="2114">
          <cell r="A2114">
            <v>2112</v>
          </cell>
          <cell r="B2114">
            <v>58</v>
          </cell>
          <cell r="C2114" t="str">
            <v>039</v>
          </cell>
          <cell r="D2114" t="str">
            <v xml:space="preserve">BOYLSTON                     </v>
          </cell>
          <cell r="E2114">
            <v>0</v>
          </cell>
          <cell r="G2114">
            <v>8530</v>
          </cell>
          <cell r="I2114">
            <v>63317</v>
          </cell>
          <cell r="J2114">
            <v>61054</v>
          </cell>
        </row>
        <row r="2115">
          <cell r="A2115">
            <v>2113</v>
          </cell>
          <cell r="B2115">
            <v>59</v>
          </cell>
          <cell r="C2115" t="str">
            <v>039</v>
          </cell>
          <cell r="D2115" t="str">
            <v xml:space="preserve">BOYLSTON                     </v>
          </cell>
          <cell r="E2115">
            <v>0</v>
          </cell>
          <cell r="G2115">
            <v>8535</v>
          </cell>
          <cell r="I2115">
            <v>0</v>
          </cell>
          <cell r="J2115">
            <v>0</v>
          </cell>
        </row>
        <row r="2116">
          <cell r="A2116">
            <v>2114</v>
          </cell>
          <cell r="B2116">
            <v>60</v>
          </cell>
          <cell r="C2116" t="str">
            <v>039</v>
          </cell>
          <cell r="D2116" t="str">
            <v xml:space="preserve">BOYLSTON                     </v>
          </cell>
          <cell r="E2116">
            <v>0</v>
          </cell>
          <cell r="G2116">
            <v>8540</v>
          </cell>
          <cell r="I2116">
            <v>32006</v>
          </cell>
          <cell r="J2116">
            <v>43146</v>
          </cell>
        </row>
        <row r="2117">
          <cell r="A2117">
            <v>2115</v>
          </cell>
          <cell r="B2117">
            <v>61</v>
          </cell>
          <cell r="C2117" t="str">
            <v>039</v>
          </cell>
          <cell r="D2117" t="str">
            <v xml:space="preserve">BOYLSTON                     </v>
          </cell>
          <cell r="E2117">
            <v>0</v>
          </cell>
          <cell r="G2117">
            <v>8545</v>
          </cell>
          <cell r="I2117">
            <v>491</v>
          </cell>
          <cell r="J2117">
            <v>1616</v>
          </cell>
        </row>
        <row r="2118">
          <cell r="A2118">
            <v>2116</v>
          </cell>
          <cell r="B2118">
            <v>62</v>
          </cell>
          <cell r="C2118" t="str">
            <v>039</v>
          </cell>
          <cell r="D2118" t="str">
            <v xml:space="preserve">BOYLSTON                     </v>
          </cell>
          <cell r="E2118">
            <v>0</v>
          </cell>
          <cell r="G2118">
            <v>8550</v>
          </cell>
          <cell r="I2118">
            <v>12341</v>
          </cell>
          <cell r="J2118">
            <v>13362</v>
          </cell>
        </row>
        <row r="2119">
          <cell r="A2119">
            <v>2117</v>
          </cell>
          <cell r="B2119">
            <v>63</v>
          </cell>
          <cell r="C2119" t="str">
            <v>039</v>
          </cell>
          <cell r="D2119" t="str">
            <v xml:space="preserve">BOYLSTON                     </v>
          </cell>
          <cell r="E2119">
            <v>0</v>
          </cell>
          <cell r="G2119">
            <v>8555</v>
          </cell>
          <cell r="I2119">
            <v>0</v>
          </cell>
          <cell r="J2119">
            <v>12356</v>
          </cell>
        </row>
        <row r="2120">
          <cell r="A2120">
            <v>2118</v>
          </cell>
          <cell r="B2120">
            <v>64</v>
          </cell>
          <cell r="C2120" t="str">
            <v>039</v>
          </cell>
          <cell r="D2120" t="str">
            <v xml:space="preserve">BOYLSTON                     </v>
          </cell>
          <cell r="E2120">
            <v>0</v>
          </cell>
          <cell r="G2120">
            <v>8560</v>
          </cell>
          <cell r="I2120">
            <v>13691</v>
          </cell>
          <cell r="J2120">
            <v>15605</v>
          </cell>
        </row>
        <row r="2121">
          <cell r="A2121">
            <v>2119</v>
          </cell>
          <cell r="B2121">
            <v>65</v>
          </cell>
          <cell r="C2121" t="str">
            <v>039</v>
          </cell>
          <cell r="D2121" t="str">
            <v xml:space="preserve">BOYLSTON                     </v>
          </cell>
          <cell r="E2121">
            <v>0</v>
          </cell>
          <cell r="G2121">
            <v>8565</v>
          </cell>
          <cell r="I2121">
            <v>0</v>
          </cell>
          <cell r="J2121">
            <v>0</v>
          </cell>
        </row>
        <row r="2122">
          <cell r="A2122">
            <v>2120</v>
          </cell>
          <cell r="B2122">
            <v>66</v>
          </cell>
          <cell r="C2122" t="str">
            <v>039</v>
          </cell>
          <cell r="D2122" t="str">
            <v xml:space="preserve">BOYLSTON                     </v>
          </cell>
          <cell r="E2122">
            <v>13</v>
          </cell>
          <cell r="F2122" t="str">
            <v>Insurance, Retirement Programs and Other</v>
          </cell>
          <cell r="I2122">
            <v>573275</v>
          </cell>
          <cell r="J2122">
            <v>574926</v>
          </cell>
        </row>
        <row r="2123">
          <cell r="A2123">
            <v>2121</v>
          </cell>
          <cell r="B2123">
            <v>67</v>
          </cell>
          <cell r="C2123" t="str">
            <v>039</v>
          </cell>
          <cell r="D2123" t="str">
            <v xml:space="preserve">BOYLSTON                     </v>
          </cell>
          <cell r="E2123">
            <v>0</v>
          </cell>
          <cell r="G2123">
            <v>8570</v>
          </cell>
          <cell r="I2123">
            <v>67794</v>
          </cell>
          <cell r="J2123">
            <v>66862</v>
          </cell>
        </row>
        <row r="2124">
          <cell r="A2124">
            <v>2122</v>
          </cell>
          <cell r="B2124">
            <v>68</v>
          </cell>
          <cell r="C2124" t="str">
            <v>039</v>
          </cell>
          <cell r="D2124" t="str">
            <v xml:space="preserve">BOYLSTON                     </v>
          </cell>
          <cell r="E2124">
            <v>0</v>
          </cell>
          <cell r="G2124">
            <v>8575</v>
          </cell>
          <cell r="I2124">
            <v>411223</v>
          </cell>
          <cell r="J2124">
            <v>413992</v>
          </cell>
        </row>
        <row r="2125">
          <cell r="A2125">
            <v>2123</v>
          </cell>
          <cell r="B2125">
            <v>69</v>
          </cell>
          <cell r="C2125" t="str">
            <v>039</v>
          </cell>
          <cell r="D2125" t="str">
            <v xml:space="preserve">BOYLSTON                     </v>
          </cell>
          <cell r="E2125">
            <v>0</v>
          </cell>
          <cell r="G2125">
            <v>8580</v>
          </cell>
          <cell r="I2125">
            <v>65558</v>
          </cell>
          <cell r="J2125">
            <v>68529</v>
          </cell>
        </row>
        <row r="2126">
          <cell r="A2126">
            <v>2124</v>
          </cell>
          <cell r="B2126">
            <v>70</v>
          </cell>
          <cell r="C2126" t="str">
            <v>039</v>
          </cell>
          <cell r="D2126" t="str">
            <v xml:space="preserve">BOYLSTON                     </v>
          </cell>
          <cell r="E2126">
            <v>0</v>
          </cell>
          <cell r="G2126">
            <v>8585</v>
          </cell>
          <cell r="I2126">
            <v>21042</v>
          </cell>
          <cell r="J2126">
            <v>17655</v>
          </cell>
        </row>
        <row r="2127">
          <cell r="A2127">
            <v>2125</v>
          </cell>
          <cell r="B2127">
            <v>71</v>
          </cell>
          <cell r="C2127" t="str">
            <v>039</v>
          </cell>
          <cell r="D2127" t="str">
            <v xml:space="preserve">BOYLSTON                     </v>
          </cell>
          <cell r="E2127">
            <v>0</v>
          </cell>
          <cell r="G2127">
            <v>8590</v>
          </cell>
          <cell r="I2127">
            <v>0</v>
          </cell>
          <cell r="J2127">
            <v>0</v>
          </cell>
        </row>
        <row r="2128">
          <cell r="A2128">
            <v>2126</v>
          </cell>
          <cell r="B2128">
            <v>72</v>
          </cell>
          <cell r="C2128" t="str">
            <v>039</v>
          </cell>
          <cell r="D2128" t="str">
            <v xml:space="preserve">BOYLSTON                     </v>
          </cell>
          <cell r="E2128">
            <v>0</v>
          </cell>
          <cell r="G2128">
            <v>8595</v>
          </cell>
          <cell r="I2128">
            <v>7658</v>
          </cell>
          <cell r="J2128">
            <v>7888</v>
          </cell>
        </row>
        <row r="2129">
          <cell r="A2129">
            <v>2127</v>
          </cell>
          <cell r="B2129">
            <v>73</v>
          </cell>
          <cell r="C2129" t="str">
            <v>039</v>
          </cell>
          <cell r="D2129" t="str">
            <v xml:space="preserve">BOYLSTON                     </v>
          </cell>
          <cell r="E2129">
            <v>0</v>
          </cell>
          <cell r="G2129">
            <v>8600</v>
          </cell>
          <cell r="I2129">
            <v>0</v>
          </cell>
          <cell r="J2129">
            <v>0</v>
          </cell>
        </row>
        <row r="2130">
          <cell r="A2130">
            <v>2128</v>
          </cell>
          <cell r="B2130">
            <v>74</v>
          </cell>
          <cell r="C2130" t="str">
            <v>039</v>
          </cell>
          <cell r="D2130" t="str">
            <v xml:space="preserve">BOYLSTON                     </v>
          </cell>
          <cell r="E2130">
            <v>0</v>
          </cell>
          <cell r="G2130">
            <v>8610</v>
          </cell>
          <cell r="I2130">
            <v>0</v>
          </cell>
          <cell r="J2130">
            <v>0</v>
          </cell>
        </row>
        <row r="2131">
          <cell r="A2131">
            <v>2129</v>
          </cell>
          <cell r="B2131">
            <v>75</v>
          </cell>
          <cell r="C2131" t="str">
            <v>039</v>
          </cell>
          <cell r="D2131" t="str">
            <v xml:space="preserve">BOYLSTON                     </v>
          </cell>
          <cell r="E2131">
            <v>14</v>
          </cell>
          <cell r="F2131" t="str">
            <v xml:space="preserve">Payments To Out-Of-District Schools </v>
          </cell>
          <cell r="I2131">
            <v>640426</v>
          </cell>
          <cell r="J2131">
            <v>610657</v>
          </cell>
        </row>
        <row r="2132">
          <cell r="A2132">
            <v>2130</v>
          </cell>
          <cell r="B2132">
            <v>76</v>
          </cell>
          <cell r="C2132" t="str">
            <v>039</v>
          </cell>
          <cell r="D2132" t="str">
            <v xml:space="preserve">BOYLSTON                     </v>
          </cell>
          <cell r="E2132">
            <v>15</v>
          </cell>
          <cell r="F2132" t="str">
            <v>Tuition To Other Schools (9000)</v>
          </cell>
          <cell r="G2132" t="str">
            <v xml:space="preserve"> </v>
          </cell>
          <cell r="I2132">
            <v>592767</v>
          </cell>
          <cell r="J2132">
            <v>568469</v>
          </cell>
        </row>
        <row r="2133">
          <cell r="A2133">
            <v>2131</v>
          </cell>
          <cell r="B2133">
            <v>77</v>
          </cell>
          <cell r="C2133" t="str">
            <v>039</v>
          </cell>
          <cell r="D2133" t="str">
            <v xml:space="preserve">BOYLSTON                     </v>
          </cell>
          <cell r="E2133">
            <v>16</v>
          </cell>
          <cell r="F2133" t="str">
            <v>Out-of-District Transportation (3300)</v>
          </cell>
          <cell r="I2133">
            <v>47659</v>
          </cell>
          <cell r="J2133">
            <v>42188</v>
          </cell>
        </row>
        <row r="2134">
          <cell r="A2134">
            <v>2132</v>
          </cell>
          <cell r="B2134">
            <v>78</v>
          </cell>
          <cell r="C2134" t="str">
            <v>039</v>
          </cell>
          <cell r="D2134" t="str">
            <v xml:space="preserve">BOYLSTON                     </v>
          </cell>
          <cell r="E2134">
            <v>17</v>
          </cell>
          <cell r="F2134" t="str">
            <v>TOTAL EXPENDITURES</v>
          </cell>
          <cell r="I2134">
            <v>4744241</v>
          </cell>
          <cell r="J2134">
            <v>4818141</v>
          </cell>
        </row>
        <row r="2135">
          <cell r="A2135">
            <v>2133</v>
          </cell>
          <cell r="B2135">
            <v>79</v>
          </cell>
          <cell r="C2135" t="str">
            <v>039</v>
          </cell>
          <cell r="D2135" t="str">
            <v xml:space="preserve">BOYLSTON                     </v>
          </cell>
          <cell r="E2135">
            <v>18</v>
          </cell>
          <cell r="F2135" t="str">
            <v>percentage of overall spending from the general fund</v>
          </cell>
          <cell r="I2135">
            <v>86.748417713181098</v>
          </cell>
        </row>
        <row r="2136">
          <cell r="A2136">
            <v>2134</v>
          </cell>
          <cell r="B2136">
            <v>1</v>
          </cell>
          <cell r="C2136" t="str">
            <v>040</v>
          </cell>
          <cell r="D2136" t="str">
            <v xml:space="preserve">BRAINTREE                    </v>
          </cell>
          <cell r="E2136">
            <v>1</v>
          </cell>
          <cell r="F2136" t="str">
            <v>In-District FTE Average Membership</v>
          </cell>
          <cell r="G2136" t="str">
            <v xml:space="preserve"> </v>
          </cell>
          <cell r="I2136">
            <v>5420.92</v>
          </cell>
          <cell r="J2136">
            <v>5454.4</v>
          </cell>
        </row>
        <row r="2137">
          <cell r="A2137">
            <v>2135</v>
          </cell>
          <cell r="B2137">
            <v>2</v>
          </cell>
          <cell r="C2137" t="str">
            <v>040</v>
          </cell>
          <cell r="D2137" t="str">
            <v xml:space="preserve">BRAINTREE                    </v>
          </cell>
          <cell r="E2137">
            <v>2</v>
          </cell>
          <cell r="F2137" t="str">
            <v>Out-of-District FTE Average Membership</v>
          </cell>
          <cell r="G2137" t="str">
            <v xml:space="preserve"> </v>
          </cell>
          <cell r="I2137">
            <v>117.5</v>
          </cell>
          <cell r="J2137">
            <v>123.1</v>
          </cell>
        </row>
        <row r="2138">
          <cell r="A2138">
            <v>2136</v>
          </cell>
          <cell r="B2138">
            <v>3</v>
          </cell>
          <cell r="C2138" t="str">
            <v>040</v>
          </cell>
          <cell r="D2138" t="str">
            <v xml:space="preserve">BRAINTREE                    </v>
          </cell>
          <cell r="E2138">
            <v>3</v>
          </cell>
          <cell r="F2138" t="str">
            <v>Total FTE Average Membership</v>
          </cell>
          <cell r="G2138" t="str">
            <v xml:space="preserve"> </v>
          </cell>
          <cell r="I2138">
            <v>5538.42</v>
          </cell>
          <cell r="J2138">
            <v>5577.5</v>
          </cell>
        </row>
        <row r="2139">
          <cell r="A2139">
            <v>2137</v>
          </cell>
          <cell r="B2139">
            <v>4</v>
          </cell>
          <cell r="C2139" t="str">
            <v>040</v>
          </cell>
          <cell r="D2139" t="str">
            <v xml:space="preserve">BRAINTREE                    </v>
          </cell>
          <cell r="E2139">
            <v>4</v>
          </cell>
          <cell r="F2139" t="str">
            <v>Administration</v>
          </cell>
          <cell r="G2139" t="str">
            <v xml:space="preserve"> </v>
          </cell>
          <cell r="I2139">
            <v>1606578</v>
          </cell>
          <cell r="J2139">
            <v>1581784</v>
          </cell>
        </row>
        <row r="2140">
          <cell r="A2140">
            <v>2138</v>
          </cell>
          <cell r="B2140">
            <v>5</v>
          </cell>
          <cell r="C2140" t="str">
            <v>040</v>
          </cell>
          <cell r="D2140" t="str">
            <v xml:space="preserve">BRAINTREE                    </v>
          </cell>
          <cell r="E2140">
            <v>0</v>
          </cell>
          <cell r="G2140">
            <v>8300</v>
          </cell>
          <cell r="I2140">
            <v>68894</v>
          </cell>
          <cell r="J2140">
            <v>69003</v>
          </cell>
        </row>
        <row r="2141">
          <cell r="A2141">
            <v>2139</v>
          </cell>
          <cell r="B2141">
            <v>6</v>
          </cell>
          <cell r="C2141" t="str">
            <v>040</v>
          </cell>
          <cell r="D2141" t="str">
            <v xml:space="preserve">BRAINTREE                    </v>
          </cell>
          <cell r="E2141">
            <v>0</v>
          </cell>
          <cell r="G2141">
            <v>8305</v>
          </cell>
          <cell r="I2141">
            <v>302570</v>
          </cell>
          <cell r="J2141">
            <v>308592</v>
          </cell>
        </row>
        <row r="2142">
          <cell r="A2142">
            <v>2140</v>
          </cell>
          <cell r="B2142">
            <v>7</v>
          </cell>
          <cell r="C2142" t="str">
            <v>040</v>
          </cell>
          <cell r="D2142" t="str">
            <v xml:space="preserve">BRAINTREE                    </v>
          </cell>
          <cell r="E2142">
            <v>0</v>
          </cell>
          <cell r="G2142">
            <v>8310</v>
          </cell>
          <cell r="I2142">
            <v>173769</v>
          </cell>
          <cell r="J2142">
            <v>174047</v>
          </cell>
        </row>
        <row r="2143">
          <cell r="A2143">
            <v>2141</v>
          </cell>
          <cell r="B2143">
            <v>8</v>
          </cell>
          <cell r="C2143" t="str">
            <v>040</v>
          </cell>
          <cell r="D2143" t="str">
            <v xml:space="preserve">BRAINTREE                    </v>
          </cell>
          <cell r="E2143">
            <v>0</v>
          </cell>
          <cell r="G2143">
            <v>8315</v>
          </cell>
          <cell r="I2143">
            <v>0</v>
          </cell>
          <cell r="J2143">
            <v>0</v>
          </cell>
        </row>
        <row r="2144">
          <cell r="A2144">
            <v>2142</v>
          </cell>
          <cell r="B2144">
            <v>9</v>
          </cell>
          <cell r="C2144" t="str">
            <v>040</v>
          </cell>
          <cell r="D2144" t="str">
            <v xml:space="preserve">BRAINTREE                    </v>
          </cell>
          <cell r="E2144">
            <v>0</v>
          </cell>
          <cell r="G2144">
            <v>8320</v>
          </cell>
          <cell r="I2144">
            <v>719829</v>
          </cell>
          <cell r="J2144">
            <v>721089</v>
          </cell>
        </row>
        <row r="2145">
          <cell r="A2145">
            <v>2143</v>
          </cell>
          <cell r="B2145">
            <v>10</v>
          </cell>
          <cell r="C2145" t="str">
            <v>040</v>
          </cell>
          <cell r="D2145" t="str">
            <v xml:space="preserve">BRAINTREE                    </v>
          </cell>
          <cell r="E2145">
            <v>0</v>
          </cell>
          <cell r="G2145">
            <v>8325</v>
          </cell>
          <cell r="I2145">
            <v>0</v>
          </cell>
          <cell r="J2145">
            <v>0</v>
          </cell>
        </row>
        <row r="2146">
          <cell r="A2146">
            <v>2144</v>
          </cell>
          <cell r="B2146">
            <v>11</v>
          </cell>
          <cell r="C2146" t="str">
            <v>040</v>
          </cell>
          <cell r="D2146" t="str">
            <v xml:space="preserve">BRAINTREE                    </v>
          </cell>
          <cell r="E2146">
            <v>0</v>
          </cell>
          <cell r="G2146">
            <v>8330</v>
          </cell>
          <cell r="I2146">
            <v>61056</v>
          </cell>
          <cell r="J2146">
            <v>25825</v>
          </cell>
        </row>
        <row r="2147">
          <cell r="A2147">
            <v>2145</v>
          </cell>
          <cell r="B2147">
            <v>12</v>
          </cell>
          <cell r="C2147" t="str">
            <v>040</v>
          </cell>
          <cell r="D2147" t="str">
            <v xml:space="preserve">BRAINTREE                    </v>
          </cell>
          <cell r="E2147">
            <v>0</v>
          </cell>
          <cell r="G2147">
            <v>8335</v>
          </cell>
          <cell r="I2147">
            <v>0</v>
          </cell>
          <cell r="J2147">
            <v>0</v>
          </cell>
        </row>
        <row r="2148">
          <cell r="A2148">
            <v>2146</v>
          </cell>
          <cell r="B2148">
            <v>13</v>
          </cell>
          <cell r="C2148" t="str">
            <v>040</v>
          </cell>
          <cell r="D2148" t="str">
            <v xml:space="preserve">BRAINTREE                    </v>
          </cell>
          <cell r="E2148">
            <v>0</v>
          </cell>
          <cell r="G2148">
            <v>8340</v>
          </cell>
          <cell r="I2148">
            <v>280460</v>
          </cell>
          <cell r="J2148">
            <v>283228</v>
          </cell>
        </row>
        <row r="2149">
          <cell r="A2149">
            <v>2147</v>
          </cell>
          <cell r="B2149">
            <v>14</v>
          </cell>
          <cell r="C2149" t="str">
            <v>040</v>
          </cell>
          <cell r="D2149" t="str">
            <v xml:space="preserve">BRAINTREE                    </v>
          </cell>
          <cell r="E2149">
            <v>5</v>
          </cell>
          <cell r="F2149" t="str">
            <v xml:space="preserve">Instructional Leadership </v>
          </cell>
          <cell r="I2149">
            <v>4269614</v>
          </cell>
          <cell r="J2149">
            <v>4219549</v>
          </cell>
        </row>
        <row r="2150">
          <cell r="A2150">
            <v>2148</v>
          </cell>
          <cell r="B2150">
            <v>15</v>
          </cell>
          <cell r="C2150" t="str">
            <v>040</v>
          </cell>
          <cell r="D2150" t="str">
            <v xml:space="preserve">BRAINTREE                    </v>
          </cell>
          <cell r="E2150">
            <v>0</v>
          </cell>
          <cell r="G2150">
            <v>8345</v>
          </cell>
          <cell r="I2150">
            <v>1220609</v>
          </cell>
          <cell r="J2150">
            <v>1197149</v>
          </cell>
        </row>
        <row r="2151">
          <cell r="A2151">
            <v>2149</v>
          </cell>
          <cell r="B2151">
            <v>16</v>
          </cell>
          <cell r="C2151" t="str">
            <v>040</v>
          </cell>
          <cell r="D2151" t="str">
            <v xml:space="preserve">BRAINTREE                    </v>
          </cell>
          <cell r="E2151">
            <v>0</v>
          </cell>
          <cell r="G2151">
            <v>8350</v>
          </cell>
          <cell r="I2151">
            <v>152000</v>
          </cell>
          <cell r="J2151">
            <v>124640</v>
          </cell>
        </row>
        <row r="2152">
          <cell r="A2152">
            <v>2150</v>
          </cell>
          <cell r="B2152">
            <v>17</v>
          </cell>
          <cell r="C2152" t="str">
            <v>040</v>
          </cell>
          <cell r="D2152" t="str">
            <v xml:space="preserve">BRAINTREE                    </v>
          </cell>
          <cell r="E2152">
            <v>0</v>
          </cell>
          <cell r="G2152">
            <v>8355</v>
          </cell>
          <cell r="I2152">
            <v>2033588</v>
          </cell>
          <cell r="J2152">
            <v>2031103</v>
          </cell>
        </row>
        <row r="2153">
          <cell r="A2153">
            <v>2151</v>
          </cell>
          <cell r="B2153">
            <v>18</v>
          </cell>
          <cell r="C2153" t="str">
            <v>040</v>
          </cell>
          <cell r="D2153" t="str">
            <v xml:space="preserve">BRAINTREE                    </v>
          </cell>
          <cell r="E2153">
            <v>0</v>
          </cell>
          <cell r="G2153">
            <v>8360</v>
          </cell>
          <cell r="I2153">
            <v>0</v>
          </cell>
          <cell r="J2153">
            <v>0</v>
          </cell>
        </row>
        <row r="2154">
          <cell r="A2154">
            <v>2152</v>
          </cell>
          <cell r="B2154">
            <v>19</v>
          </cell>
          <cell r="C2154" t="str">
            <v>040</v>
          </cell>
          <cell r="D2154" t="str">
            <v xml:space="preserve">BRAINTREE                    </v>
          </cell>
          <cell r="E2154">
            <v>0</v>
          </cell>
          <cell r="G2154">
            <v>8365</v>
          </cell>
          <cell r="I2154">
            <v>0</v>
          </cell>
          <cell r="J2154">
            <v>0</v>
          </cell>
        </row>
        <row r="2155">
          <cell r="A2155">
            <v>2153</v>
          </cell>
          <cell r="B2155">
            <v>20</v>
          </cell>
          <cell r="C2155" t="str">
            <v>040</v>
          </cell>
          <cell r="D2155" t="str">
            <v xml:space="preserve">BRAINTREE                    </v>
          </cell>
          <cell r="E2155">
            <v>0</v>
          </cell>
          <cell r="G2155">
            <v>8380</v>
          </cell>
          <cell r="I2155">
            <v>863417</v>
          </cell>
          <cell r="J2155">
            <v>866657</v>
          </cell>
        </row>
        <row r="2156">
          <cell r="A2156">
            <v>2154</v>
          </cell>
          <cell r="B2156">
            <v>21</v>
          </cell>
          <cell r="C2156" t="str">
            <v>040</v>
          </cell>
          <cell r="D2156" t="str">
            <v xml:space="preserve">BRAINTREE                    </v>
          </cell>
          <cell r="E2156">
            <v>6</v>
          </cell>
          <cell r="F2156" t="str">
            <v>Classroom and Specialist Teachers</v>
          </cell>
          <cell r="I2156">
            <v>23101352</v>
          </cell>
          <cell r="J2156">
            <v>23006388</v>
          </cell>
        </row>
        <row r="2157">
          <cell r="A2157">
            <v>2155</v>
          </cell>
          <cell r="B2157">
            <v>22</v>
          </cell>
          <cell r="C2157" t="str">
            <v>040</v>
          </cell>
          <cell r="D2157" t="str">
            <v xml:space="preserve">BRAINTREE                    </v>
          </cell>
          <cell r="E2157">
            <v>0</v>
          </cell>
          <cell r="G2157">
            <v>8370</v>
          </cell>
          <cell r="I2157">
            <v>18579320</v>
          </cell>
          <cell r="J2157">
            <v>18802440</v>
          </cell>
        </row>
        <row r="2158">
          <cell r="A2158">
            <v>2156</v>
          </cell>
          <cell r="B2158">
            <v>23</v>
          </cell>
          <cell r="C2158" t="str">
            <v>040</v>
          </cell>
          <cell r="D2158" t="str">
            <v xml:space="preserve">BRAINTREE                    </v>
          </cell>
          <cell r="E2158">
            <v>0</v>
          </cell>
          <cell r="G2158">
            <v>8375</v>
          </cell>
          <cell r="I2158">
            <v>4522032</v>
          </cell>
          <cell r="J2158">
            <v>4203948</v>
          </cell>
        </row>
        <row r="2159">
          <cell r="A2159">
            <v>2157</v>
          </cell>
          <cell r="B2159">
            <v>24</v>
          </cell>
          <cell r="C2159" t="str">
            <v>040</v>
          </cell>
          <cell r="D2159" t="str">
            <v xml:space="preserve">BRAINTREE                    </v>
          </cell>
          <cell r="E2159">
            <v>7</v>
          </cell>
          <cell r="F2159" t="str">
            <v>Other Teaching Services</v>
          </cell>
          <cell r="I2159">
            <v>4031074</v>
          </cell>
          <cell r="J2159">
            <v>4448808</v>
          </cell>
        </row>
        <row r="2160">
          <cell r="A2160">
            <v>2158</v>
          </cell>
          <cell r="B2160">
            <v>25</v>
          </cell>
          <cell r="C2160" t="str">
            <v>040</v>
          </cell>
          <cell r="D2160" t="str">
            <v xml:space="preserve">BRAINTREE                    </v>
          </cell>
          <cell r="E2160">
            <v>0</v>
          </cell>
          <cell r="G2160">
            <v>8385</v>
          </cell>
          <cell r="I2160">
            <v>1036302</v>
          </cell>
          <cell r="J2160">
            <v>1085716</v>
          </cell>
        </row>
        <row r="2161">
          <cell r="A2161">
            <v>2159</v>
          </cell>
          <cell r="B2161">
            <v>26</v>
          </cell>
          <cell r="C2161" t="str">
            <v>040</v>
          </cell>
          <cell r="D2161" t="str">
            <v xml:space="preserve">BRAINTREE                    </v>
          </cell>
          <cell r="E2161">
            <v>0</v>
          </cell>
          <cell r="G2161">
            <v>8390</v>
          </cell>
          <cell r="I2161">
            <v>359216</v>
          </cell>
          <cell r="J2161">
            <v>559955</v>
          </cell>
        </row>
        <row r="2162">
          <cell r="A2162">
            <v>2160</v>
          </cell>
          <cell r="B2162">
            <v>27</v>
          </cell>
          <cell r="C2162" t="str">
            <v>040</v>
          </cell>
          <cell r="D2162" t="str">
            <v xml:space="preserve">BRAINTREE                    </v>
          </cell>
          <cell r="E2162">
            <v>0</v>
          </cell>
          <cell r="G2162">
            <v>8395</v>
          </cell>
          <cell r="I2162">
            <v>2330497</v>
          </cell>
          <cell r="J2162">
            <v>2486722</v>
          </cell>
        </row>
        <row r="2163">
          <cell r="A2163">
            <v>2161</v>
          </cell>
          <cell r="B2163">
            <v>28</v>
          </cell>
          <cell r="C2163" t="str">
            <v>040</v>
          </cell>
          <cell r="D2163" t="str">
            <v xml:space="preserve">BRAINTREE                    </v>
          </cell>
          <cell r="E2163">
            <v>0</v>
          </cell>
          <cell r="G2163">
            <v>8400</v>
          </cell>
          <cell r="I2163">
            <v>305059</v>
          </cell>
          <cell r="J2163">
            <v>316415</v>
          </cell>
        </row>
        <row r="2164">
          <cell r="A2164">
            <v>2162</v>
          </cell>
          <cell r="B2164">
            <v>29</v>
          </cell>
          <cell r="C2164" t="str">
            <v>040</v>
          </cell>
          <cell r="D2164" t="str">
            <v xml:space="preserve">BRAINTREE                    </v>
          </cell>
          <cell r="E2164">
            <v>8</v>
          </cell>
          <cell r="F2164" t="str">
            <v>Professional Development</v>
          </cell>
          <cell r="I2164">
            <v>196881</v>
          </cell>
          <cell r="J2164">
            <v>501978</v>
          </cell>
        </row>
        <row r="2165">
          <cell r="A2165">
            <v>2163</v>
          </cell>
          <cell r="B2165">
            <v>30</v>
          </cell>
          <cell r="C2165" t="str">
            <v>040</v>
          </cell>
          <cell r="D2165" t="str">
            <v xml:space="preserve">BRAINTREE                    </v>
          </cell>
          <cell r="E2165">
            <v>0</v>
          </cell>
          <cell r="G2165">
            <v>8405</v>
          </cell>
          <cell r="I2165">
            <v>122415</v>
          </cell>
          <cell r="J2165">
            <v>107297</v>
          </cell>
        </row>
        <row r="2166">
          <cell r="A2166">
            <v>2164</v>
          </cell>
          <cell r="B2166">
            <v>31</v>
          </cell>
          <cell r="C2166" t="str">
            <v>040</v>
          </cell>
          <cell r="D2166" t="str">
            <v xml:space="preserve">BRAINTREE                    </v>
          </cell>
          <cell r="E2166">
            <v>0</v>
          </cell>
          <cell r="G2166">
            <v>8410</v>
          </cell>
          <cell r="I2166">
            <v>0</v>
          </cell>
          <cell r="J2166">
            <v>7500</v>
          </cell>
        </row>
        <row r="2167">
          <cell r="A2167">
            <v>2165</v>
          </cell>
          <cell r="B2167">
            <v>32</v>
          </cell>
          <cell r="C2167" t="str">
            <v>040</v>
          </cell>
          <cell r="D2167" t="str">
            <v xml:space="preserve">BRAINTREE                    </v>
          </cell>
          <cell r="E2167">
            <v>0</v>
          </cell>
          <cell r="G2167">
            <v>8415</v>
          </cell>
          <cell r="I2167">
            <v>0</v>
          </cell>
          <cell r="J2167">
            <v>1760</v>
          </cell>
        </row>
        <row r="2168">
          <cell r="A2168">
            <v>2166</v>
          </cell>
          <cell r="B2168">
            <v>33</v>
          </cell>
          <cell r="C2168" t="str">
            <v>040</v>
          </cell>
          <cell r="D2168" t="str">
            <v xml:space="preserve">BRAINTREE                    </v>
          </cell>
          <cell r="E2168">
            <v>0</v>
          </cell>
          <cell r="G2168">
            <v>8420</v>
          </cell>
          <cell r="I2168">
            <v>74466</v>
          </cell>
          <cell r="J2168">
            <v>385421</v>
          </cell>
        </row>
        <row r="2169">
          <cell r="A2169">
            <v>2167</v>
          </cell>
          <cell r="B2169">
            <v>34</v>
          </cell>
          <cell r="C2169" t="str">
            <v>040</v>
          </cell>
          <cell r="D2169" t="str">
            <v xml:space="preserve">BRAINTREE                    </v>
          </cell>
          <cell r="E2169">
            <v>9</v>
          </cell>
          <cell r="F2169" t="str">
            <v>Instructional Materials, Equipment and Technology</v>
          </cell>
          <cell r="I2169">
            <v>901344</v>
          </cell>
          <cell r="J2169">
            <v>1666951</v>
          </cell>
        </row>
        <row r="2170">
          <cell r="A2170">
            <v>2168</v>
          </cell>
          <cell r="B2170">
            <v>35</v>
          </cell>
          <cell r="C2170" t="str">
            <v>040</v>
          </cell>
          <cell r="D2170" t="str">
            <v xml:space="preserve">BRAINTREE                    </v>
          </cell>
          <cell r="E2170">
            <v>0</v>
          </cell>
          <cell r="G2170">
            <v>8425</v>
          </cell>
          <cell r="I2170">
            <v>197331</v>
          </cell>
          <cell r="J2170">
            <v>832435</v>
          </cell>
        </row>
        <row r="2171">
          <cell r="A2171">
            <v>2169</v>
          </cell>
          <cell r="B2171">
            <v>36</v>
          </cell>
          <cell r="C2171" t="str">
            <v>040</v>
          </cell>
          <cell r="D2171" t="str">
            <v xml:space="preserve">BRAINTREE                    </v>
          </cell>
          <cell r="E2171">
            <v>0</v>
          </cell>
          <cell r="G2171">
            <v>8430</v>
          </cell>
          <cell r="I2171">
            <v>144423</v>
          </cell>
          <cell r="J2171">
            <v>146059</v>
          </cell>
        </row>
        <row r="2172">
          <cell r="A2172">
            <v>2170</v>
          </cell>
          <cell r="B2172">
            <v>37</v>
          </cell>
          <cell r="C2172" t="str">
            <v>040</v>
          </cell>
          <cell r="D2172" t="str">
            <v xml:space="preserve">BRAINTREE                    </v>
          </cell>
          <cell r="E2172">
            <v>0</v>
          </cell>
          <cell r="G2172">
            <v>8435</v>
          </cell>
          <cell r="I2172">
            <v>221572</v>
          </cell>
          <cell r="J2172">
            <v>217347</v>
          </cell>
        </row>
        <row r="2173">
          <cell r="A2173">
            <v>2171</v>
          </cell>
          <cell r="B2173">
            <v>38</v>
          </cell>
          <cell r="C2173" t="str">
            <v>040</v>
          </cell>
          <cell r="D2173" t="str">
            <v xml:space="preserve">BRAINTREE                    </v>
          </cell>
          <cell r="E2173">
            <v>0</v>
          </cell>
          <cell r="G2173">
            <v>8440</v>
          </cell>
          <cell r="I2173">
            <v>194169</v>
          </cell>
          <cell r="J2173">
            <v>237019</v>
          </cell>
        </row>
        <row r="2174">
          <cell r="A2174">
            <v>2172</v>
          </cell>
          <cell r="B2174">
            <v>39</v>
          </cell>
          <cell r="C2174" t="str">
            <v>040</v>
          </cell>
          <cell r="D2174" t="str">
            <v xml:space="preserve">BRAINTREE                    </v>
          </cell>
          <cell r="E2174">
            <v>0</v>
          </cell>
          <cell r="G2174">
            <v>8445</v>
          </cell>
          <cell r="I2174">
            <v>4601</v>
          </cell>
          <cell r="J2174">
            <v>5651</v>
          </cell>
        </row>
        <row r="2175">
          <cell r="A2175">
            <v>2173</v>
          </cell>
          <cell r="B2175">
            <v>40</v>
          </cell>
          <cell r="C2175" t="str">
            <v>040</v>
          </cell>
          <cell r="D2175" t="str">
            <v xml:space="preserve">BRAINTREE                    </v>
          </cell>
          <cell r="E2175">
            <v>0</v>
          </cell>
          <cell r="G2175">
            <v>8450</v>
          </cell>
          <cell r="I2175">
            <v>58304</v>
          </cell>
          <cell r="J2175">
            <v>94046</v>
          </cell>
        </row>
        <row r="2176">
          <cell r="A2176">
            <v>2174</v>
          </cell>
          <cell r="B2176">
            <v>41</v>
          </cell>
          <cell r="C2176" t="str">
            <v>040</v>
          </cell>
          <cell r="D2176" t="str">
            <v xml:space="preserve">BRAINTREE                    </v>
          </cell>
          <cell r="E2176">
            <v>0</v>
          </cell>
          <cell r="G2176">
            <v>8455</v>
          </cell>
          <cell r="I2176">
            <v>0</v>
          </cell>
          <cell r="J2176">
            <v>0</v>
          </cell>
        </row>
        <row r="2177">
          <cell r="A2177">
            <v>2175</v>
          </cell>
          <cell r="B2177">
            <v>42</v>
          </cell>
          <cell r="C2177" t="str">
            <v>040</v>
          </cell>
          <cell r="D2177" t="str">
            <v xml:space="preserve">BRAINTREE                    </v>
          </cell>
          <cell r="E2177">
            <v>0</v>
          </cell>
          <cell r="G2177">
            <v>8460</v>
          </cell>
          <cell r="I2177">
            <v>80944</v>
          </cell>
          <cell r="J2177">
            <v>134394</v>
          </cell>
        </row>
        <row r="2178">
          <cell r="A2178">
            <v>2176</v>
          </cell>
          <cell r="B2178">
            <v>43</v>
          </cell>
          <cell r="C2178" t="str">
            <v>040</v>
          </cell>
          <cell r="D2178" t="str">
            <v xml:space="preserve">BRAINTREE                    </v>
          </cell>
          <cell r="E2178">
            <v>10</v>
          </cell>
          <cell r="F2178" t="str">
            <v>Guidance, Counseling and Testing</v>
          </cell>
          <cell r="I2178">
            <v>1970691</v>
          </cell>
          <cell r="J2178">
            <v>2032547</v>
          </cell>
        </row>
        <row r="2179">
          <cell r="A2179">
            <v>2177</v>
          </cell>
          <cell r="B2179">
            <v>44</v>
          </cell>
          <cell r="C2179" t="str">
            <v>040</v>
          </cell>
          <cell r="D2179" t="str">
            <v xml:space="preserve">BRAINTREE                    </v>
          </cell>
          <cell r="E2179">
            <v>0</v>
          </cell>
          <cell r="G2179">
            <v>8465</v>
          </cell>
          <cell r="I2179">
            <v>1642223</v>
          </cell>
          <cell r="J2179">
            <v>1677207</v>
          </cell>
        </row>
        <row r="2180">
          <cell r="A2180">
            <v>2178</v>
          </cell>
          <cell r="B2180">
            <v>45</v>
          </cell>
          <cell r="C2180" t="str">
            <v>040</v>
          </cell>
          <cell r="D2180" t="str">
            <v xml:space="preserve">BRAINTREE                    </v>
          </cell>
          <cell r="E2180">
            <v>0</v>
          </cell>
          <cell r="G2180">
            <v>8470</v>
          </cell>
          <cell r="I2180">
            <v>11334</v>
          </cell>
          <cell r="J2180">
            <v>9260</v>
          </cell>
        </row>
        <row r="2181">
          <cell r="A2181">
            <v>2179</v>
          </cell>
          <cell r="B2181">
            <v>46</v>
          </cell>
          <cell r="C2181" t="str">
            <v>040</v>
          </cell>
          <cell r="D2181" t="str">
            <v xml:space="preserve">BRAINTREE                    </v>
          </cell>
          <cell r="E2181">
            <v>0</v>
          </cell>
          <cell r="G2181">
            <v>8475</v>
          </cell>
          <cell r="I2181">
            <v>317134</v>
          </cell>
          <cell r="J2181">
            <v>346080</v>
          </cell>
        </row>
        <row r="2182">
          <cell r="A2182">
            <v>2180</v>
          </cell>
          <cell r="B2182">
            <v>47</v>
          </cell>
          <cell r="C2182" t="str">
            <v>040</v>
          </cell>
          <cell r="D2182" t="str">
            <v xml:space="preserve">BRAINTREE                    </v>
          </cell>
          <cell r="E2182">
            <v>11</v>
          </cell>
          <cell r="F2182" t="str">
            <v>Pupil Services</v>
          </cell>
          <cell r="I2182">
            <v>5792743</v>
          </cell>
          <cell r="J2182">
            <v>5854086</v>
          </cell>
        </row>
        <row r="2183">
          <cell r="A2183">
            <v>2181</v>
          </cell>
          <cell r="B2183">
            <v>48</v>
          </cell>
          <cell r="C2183" t="str">
            <v>040</v>
          </cell>
          <cell r="D2183" t="str">
            <v xml:space="preserve">BRAINTREE                    </v>
          </cell>
          <cell r="E2183">
            <v>0</v>
          </cell>
          <cell r="G2183">
            <v>8485</v>
          </cell>
          <cell r="I2183">
            <v>0</v>
          </cell>
          <cell r="J2183">
            <v>0</v>
          </cell>
        </row>
        <row r="2184">
          <cell r="A2184">
            <v>2182</v>
          </cell>
          <cell r="B2184">
            <v>49</v>
          </cell>
          <cell r="C2184" t="str">
            <v>040</v>
          </cell>
          <cell r="D2184" t="str">
            <v xml:space="preserve">BRAINTREE                    </v>
          </cell>
          <cell r="E2184">
            <v>0</v>
          </cell>
          <cell r="G2184">
            <v>8490</v>
          </cell>
          <cell r="I2184">
            <v>822820</v>
          </cell>
          <cell r="J2184">
            <v>851562</v>
          </cell>
        </row>
        <row r="2185">
          <cell r="A2185">
            <v>2183</v>
          </cell>
          <cell r="B2185">
            <v>50</v>
          </cell>
          <cell r="C2185" t="str">
            <v>040</v>
          </cell>
          <cell r="D2185" t="str">
            <v xml:space="preserve">BRAINTREE                    </v>
          </cell>
          <cell r="E2185">
            <v>0</v>
          </cell>
          <cell r="G2185">
            <v>8495</v>
          </cell>
          <cell r="I2185">
            <v>2153178</v>
          </cell>
          <cell r="J2185">
            <v>2154805</v>
          </cell>
        </row>
        <row r="2186">
          <cell r="A2186">
            <v>2184</v>
          </cell>
          <cell r="B2186">
            <v>51</v>
          </cell>
          <cell r="C2186" t="str">
            <v>040</v>
          </cell>
          <cell r="D2186" t="str">
            <v xml:space="preserve">BRAINTREE                    </v>
          </cell>
          <cell r="E2186">
            <v>0</v>
          </cell>
          <cell r="G2186">
            <v>8500</v>
          </cell>
          <cell r="I2186">
            <v>1519489</v>
          </cell>
          <cell r="J2186">
            <v>1539025</v>
          </cell>
        </row>
        <row r="2187">
          <cell r="A2187">
            <v>2185</v>
          </cell>
          <cell r="B2187">
            <v>52</v>
          </cell>
          <cell r="C2187" t="str">
            <v>040</v>
          </cell>
          <cell r="D2187" t="str">
            <v xml:space="preserve">BRAINTREE                    </v>
          </cell>
          <cell r="E2187">
            <v>0</v>
          </cell>
          <cell r="G2187">
            <v>8505</v>
          </cell>
          <cell r="I2187">
            <v>587452</v>
          </cell>
          <cell r="J2187">
            <v>561984</v>
          </cell>
        </row>
        <row r="2188">
          <cell r="A2188">
            <v>2186</v>
          </cell>
          <cell r="B2188">
            <v>53</v>
          </cell>
          <cell r="C2188" t="str">
            <v>040</v>
          </cell>
          <cell r="D2188" t="str">
            <v xml:space="preserve">BRAINTREE                    </v>
          </cell>
          <cell r="E2188">
            <v>0</v>
          </cell>
          <cell r="G2188">
            <v>8510</v>
          </cell>
          <cell r="I2188">
            <v>584496</v>
          </cell>
          <cell r="J2188">
            <v>592975</v>
          </cell>
        </row>
        <row r="2189">
          <cell r="A2189">
            <v>2187</v>
          </cell>
          <cell r="B2189">
            <v>54</v>
          </cell>
          <cell r="C2189" t="str">
            <v>040</v>
          </cell>
          <cell r="D2189" t="str">
            <v xml:space="preserve">BRAINTREE                    </v>
          </cell>
          <cell r="E2189">
            <v>0</v>
          </cell>
          <cell r="G2189">
            <v>8515</v>
          </cell>
          <cell r="I2189">
            <v>125308</v>
          </cell>
          <cell r="J2189">
            <v>153735</v>
          </cell>
        </row>
        <row r="2190">
          <cell r="A2190">
            <v>2188</v>
          </cell>
          <cell r="B2190">
            <v>55</v>
          </cell>
          <cell r="C2190" t="str">
            <v>040</v>
          </cell>
          <cell r="D2190" t="str">
            <v xml:space="preserve">BRAINTREE                    </v>
          </cell>
          <cell r="E2190">
            <v>12</v>
          </cell>
          <cell r="F2190" t="str">
            <v>Operations and Maintenance</v>
          </cell>
          <cell r="I2190">
            <v>5168377</v>
          </cell>
          <cell r="J2190">
            <v>5484235</v>
          </cell>
        </row>
        <row r="2191">
          <cell r="A2191">
            <v>2189</v>
          </cell>
          <cell r="B2191">
            <v>56</v>
          </cell>
          <cell r="C2191" t="str">
            <v>040</v>
          </cell>
          <cell r="D2191" t="str">
            <v xml:space="preserve">BRAINTREE                    </v>
          </cell>
          <cell r="E2191">
            <v>0</v>
          </cell>
          <cell r="G2191">
            <v>8520</v>
          </cell>
          <cell r="I2191">
            <v>1744814</v>
          </cell>
          <cell r="J2191">
            <v>1797350</v>
          </cell>
        </row>
        <row r="2192">
          <cell r="A2192">
            <v>2190</v>
          </cell>
          <cell r="B2192">
            <v>57</v>
          </cell>
          <cell r="C2192" t="str">
            <v>040</v>
          </cell>
          <cell r="D2192" t="str">
            <v xml:space="preserve">BRAINTREE                    </v>
          </cell>
          <cell r="E2192">
            <v>0</v>
          </cell>
          <cell r="G2192">
            <v>8525</v>
          </cell>
          <cell r="I2192">
            <v>823587</v>
          </cell>
          <cell r="J2192">
            <v>784720</v>
          </cell>
        </row>
        <row r="2193">
          <cell r="A2193">
            <v>2191</v>
          </cell>
          <cell r="B2193">
            <v>58</v>
          </cell>
          <cell r="C2193" t="str">
            <v>040</v>
          </cell>
          <cell r="D2193" t="str">
            <v xml:space="preserve">BRAINTREE                    </v>
          </cell>
          <cell r="E2193">
            <v>0</v>
          </cell>
          <cell r="G2193">
            <v>8530</v>
          </cell>
          <cell r="I2193">
            <v>856029</v>
          </cell>
          <cell r="J2193">
            <v>849967</v>
          </cell>
        </row>
        <row r="2194">
          <cell r="A2194">
            <v>2192</v>
          </cell>
          <cell r="B2194">
            <v>59</v>
          </cell>
          <cell r="C2194" t="str">
            <v>040</v>
          </cell>
          <cell r="D2194" t="str">
            <v xml:space="preserve">BRAINTREE                    </v>
          </cell>
          <cell r="E2194">
            <v>0</v>
          </cell>
          <cell r="G2194">
            <v>8535</v>
          </cell>
          <cell r="I2194">
            <v>798188</v>
          </cell>
          <cell r="J2194">
            <v>865000</v>
          </cell>
        </row>
        <row r="2195">
          <cell r="A2195">
            <v>2193</v>
          </cell>
          <cell r="B2195">
            <v>60</v>
          </cell>
          <cell r="C2195" t="str">
            <v>040</v>
          </cell>
          <cell r="D2195" t="str">
            <v xml:space="preserve">BRAINTREE                    </v>
          </cell>
          <cell r="E2195">
            <v>0</v>
          </cell>
          <cell r="G2195">
            <v>8540</v>
          </cell>
          <cell r="I2195">
            <v>896662</v>
          </cell>
          <cell r="J2195">
            <v>1047262</v>
          </cell>
        </row>
        <row r="2196">
          <cell r="A2196">
            <v>2194</v>
          </cell>
          <cell r="B2196">
            <v>61</v>
          </cell>
          <cell r="C2196" t="str">
            <v>040</v>
          </cell>
          <cell r="D2196" t="str">
            <v xml:space="preserve">BRAINTREE                    </v>
          </cell>
          <cell r="E2196">
            <v>0</v>
          </cell>
          <cell r="G2196">
            <v>8545</v>
          </cell>
          <cell r="I2196">
            <v>0</v>
          </cell>
          <cell r="J2196">
            <v>0</v>
          </cell>
        </row>
        <row r="2197">
          <cell r="A2197">
            <v>2195</v>
          </cell>
          <cell r="B2197">
            <v>62</v>
          </cell>
          <cell r="C2197" t="str">
            <v>040</v>
          </cell>
          <cell r="D2197" t="str">
            <v xml:space="preserve">BRAINTREE                    </v>
          </cell>
          <cell r="E2197">
            <v>0</v>
          </cell>
          <cell r="G2197">
            <v>8550</v>
          </cell>
          <cell r="I2197">
            <v>49097</v>
          </cell>
          <cell r="J2197">
            <v>139936</v>
          </cell>
        </row>
        <row r="2198">
          <cell r="A2198">
            <v>2196</v>
          </cell>
          <cell r="B2198">
            <v>63</v>
          </cell>
          <cell r="C2198" t="str">
            <v>040</v>
          </cell>
          <cell r="D2198" t="str">
            <v xml:space="preserve">BRAINTREE                    </v>
          </cell>
          <cell r="E2198">
            <v>0</v>
          </cell>
          <cell r="G2198">
            <v>8555</v>
          </cell>
          <cell r="I2198">
            <v>0</v>
          </cell>
          <cell r="J2198">
            <v>0</v>
          </cell>
        </row>
        <row r="2199">
          <cell r="A2199">
            <v>2197</v>
          </cell>
          <cell r="B2199">
            <v>64</v>
          </cell>
          <cell r="C2199" t="str">
            <v>040</v>
          </cell>
          <cell r="D2199" t="str">
            <v xml:space="preserve">BRAINTREE                    </v>
          </cell>
          <cell r="E2199">
            <v>0</v>
          </cell>
          <cell r="G2199">
            <v>8560</v>
          </cell>
          <cell r="I2199">
            <v>0</v>
          </cell>
          <cell r="J2199">
            <v>0</v>
          </cell>
        </row>
        <row r="2200">
          <cell r="A2200">
            <v>2198</v>
          </cell>
          <cell r="B2200">
            <v>65</v>
          </cell>
          <cell r="C2200" t="str">
            <v>040</v>
          </cell>
          <cell r="D2200" t="str">
            <v xml:space="preserve">BRAINTREE                    </v>
          </cell>
          <cell r="E2200">
            <v>0</v>
          </cell>
          <cell r="G2200">
            <v>8565</v>
          </cell>
          <cell r="I2200">
            <v>0</v>
          </cell>
          <cell r="J2200">
            <v>0</v>
          </cell>
        </row>
        <row r="2201">
          <cell r="A2201">
            <v>2199</v>
          </cell>
          <cell r="B2201">
            <v>66</v>
          </cell>
          <cell r="C2201" t="str">
            <v>040</v>
          </cell>
          <cell r="D2201" t="str">
            <v xml:space="preserve">BRAINTREE                    </v>
          </cell>
          <cell r="E2201">
            <v>13</v>
          </cell>
          <cell r="F2201" t="str">
            <v>Insurance, Retirement Programs and Other</v>
          </cell>
          <cell r="I2201">
            <v>6075891</v>
          </cell>
          <cell r="J2201">
            <v>6549287</v>
          </cell>
        </row>
        <row r="2202">
          <cell r="A2202">
            <v>2200</v>
          </cell>
          <cell r="B2202">
            <v>67</v>
          </cell>
          <cell r="C2202" t="str">
            <v>040</v>
          </cell>
          <cell r="D2202" t="str">
            <v xml:space="preserve">BRAINTREE                    </v>
          </cell>
          <cell r="E2202">
            <v>0</v>
          </cell>
          <cell r="G2202">
            <v>8570</v>
          </cell>
          <cell r="I2202">
            <v>2067304</v>
          </cell>
          <cell r="J2202">
            <v>2330573</v>
          </cell>
        </row>
        <row r="2203">
          <cell r="A2203">
            <v>2201</v>
          </cell>
          <cell r="B2203">
            <v>68</v>
          </cell>
          <cell r="C2203" t="str">
            <v>040</v>
          </cell>
          <cell r="D2203" t="str">
            <v xml:space="preserve">BRAINTREE                    </v>
          </cell>
          <cell r="E2203">
            <v>0</v>
          </cell>
          <cell r="G2203">
            <v>8575</v>
          </cell>
          <cell r="I2203">
            <v>3893045</v>
          </cell>
          <cell r="J2203">
            <v>4103172</v>
          </cell>
        </row>
        <row r="2204">
          <cell r="A2204">
            <v>2202</v>
          </cell>
          <cell r="B2204">
            <v>69</v>
          </cell>
          <cell r="C2204" t="str">
            <v>040</v>
          </cell>
          <cell r="D2204" t="str">
            <v xml:space="preserve">BRAINTREE                    </v>
          </cell>
          <cell r="E2204">
            <v>0</v>
          </cell>
          <cell r="G2204">
            <v>8580</v>
          </cell>
          <cell r="I2204">
            <v>0</v>
          </cell>
          <cell r="J2204">
            <v>0</v>
          </cell>
        </row>
        <row r="2205">
          <cell r="A2205">
            <v>2203</v>
          </cell>
          <cell r="B2205">
            <v>70</v>
          </cell>
          <cell r="C2205" t="str">
            <v>040</v>
          </cell>
          <cell r="D2205" t="str">
            <v xml:space="preserve">BRAINTREE                    </v>
          </cell>
          <cell r="E2205">
            <v>0</v>
          </cell>
          <cell r="G2205">
            <v>8585</v>
          </cell>
          <cell r="I2205">
            <v>115542</v>
          </cell>
          <cell r="J2205">
            <v>115542</v>
          </cell>
        </row>
        <row r="2206">
          <cell r="A2206">
            <v>2204</v>
          </cell>
          <cell r="B2206">
            <v>71</v>
          </cell>
          <cell r="C2206" t="str">
            <v>040</v>
          </cell>
          <cell r="D2206" t="str">
            <v xml:space="preserve">BRAINTREE                    </v>
          </cell>
          <cell r="E2206">
            <v>0</v>
          </cell>
          <cell r="G2206">
            <v>8590</v>
          </cell>
          <cell r="I2206">
            <v>0</v>
          </cell>
          <cell r="J2206">
            <v>0</v>
          </cell>
        </row>
        <row r="2207">
          <cell r="A2207">
            <v>2205</v>
          </cell>
          <cell r="B2207">
            <v>72</v>
          </cell>
          <cell r="C2207" t="str">
            <v>040</v>
          </cell>
          <cell r="D2207" t="str">
            <v xml:space="preserve">BRAINTREE                    </v>
          </cell>
          <cell r="E2207">
            <v>0</v>
          </cell>
          <cell r="G2207">
            <v>8595</v>
          </cell>
          <cell r="I2207">
            <v>0</v>
          </cell>
          <cell r="J2207">
            <v>0</v>
          </cell>
        </row>
        <row r="2208">
          <cell r="A2208">
            <v>2206</v>
          </cell>
          <cell r="B2208">
            <v>73</v>
          </cell>
          <cell r="C2208" t="str">
            <v>040</v>
          </cell>
          <cell r="D2208" t="str">
            <v xml:space="preserve">BRAINTREE                    </v>
          </cell>
          <cell r="E2208">
            <v>0</v>
          </cell>
          <cell r="G2208">
            <v>8600</v>
          </cell>
          <cell r="I2208">
            <v>0</v>
          </cell>
          <cell r="J2208">
            <v>0</v>
          </cell>
        </row>
        <row r="2209">
          <cell r="A2209">
            <v>2207</v>
          </cell>
          <cell r="B2209">
            <v>74</v>
          </cell>
          <cell r="C2209" t="str">
            <v>040</v>
          </cell>
          <cell r="D2209" t="str">
            <v xml:space="preserve">BRAINTREE                    </v>
          </cell>
          <cell r="E2209">
            <v>0</v>
          </cell>
          <cell r="G2209">
            <v>8610</v>
          </cell>
          <cell r="I2209">
            <v>0</v>
          </cell>
          <cell r="J2209">
            <v>0</v>
          </cell>
        </row>
        <row r="2210">
          <cell r="A2210">
            <v>2208</v>
          </cell>
          <cell r="B2210">
            <v>75</v>
          </cell>
          <cell r="C2210" t="str">
            <v>040</v>
          </cell>
          <cell r="D2210" t="str">
            <v xml:space="preserve">BRAINTREE                    </v>
          </cell>
          <cell r="E2210">
            <v>14</v>
          </cell>
          <cell r="F2210" t="str">
            <v xml:space="preserve">Payments To Out-Of-District Schools </v>
          </cell>
          <cell r="I2210">
            <v>5703508</v>
          </cell>
          <cell r="J2210">
            <v>5597410</v>
          </cell>
        </row>
        <row r="2211">
          <cell r="A2211">
            <v>2209</v>
          </cell>
          <cell r="B2211">
            <v>76</v>
          </cell>
          <cell r="C2211" t="str">
            <v>040</v>
          </cell>
          <cell r="D2211" t="str">
            <v xml:space="preserve">BRAINTREE                    </v>
          </cell>
          <cell r="E2211">
            <v>15</v>
          </cell>
          <cell r="F2211" t="str">
            <v>Tuition To Other Schools (9000)</v>
          </cell>
          <cell r="G2211" t="str">
            <v xml:space="preserve"> </v>
          </cell>
          <cell r="I2211">
            <v>5703508</v>
          </cell>
          <cell r="J2211">
            <v>5597410</v>
          </cell>
        </row>
        <row r="2212">
          <cell r="A2212">
            <v>2210</v>
          </cell>
          <cell r="B2212">
            <v>77</v>
          </cell>
          <cell r="C2212" t="str">
            <v>040</v>
          </cell>
          <cell r="D2212" t="str">
            <v xml:space="preserve">BRAINTREE                    </v>
          </cell>
          <cell r="E2212">
            <v>16</v>
          </cell>
          <cell r="F2212" t="str">
            <v>Out-of-District Transportation (3300)</v>
          </cell>
          <cell r="I2212">
            <v>0</v>
          </cell>
          <cell r="J2212">
            <v>0</v>
          </cell>
        </row>
        <row r="2213">
          <cell r="A2213">
            <v>2211</v>
          </cell>
          <cell r="B2213">
            <v>78</v>
          </cell>
          <cell r="C2213" t="str">
            <v>040</v>
          </cell>
          <cell r="D2213" t="str">
            <v xml:space="preserve">BRAINTREE                    </v>
          </cell>
          <cell r="E2213">
            <v>17</v>
          </cell>
          <cell r="F2213" t="str">
            <v>TOTAL EXPENDITURES</v>
          </cell>
          <cell r="I2213">
            <v>58818053</v>
          </cell>
          <cell r="J2213">
            <v>60943023</v>
          </cell>
        </row>
        <row r="2214">
          <cell r="A2214">
            <v>2212</v>
          </cell>
          <cell r="B2214">
            <v>79</v>
          </cell>
          <cell r="C2214" t="str">
            <v>040</v>
          </cell>
          <cell r="D2214" t="str">
            <v xml:space="preserve">BRAINTREE                    </v>
          </cell>
          <cell r="E2214">
            <v>18</v>
          </cell>
          <cell r="F2214" t="str">
            <v>percentage of overall spending from the general fund</v>
          </cell>
          <cell r="I2214">
            <v>87.47832064417365</v>
          </cell>
        </row>
        <row r="2215">
          <cell r="A2215">
            <v>2213</v>
          </cell>
          <cell r="B2215">
            <v>1</v>
          </cell>
          <cell r="C2215" t="str">
            <v>041</v>
          </cell>
          <cell r="D2215" t="str">
            <v xml:space="preserve">BREWSTER                     </v>
          </cell>
          <cell r="E2215">
            <v>1</v>
          </cell>
          <cell r="F2215" t="str">
            <v>In-District FTE Average Membership</v>
          </cell>
          <cell r="G2215" t="str">
            <v xml:space="preserve"> </v>
          </cell>
          <cell r="I2215">
            <v>507.8</v>
          </cell>
          <cell r="J2215">
            <v>488.7</v>
          </cell>
        </row>
        <row r="2216">
          <cell r="A2216">
            <v>2214</v>
          </cell>
          <cell r="B2216">
            <v>2</v>
          </cell>
          <cell r="C2216" t="str">
            <v>041</v>
          </cell>
          <cell r="D2216" t="str">
            <v xml:space="preserve">BREWSTER                     </v>
          </cell>
          <cell r="E2216">
            <v>2</v>
          </cell>
          <cell r="F2216" t="str">
            <v>Out-of-District FTE Average Membership</v>
          </cell>
          <cell r="G2216" t="str">
            <v xml:space="preserve"> </v>
          </cell>
          <cell r="I2216">
            <v>19.399999999999999</v>
          </cell>
          <cell r="J2216">
            <v>19.399999999999999</v>
          </cell>
        </row>
        <row r="2217">
          <cell r="A2217">
            <v>2215</v>
          </cell>
          <cell r="B2217">
            <v>3</v>
          </cell>
          <cell r="C2217" t="str">
            <v>041</v>
          </cell>
          <cell r="D2217" t="str">
            <v xml:space="preserve">BREWSTER                     </v>
          </cell>
          <cell r="E2217">
            <v>3</v>
          </cell>
          <cell r="F2217" t="str">
            <v>Total FTE Average Membership</v>
          </cell>
          <cell r="G2217" t="str">
            <v xml:space="preserve"> </v>
          </cell>
          <cell r="I2217">
            <v>527.20000000000005</v>
          </cell>
          <cell r="J2217">
            <v>508.1</v>
          </cell>
        </row>
        <row r="2218">
          <cell r="A2218">
            <v>2216</v>
          </cell>
          <cell r="B2218">
            <v>4</v>
          </cell>
          <cell r="C2218" t="str">
            <v>041</v>
          </cell>
          <cell r="D2218" t="str">
            <v xml:space="preserve">BREWSTER                     </v>
          </cell>
          <cell r="E2218">
            <v>4</v>
          </cell>
          <cell r="F2218" t="str">
            <v>Administration</v>
          </cell>
          <cell r="G2218" t="str">
            <v xml:space="preserve"> </v>
          </cell>
          <cell r="I2218">
            <v>586263</v>
          </cell>
          <cell r="J2218">
            <v>466108</v>
          </cell>
        </row>
        <row r="2219">
          <cell r="A2219">
            <v>2217</v>
          </cell>
          <cell r="B2219">
            <v>5</v>
          </cell>
          <cell r="C2219" t="str">
            <v>041</v>
          </cell>
          <cell r="D2219" t="str">
            <v xml:space="preserve">BREWSTER                     </v>
          </cell>
          <cell r="E2219">
            <v>0</v>
          </cell>
          <cell r="G2219">
            <v>8300</v>
          </cell>
          <cell r="I2219">
            <v>2105</v>
          </cell>
          <cell r="J2219">
            <v>2040</v>
          </cell>
        </row>
        <row r="2220">
          <cell r="A2220">
            <v>2218</v>
          </cell>
          <cell r="B2220">
            <v>6</v>
          </cell>
          <cell r="C2220" t="str">
            <v>041</v>
          </cell>
          <cell r="D2220" t="str">
            <v xml:space="preserve">BREWSTER                     </v>
          </cell>
          <cell r="E2220">
            <v>0</v>
          </cell>
          <cell r="G2220">
            <v>8305</v>
          </cell>
          <cell r="I2220">
            <v>47182</v>
          </cell>
          <cell r="J2220">
            <v>49736</v>
          </cell>
        </row>
        <row r="2221">
          <cell r="A2221">
            <v>2219</v>
          </cell>
          <cell r="B2221">
            <v>7</v>
          </cell>
          <cell r="C2221" t="str">
            <v>041</v>
          </cell>
          <cell r="D2221" t="str">
            <v xml:space="preserve">BREWSTER                     </v>
          </cell>
          <cell r="E2221">
            <v>0</v>
          </cell>
          <cell r="G2221">
            <v>8310</v>
          </cell>
          <cell r="I2221">
            <v>27980</v>
          </cell>
          <cell r="J2221">
            <v>33677</v>
          </cell>
        </row>
        <row r="2222">
          <cell r="A2222">
            <v>2220</v>
          </cell>
          <cell r="B2222">
            <v>8</v>
          </cell>
          <cell r="C2222" t="str">
            <v>041</v>
          </cell>
          <cell r="D2222" t="str">
            <v xml:space="preserve">BREWSTER                     </v>
          </cell>
          <cell r="E2222">
            <v>0</v>
          </cell>
          <cell r="G2222">
            <v>8315</v>
          </cell>
          <cell r="I2222">
            <v>30870</v>
          </cell>
          <cell r="J2222">
            <v>0</v>
          </cell>
        </row>
        <row r="2223">
          <cell r="A2223">
            <v>2221</v>
          </cell>
          <cell r="B2223">
            <v>9</v>
          </cell>
          <cell r="C2223" t="str">
            <v>041</v>
          </cell>
          <cell r="D2223" t="str">
            <v xml:space="preserve">BREWSTER                     </v>
          </cell>
          <cell r="E2223">
            <v>0</v>
          </cell>
          <cell r="G2223">
            <v>8320</v>
          </cell>
          <cell r="I2223">
            <v>332434</v>
          </cell>
          <cell r="J2223">
            <v>335728</v>
          </cell>
        </row>
        <row r="2224">
          <cell r="A2224">
            <v>2222</v>
          </cell>
          <cell r="B2224">
            <v>10</v>
          </cell>
          <cell r="C2224" t="str">
            <v>041</v>
          </cell>
          <cell r="D2224" t="str">
            <v xml:space="preserve">BREWSTER                     </v>
          </cell>
          <cell r="E2224">
            <v>0</v>
          </cell>
          <cell r="G2224">
            <v>8325</v>
          </cell>
          <cell r="I2224">
            <v>113392</v>
          </cell>
          <cell r="J2224">
            <v>15345</v>
          </cell>
        </row>
        <row r="2225">
          <cell r="A2225">
            <v>2223</v>
          </cell>
          <cell r="B2225">
            <v>11</v>
          </cell>
          <cell r="C2225" t="str">
            <v>041</v>
          </cell>
          <cell r="D2225" t="str">
            <v xml:space="preserve">BREWSTER                     </v>
          </cell>
          <cell r="E2225">
            <v>0</v>
          </cell>
          <cell r="G2225">
            <v>8330</v>
          </cell>
          <cell r="I2225">
            <v>3419</v>
          </cell>
          <cell r="J2225">
            <v>2010</v>
          </cell>
        </row>
        <row r="2226">
          <cell r="A2226">
            <v>2224</v>
          </cell>
          <cell r="B2226">
            <v>12</v>
          </cell>
          <cell r="C2226" t="str">
            <v>041</v>
          </cell>
          <cell r="D2226" t="str">
            <v xml:space="preserve">BREWSTER                     </v>
          </cell>
          <cell r="E2226">
            <v>0</v>
          </cell>
          <cell r="G2226">
            <v>8335</v>
          </cell>
          <cell r="I2226">
            <v>0</v>
          </cell>
          <cell r="J2226">
            <v>0</v>
          </cell>
        </row>
        <row r="2227">
          <cell r="A2227">
            <v>2225</v>
          </cell>
          <cell r="B2227">
            <v>13</v>
          </cell>
          <cell r="C2227" t="str">
            <v>041</v>
          </cell>
          <cell r="D2227" t="str">
            <v xml:space="preserve">BREWSTER                     </v>
          </cell>
          <cell r="E2227">
            <v>0</v>
          </cell>
          <cell r="G2227">
            <v>8340</v>
          </cell>
          <cell r="I2227">
            <v>28881</v>
          </cell>
          <cell r="J2227">
            <v>27572</v>
          </cell>
        </row>
        <row r="2228">
          <cell r="A2228">
            <v>2226</v>
          </cell>
          <cell r="B2228">
            <v>14</v>
          </cell>
          <cell r="C2228" t="str">
            <v>041</v>
          </cell>
          <cell r="D2228" t="str">
            <v xml:space="preserve">BREWSTER                     </v>
          </cell>
          <cell r="E2228">
            <v>5</v>
          </cell>
          <cell r="F2228" t="str">
            <v xml:space="preserve">Instructional Leadership </v>
          </cell>
          <cell r="I2228">
            <v>437828</v>
          </cell>
          <cell r="J2228">
            <v>418225</v>
          </cell>
        </row>
        <row r="2229">
          <cell r="A2229">
            <v>2227</v>
          </cell>
          <cell r="B2229">
            <v>15</v>
          </cell>
          <cell r="C2229" t="str">
            <v>041</v>
          </cell>
          <cell r="D2229" t="str">
            <v xml:space="preserve">BREWSTER                     </v>
          </cell>
          <cell r="E2229">
            <v>0</v>
          </cell>
          <cell r="G2229">
            <v>8345</v>
          </cell>
          <cell r="I2229">
            <v>501</v>
          </cell>
          <cell r="J2229">
            <v>31968</v>
          </cell>
        </row>
        <row r="2230">
          <cell r="A2230">
            <v>2228</v>
          </cell>
          <cell r="B2230">
            <v>16</v>
          </cell>
          <cell r="C2230" t="str">
            <v>041</v>
          </cell>
          <cell r="D2230" t="str">
            <v xml:space="preserve">BREWSTER                     </v>
          </cell>
          <cell r="E2230">
            <v>0</v>
          </cell>
          <cell r="G2230">
            <v>8350</v>
          </cell>
          <cell r="I2230">
            <v>0</v>
          </cell>
          <cell r="J2230">
            <v>0</v>
          </cell>
        </row>
        <row r="2231">
          <cell r="A2231">
            <v>2229</v>
          </cell>
          <cell r="B2231">
            <v>17</v>
          </cell>
          <cell r="C2231" t="str">
            <v>041</v>
          </cell>
          <cell r="D2231" t="str">
            <v xml:space="preserve">BREWSTER                     </v>
          </cell>
          <cell r="E2231">
            <v>0</v>
          </cell>
          <cell r="G2231">
            <v>8355</v>
          </cell>
          <cell r="I2231">
            <v>363283</v>
          </cell>
          <cell r="J2231">
            <v>373826</v>
          </cell>
        </row>
        <row r="2232">
          <cell r="A2232">
            <v>2230</v>
          </cell>
          <cell r="B2232">
            <v>18</v>
          </cell>
          <cell r="C2232" t="str">
            <v>041</v>
          </cell>
          <cell r="D2232" t="str">
            <v xml:space="preserve">BREWSTER                     </v>
          </cell>
          <cell r="E2232">
            <v>0</v>
          </cell>
          <cell r="G2232">
            <v>8360</v>
          </cell>
          <cell r="I2232">
            <v>0</v>
          </cell>
          <cell r="J2232">
            <v>0</v>
          </cell>
        </row>
        <row r="2233">
          <cell r="A2233">
            <v>2231</v>
          </cell>
          <cell r="B2233">
            <v>19</v>
          </cell>
          <cell r="C2233" t="str">
            <v>041</v>
          </cell>
          <cell r="D2233" t="str">
            <v xml:space="preserve">BREWSTER                     </v>
          </cell>
          <cell r="E2233">
            <v>0</v>
          </cell>
          <cell r="G2233">
            <v>8365</v>
          </cell>
          <cell r="I2233">
            <v>5423</v>
          </cell>
          <cell r="J2233">
            <v>7171</v>
          </cell>
        </row>
        <row r="2234">
          <cell r="A2234">
            <v>2232</v>
          </cell>
          <cell r="B2234">
            <v>20</v>
          </cell>
          <cell r="C2234" t="str">
            <v>041</v>
          </cell>
          <cell r="D2234" t="str">
            <v xml:space="preserve">BREWSTER                     </v>
          </cell>
          <cell r="E2234">
            <v>0</v>
          </cell>
          <cell r="G2234">
            <v>8380</v>
          </cell>
          <cell r="I2234">
            <v>68621</v>
          </cell>
          <cell r="J2234">
            <v>5260</v>
          </cell>
        </row>
        <row r="2235">
          <cell r="A2235">
            <v>2233</v>
          </cell>
          <cell r="B2235">
            <v>21</v>
          </cell>
          <cell r="C2235" t="str">
            <v>041</v>
          </cell>
          <cell r="D2235" t="str">
            <v xml:space="preserve">BREWSTER                     </v>
          </cell>
          <cell r="E2235">
            <v>6</v>
          </cell>
          <cell r="F2235" t="str">
            <v>Classroom and Specialist Teachers</v>
          </cell>
          <cell r="I2235">
            <v>2770624</v>
          </cell>
          <cell r="J2235">
            <v>2724541</v>
          </cell>
        </row>
        <row r="2236">
          <cell r="A2236">
            <v>2234</v>
          </cell>
          <cell r="B2236">
            <v>22</v>
          </cell>
          <cell r="C2236" t="str">
            <v>041</v>
          </cell>
          <cell r="D2236" t="str">
            <v xml:space="preserve">BREWSTER                     </v>
          </cell>
          <cell r="E2236">
            <v>0</v>
          </cell>
          <cell r="G2236">
            <v>8370</v>
          </cell>
          <cell r="I2236">
            <v>2728705</v>
          </cell>
          <cell r="J2236">
            <v>2699078</v>
          </cell>
        </row>
        <row r="2237">
          <cell r="A2237">
            <v>2235</v>
          </cell>
          <cell r="B2237">
            <v>23</v>
          </cell>
          <cell r="C2237" t="str">
            <v>041</v>
          </cell>
          <cell r="D2237" t="str">
            <v xml:space="preserve">BREWSTER                     </v>
          </cell>
          <cell r="E2237">
            <v>0</v>
          </cell>
          <cell r="G2237">
            <v>8375</v>
          </cell>
          <cell r="I2237">
            <v>41919</v>
          </cell>
          <cell r="J2237">
            <v>25463</v>
          </cell>
        </row>
        <row r="2238">
          <cell r="A2238">
            <v>2236</v>
          </cell>
          <cell r="B2238">
            <v>24</v>
          </cell>
          <cell r="C2238" t="str">
            <v>041</v>
          </cell>
          <cell r="D2238" t="str">
            <v xml:space="preserve">BREWSTER                     </v>
          </cell>
          <cell r="E2238">
            <v>7</v>
          </cell>
          <cell r="F2238" t="str">
            <v>Other Teaching Services</v>
          </cell>
          <cell r="I2238">
            <v>815167</v>
          </cell>
          <cell r="J2238">
            <v>918736</v>
          </cell>
        </row>
        <row r="2239">
          <cell r="A2239">
            <v>2237</v>
          </cell>
          <cell r="B2239">
            <v>25</v>
          </cell>
          <cell r="C2239" t="str">
            <v>041</v>
          </cell>
          <cell r="D2239" t="str">
            <v xml:space="preserve">BREWSTER                     </v>
          </cell>
          <cell r="E2239">
            <v>0</v>
          </cell>
          <cell r="G2239">
            <v>8385</v>
          </cell>
          <cell r="I2239">
            <v>127418</v>
          </cell>
          <cell r="J2239">
            <v>174187</v>
          </cell>
        </row>
        <row r="2240">
          <cell r="A2240">
            <v>2238</v>
          </cell>
          <cell r="B2240">
            <v>26</v>
          </cell>
          <cell r="C2240" t="str">
            <v>041</v>
          </cell>
          <cell r="D2240" t="str">
            <v xml:space="preserve">BREWSTER                     </v>
          </cell>
          <cell r="E2240">
            <v>0</v>
          </cell>
          <cell r="G2240">
            <v>8390</v>
          </cell>
          <cell r="I2240">
            <v>32731</v>
          </cell>
          <cell r="J2240">
            <v>30528</v>
          </cell>
        </row>
        <row r="2241">
          <cell r="A2241">
            <v>2239</v>
          </cell>
          <cell r="B2241">
            <v>27</v>
          </cell>
          <cell r="C2241" t="str">
            <v>041</v>
          </cell>
          <cell r="D2241" t="str">
            <v xml:space="preserve">BREWSTER                     </v>
          </cell>
          <cell r="E2241">
            <v>0</v>
          </cell>
          <cell r="G2241">
            <v>8395</v>
          </cell>
          <cell r="I2241">
            <v>582931</v>
          </cell>
          <cell r="J2241">
            <v>599858</v>
          </cell>
        </row>
        <row r="2242">
          <cell r="A2242">
            <v>2240</v>
          </cell>
          <cell r="B2242">
            <v>28</v>
          </cell>
          <cell r="C2242" t="str">
            <v>041</v>
          </cell>
          <cell r="D2242" t="str">
            <v xml:space="preserve">BREWSTER                     </v>
          </cell>
          <cell r="E2242">
            <v>0</v>
          </cell>
          <cell r="G2242">
            <v>8400</v>
          </cell>
          <cell r="I2242">
            <v>72087</v>
          </cell>
          <cell r="J2242">
            <v>114163</v>
          </cell>
        </row>
        <row r="2243">
          <cell r="A2243">
            <v>2241</v>
          </cell>
          <cell r="B2243">
            <v>29</v>
          </cell>
          <cell r="C2243" t="str">
            <v>041</v>
          </cell>
          <cell r="D2243" t="str">
            <v xml:space="preserve">BREWSTER                     </v>
          </cell>
          <cell r="E2243">
            <v>8</v>
          </cell>
          <cell r="F2243" t="str">
            <v>Professional Development</v>
          </cell>
          <cell r="I2243">
            <v>105442</v>
          </cell>
          <cell r="J2243">
            <v>104916</v>
          </cell>
        </row>
        <row r="2244">
          <cell r="A2244">
            <v>2242</v>
          </cell>
          <cell r="B2244">
            <v>30</v>
          </cell>
          <cell r="C2244" t="str">
            <v>041</v>
          </cell>
          <cell r="D2244" t="str">
            <v xml:space="preserve">BREWSTER                     </v>
          </cell>
          <cell r="E2244">
            <v>0</v>
          </cell>
          <cell r="G2244">
            <v>8405</v>
          </cell>
          <cell r="I2244">
            <v>5385</v>
          </cell>
          <cell r="J2244">
            <v>5660</v>
          </cell>
        </row>
        <row r="2245">
          <cell r="A2245">
            <v>2243</v>
          </cell>
          <cell r="B2245">
            <v>31</v>
          </cell>
          <cell r="C2245" t="str">
            <v>041</v>
          </cell>
          <cell r="D2245" t="str">
            <v xml:space="preserve">BREWSTER                     </v>
          </cell>
          <cell r="E2245">
            <v>0</v>
          </cell>
          <cell r="G2245">
            <v>8410</v>
          </cell>
          <cell r="I2245">
            <v>0</v>
          </cell>
          <cell r="J2245">
            <v>46710</v>
          </cell>
        </row>
        <row r="2246">
          <cell r="A2246">
            <v>2244</v>
          </cell>
          <cell r="B2246">
            <v>32</v>
          </cell>
          <cell r="C2246" t="str">
            <v>041</v>
          </cell>
          <cell r="D2246" t="str">
            <v xml:space="preserve">BREWSTER                     </v>
          </cell>
          <cell r="E2246">
            <v>0</v>
          </cell>
          <cell r="G2246">
            <v>8415</v>
          </cell>
          <cell r="I2246">
            <v>0</v>
          </cell>
          <cell r="J2246">
            <v>0</v>
          </cell>
        </row>
        <row r="2247">
          <cell r="A2247">
            <v>2245</v>
          </cell>
          <cell r="B2247">
            <v>33</v>
          </cell>
          <cell r="C2247" t="str">
            <v>041</v>
          </cell>
          <cell r="D2247" t="str">
            <v xml:space="preserve">BREWSTER                     </v>
          </cell>
          <cell r="E2247">
            <v>0</v>
          </cell>
          <cell r="G2247">
            <v>8420</v>
          </cell>
          <cell r="I2247">
            <v>100057</v>
          </cell>
          <cell r="J2247">
            <v>52546</v>
          </cell>
        </row>
        <row r="2248">
          <cell r="A2248">
            <v>2246</v>
          </cell>
          <cell r="B2248">
            <v>34</v>
          </cell>
          <cell r="C2248" t="str">
            <v>041</v>
          </cell>
          <cell r="D2248" t="str">
            <v xml:space="preserve">BREWSTER                     </v>
          </cell>
          <cell r="E2248">
            <v>9</v>
          </cell>
          <cell r="F2248" t="str">
            <v>Instructional Materials, Equipment and Technology</v>
          </cell>
          <cell r="I2248">
            <v>98349</v>
          </cell>
          <cell r="J2248">
            <v>120652</v>
          </cell>
        </row>
        <row r="2249">
          <cell r="A2249">
            <v>2247</v>
          </cell>
          <cell r="B2249">
            <v>35</v>
          </cell>
          <cell r="C2249" t="str">
            <v>041</v>
          </cell>
          <cell r="D2249" t="str">
            <v xml:space="preserve">BREWSTER                     </v>
          </cell>
          <cell r="E2249">
            <v>0</v>
          </cell>
          <cell r="G2249">
            <v>8425</v>
          </cell>
          <cell r="I2249">
            <v>12047</v>
          </cell>
          <cell r="J2249">
            <v>17412</v>
          </cell>
        </row>
        <row r="2250">
          <cell r="A2250">
            <v>2248</v>
          </cell>
          <cell r="B2250">
            <v>36</v>
          </cell>
          <cell r="C2250" t="str">
            <v>041</v>
          </cell>
          <cell r="D2250" t="str">
            <v xml:space="preserve">BREWSTER                     </v>
          </cell>
          <cell r="E2250">
            <v>0</v>
          </cell>
          <cell r="G2250">
            <v>8430</v>
          </cell>
          <cell r="I2250">
            <v>37846</v>
          </cell>
          <cell r="J2250">
            <v>56694</v>
          </cell>
        </row>
        <row r="2251">
          <cell r="A2251">
            <v>2249</v>
          </cell>
          <cell r="B2251">
            <v>37</v>
          </cell>
          <cell r="C2251" t="str">
            <v>041</v>
          </cell>
          <cell r="D2251" t="str">
            <v xml:space="preserve">BREWSTER                     </v>
          </cell>
          <cell r="E2251">
            <v>0</v>
          </cell>
          <cell r="G2251">
            <v>8435</v>
          </cell>
          <cell r="I2251">
            <v>2279</v>
          </cell>
          <cell r="J2251">
            <v>6129</v>
          </cell>
        </row>
        <row r="2252">
          <cell r="A2252">
            <v>2250</v>
          </cell>
          <cell r="B2252">
            <v>38</v>
          </cell>
          <cell r="C2252" t="str">
            <v>041</v>
          </cell>
          <cell r="D2252" t="str">
            <v xml:space="preserve">BREWSTER                     </v>
          </cell>
          <cell r="E2252">
            <v>0</v>
          </cell>
          <cell r="G2252">
            <v>8440</v>
          </cell>
          <cell r="I2252">
            <v>15169</v>
          </cell>
          <cell r="J2252">
            <v>24045</v>
          </cell>
        </row>
        <row r="2253">
          <cell r="A2253">
            <v>2251</v>
          </cell>
          <cell r="B2253">
            <v>39</v>
          </cell>
          <cell r="C2253" t="str">
            <v>041</v>
          </cell>
          <cell r="D2253" t="str">
            <v xml:space="preserve">BREWSTER                     </v>
          </cell>
          <cell r="E2253">
            <v>0</v>
          </cell>
          <cell r="G2253">
            <v>8445</v>
          </cell>
          <cell r="I2253">
            <v>17696</v>
          </cell>
          <cell r="J2253">
            <v>7700</v>
          </cell>
        </row>
        <row r="2254">
          <cell r="A2254">
            <v>2252</v>
          </cell>
          <cell r="B2254">
            <v>40</v>
          </cell>
          <cell r="C2254" t="str">
            <v>041</v>
          </cell>
          <cell r="D2254" t="str">
            <v xml:space="preserve">BREWSTER                     </v>
          </cell>
          <cell r="E2254">
            <v>0</v>
          </cell>
          <cell r="G2254">
            <v>8450</v>
          </cell>
          <cell r="I2254">
            <v>9299</v>
          </cell>
          <cell r="J2254">
            <v>8672</v>
          </cell>
        </row>
        <row r="2255">
          <cell r="A2255">
            <v>2253</v>
          </cell>
          <cell r="B2255">
            <v>41</v>
          </cell>
          <cell r="C2255" t="str">
            <v>041</v>
          </cell>
          <cell r="D2255" t="str">
            <v xml:space="preserve">BREWSTER                     </v>
          </cell>
          <cell r="E2255">
            <v>0</v>
          </cell>
          <cell r="G2255">
            <v>8455</v>
          </cell>
          <cell r="I2255">
            <v>3963</v>
          </cell>
          <cell r="J2255">
            <v>0</v>
          </cell>
        </row>
        <row r="2256">
          <cell r="A2256">
            <v>2254</v>
          </cell>
          <cell r="B2256">
            <v>42</v>
          </cell>
          <cell r="C2256" t="str">
            <v>041</v>
          </cell>
          <cell r="D2256" t="str">
            <v xml:space="preserve">BREWSTER                     </v>
          </cell>
          <cell r="E2256">
            <v>0</v>
          </cell>
          <cell r="G2256">
            <v>8460</v>
          </cell>
          <cell r="I2256">
            <v>50</v>
          </cell>
          <cell r="J2256">
            <v>0</v>
          </cell>
        </row>
        <row r="2257">
          <cell r="A2257">
            <v>2255</v>
          </cell>
          <cell r="B2257">
            <v>43</v>
          </cell>
          <cell r="C2257" t="str">
            <v>041</v>
          </cell>
          <cell r="D2257" t="str">
            <v xml:space="preserve">BREWSTER                     </v>
          </cell>
          <cell r="E2257">
            <v>10</v>
          </cell>
          <cell r="F2257" t="str">
            <v>Guidance, Counseling and Testing</v>
          </cell>
          <cell r="I2257">
            <v>160883</v>
          </cell>
          <cell r="J2257">
            <v>168429</v>
          </cell>
        </row>
        <row r="2258">
          <cell r="A2258">
            <v>2256</v>
          </cell>
          <cell r="B2258">
            <v>44</v>
          </cell>
          <cell r="C2258" t="str">
            <v>041</v>
          </cell>
          <cell r="D2258" t="str">
            <v xml:space="preserve">BREWSTER                     </v>
          </cell>
          <cell r="E2258">
            <v>0</v>
          </cell>
          <cell r="G2258">
            <v>8465</v>
          </cell>
          <cell r="I2258">
            <v>149189</v>
          </cell>
          <cell r="J2258">
            <v>154357</v>
          </cell>
        </row>
        <row r="2259">
          <cell r="A2259">
            <v>2257</v>
          </cell>
          <cell r="B2259">
            <v>45</v>
          </cell>
          <cell r="C2259" t="str">
            <v>041</v>
          </cell>
          <cell r="D2259" t="str">
            <v xml:space="preserve">BREWSTER                     </v>
          </cell>
          <cell r="E2259">
            <v>0</v>
          </cell>
          <cell r="G2259">
            <v>8470</v>
          </cell>
          <cell r="I2259">
            <v>6002</v>
          </cell>
          <cell r="J2259">
            <v>14072</v>
          </cell>
        </row>
        <row r="2260">
          <cell r="A2260">
            <v>2258</v>
          </cell>
          <cell r="B2260">
            <v>46</v>
          </cell>
          <cell r="C2260" t="str">
            <v>041</v>
          </cell>
          <cell r="D2260" t="str">
            <v xml:space="preserve">BREWSTER                     </v>
          </cell>
          <cell r="E2260">
            <v>0</v>
          </cell>
          <cell r="G2260">
            <v>8475</v>
          </cell>
          <cell r="I2260">
            <v>5692</v>
          </cell>
          <cell r="J2260">
            <v>0</v>
          </cell>
        </row>
        <row r="2261">
          <cell r="A2261">
            <v>2259</v>
          </cell>
          <cell r="B2261">
            <v>47</v>
          </cell>
          <cell r="C2261" t="str">
            <v>041</v>
          </cell>
          <cell r="D2261" t="str">
            <v xml:space="preserve">BREWSTER                     </v>
          </cell>
          <cell r="E2261">
            <v>11</v>
          </cell>
          <cell r="F2261" t="str">
            <v>Pupil Services</v>
          </cell>
          <cell r="I2261">
            <v>543320</v>
          </cell>
          <cell r="J2261">
            <v>511922</v>
          </cell>
        </row>
        <row r="2262">
          <cell r="A2262">
            <v>2260</v>
          </cell>
          <cell r="B2262">
            <v>48</v>
          </cell>
          <cell r="C2262" t="str">
            <v>041</v>
          </cell>
          <cell r="D2262" t="str">
            <v xml:space="preserve">BREWSTER                     </v>
          </cell>
          <cell r="E2262">
            <v>0</v>
          </cell>
          <cell r="G2262">
            <v>8485</v>
          </cell>
          <cell r="I2262">
            <v>0</v>
          </cell>
          <cell r="J2262">
            <v>0</v>
          </cell>
        </row>
        <row r="2263">
          <cell r="A2263">
            <v>2261</v>
          </cell>
          <cell r="B2263">
            <v>49</v>
          </cell>
          <cell r="C2263" t="str">
            <v>041</v>
          </cell>
          <cell r="D2263" t="str">
            <v xml:space="preserve">BREWSTER                     </v>
          </cell>
          <cell r="E2263">
            <v>0</v>
          </cell>
          <cell r="G2263">
            <v>8490</v>
          </cell>
          <cell r="I2263">
            <v>132736</v>
          </cell>
          <cell r="J2263">
            <v>108006</v>
          </cell>
        </row>
        <row r="2264">
          <cell r="A2264">
            <v>2262</v>
          </cell>
          <cell r="B2264">
            <v>50</v>
          </cell>
          <cell r="C2264" t="str">
            <v>041</v>
          </cell>
          <cell r="D2264" t="str">
            <v xml:space="preserve">BREWSTER                     </v>
          </cell>
          <cell r="E2264">
            <v>0</v>
          </cell>
          <cell r="G2264">
            <v>8495</v>
          </cell>
          <cell r="I2264">
            <v>225553</v>
          </cell>
          <cell r="J2264">
            <v>229170</v>
          </cell>
        </row>
        <row r="2265">
          <cell r="A2265">
            <v>2263</v>
          </cell>
          <cell r="B2265">
            <v>51</v>
          </cell>
          <cell r="C2265" t="str">
            <v>041</v>
          </cell>
          <cell r="D2265" t="str">
            <v xml:space="preserve">BREWSTER                     </v>
          </cell>
          <cell r="E2265">
            <v>0</v>
          </cell>
          <cell r="G2265">
            <v>8500</v>
          </cell>
          <cell r="I2265">
            <v>154292</v>
          </cell>
          <cell r="J2265">
            <v>160645</v>
          </cell>
        </row>
        <row r="2266">
          <cell r="A2266">
            <v>2264</v>
          </cell>
          <cell r="B2266">
            <v>52</v>
          </cell>
          <cell r="C2266" t="str">
            <v>041</v>
          </cell>
          <cell r="D2266" t="str">
            <v xml:space="preserve">BREWSTER                     </v>
          </cell>
          <cell r="E2266">
            <v>0</v>
          </cell>
          <cell r="G2266">
            <v>8505</v>
          </cell>
          <cell r="I2266">
            <v>0</v>
          </cell>
          <cell r="J2266">
            <v>0</v>
          </cell>
        </row>
        <row r="2267">
          <cell r="A2267">
            <v>2265</v>
          </cell>
          <cell r="B2267">
            <v>53</v>
          </cell>
          <cell r="C2267" t="str">
            <v>041</v>
          </cell>
          <cell r="D2267" t="str">
            <v xml:space="preserve">BREWSTER                     </v>
          </cell>
          <cell r="E2267">
            <v>0</v>
          </cell>
          <cell r="G2267">
            <v>8510</v>
          </cell>
          <cell r="I2267">
            <v>30739</v>
          </cell>
          <cell r="J2267">
            <v>14101</v>
          </cell>
        </row>
        <row r="2268">
          <cell r="A2268">
            <v>2266</v>
          </cell>
          <cell r="B2268">
            <v>54</v>
          </cell>
          <cell r="C2268" t="str">
            <v>041</v>
          </cell>
          <cell r="D2268" t="str">
            <v xml:space="preserve">BREWSTER                     </v>
          </cell>
          <cell r="E2268">
            <v>0</v>
          </cell>
          <cell r="G2268">
            <v>8515</v>
          </cell>
          <cell r="I2268">
            <v>0</v>
          </cell>
          <cell r="J2268">
            <v>0</v>
          </cell>
        </row>
        <row r="2269">
          <cell r="A2269">
            <v>2267</v>
          </cell>
          <cell r="B2269">
            <v>55</v>
          </cell>
          <cell r="C2269" t="str">
            <v>041</v>
          </cell>
          <cell r="D2269" t="str">
            <v xml:space="preserve">BREWSTER                     </v>
          </cell>
          <cell r="E2269">
            <v>12</v>
          </cell>
          <cell r="F2269" t="str">
            <v>Operations and Maintenance</v>
          </cell>
          <cell r="I2269">
            <v>675231</v>
          </cell>
          <cell r="J2269">
            <v>582832</v>
          </cell>
        </row>
        <row r="2270">
          <cell r="A2270">
            <v>2268</v>
          </cell>
          <cell r="B2270">
            <v>56</v>
          </cell>
          <cell r="C2270" t="str">
            <v>041</v>
          </cell>
          <cell r="D2270" t="str">
            <v xml:space="preserve">BREWSTER                     </v>
          </cell>
          <cell r="E2270">
            <v>0</v>
          </cell>
          <cell r="G2270">
            <v>8520</v>
          </cell>
          <cell r="I2270">
            <v>239937</v>
          </cell>
          <cell r="J2270">
            <v>217770</v>
          </cell>
        </row>
        <row r="2271">
          <cell r="A2271">
            <v>2269</v>
          </cell>
          <cell r="B2271">
            <v>57</v>
          </cell>
          <cell r="C2271" t="str">
            <v>041</v>
          </cell>
          <cell r="D2271" t="str">
            <v xml:space="preserve">BREWSTER                     </v>
          </cell>
          <cell r="E2271">
            <v>0</v>
          </cell>
          <cell r="G2271">
            <v>8525</v>
          </cell>
          <cell r="I2271">
            <v>163796</v>
          </cell>
          <cell r="J2271">
            <v>109760</v>
          </cell>
        </row>
        <row r="2272">
          <cell r="A2272">
            <v>2270</v>
          </cell>
          <cell r="B2272">
            <v>58</v>
          </cell>
          <cell r="C2272" t="str">
            <v>041</v>
          </cell>
          <cell r="D2272" t="str">
            <v xml:space="preserve">BREWSTER                     </v>
          </cell>
          <cell r="E2272">
            <v>0</v>
          </cell>
          <cell r="G2272">
            <v>8530</v>
          </cell>
          <cell r="I2272">
            <v>135773</v>
          </cell>
          <cell r="J2272">
            <v>122707</v>
          </cell>
        </row>
        <row r="2273">
          <cell r="A2273">
            <v>2271</v>
          </cell>
          <cell r="B2273">
            <v>59</v>
          </cell>
          <cell r="C2273" t="str">
            <v>041</v>
          </cell>
          <cell r="D2273" t="str">
            <v xml:space="preserve">BREWSTER                     </v>
          </cell>
          <cell r="E2273">
            <v>0</v>
          </cell>
          <cell r="G2273">
            <v>8535</v>
          </cell>
          <cell r="I2273">
            <v>3492</v>
          </cell>
          <cell r="J2273">
            <v>2176</v>
          </cell>
        </row>
        <row r="2274">
          <cell r="A2274">
            <v>2272</v>
          </cell>
          <cell r="B2274">
            <v>60</v>
          </cell>
          <cell r="C2274" t="str">
            <v>041</v>
          </cell>
          <cell r="D2274" t="str">
            <v xml:space="preserve">BREWSTER                     </v>
          </cell>
          <cell r="E2274">
            <v>0</v>
          </cell>
          <cell r="G2274">
            <v>8540</v>
          </cell>
          <cell r="I2274">
            <v>70101</v>
          </cell>
          <cell r="J2274">
            <v>87930</v>
          </cell>
        </row>
        <row r="2275">
          <cell r="A2275">
            <v>2273</v>
          </cell>
          <cell r="B2275">
            <v>61</v>
          </cell>
          <cell r="C2275" t="str">
            <v>041</v>
          </cell>
          <cell r="D2275" t="str">
            <v xml:space="preserve">BREWSTER                     </v>
          </cell>
          <cell r="E2275">
            <v>0</v>
          </cell>
          <cell r="G2275">
            <v>8545</v>
          </cell>
          <cell r="I2275">
            <v>5067</v>
          </cell>
          <cell r="J2275">
            <v>1766</v>
          </cell>
        </row>
        <row r="2276">
          <cell r="A2276">
            <v>2274</v>
          </cell>
          <cell r="B2276">
            <v>62</v>
          </cell>
          <cell r="C2276" t="str">
            <v>041</v>
          </cell>
          <cell r="D2276" t="str">
            <v xml:space="preserve">BREWSTER                     </v>
          </cell>
          <cell r="E2276">
            <v>0</v>
          </cell>
          <cell r="G2276">
            <v>8550</v>
          </cell>
          <cell r="I2276">
            <v>57065</v>
          </cell>
          <cell r="J2276">
            <v>40723</v>
          </cell>
        </row>
        <row r="2277">
          <cell r="A2277">
            <v>2275</v>
          </cell>
          <cell r="B2277">
            <v>63</v>
          </cell>
          <cell r="C2277" t="str">
            <v>041</v>
          </cell>
          <cell r="D2277" t="str">
            <v xml:space="preserve">BREWSTER                     </v>
          </cell>
          <cell r="E2277">
            <v>0</v>
          </cell>
          <cell r="G2277">
            <v>8555</v>
          </cell>
          <cell r="I2277">
            <v>0</v>
          </cell>
          <cell r="J2277">
            <v>0</v>
          </cell>
        </row>
        <row r="2278">
          <cell r="A2278">
            <v>2276</v>
          </cell>
          <cell r="B2278">
            <v>64</v>
          </cell>
          <cell r="C2278" t="str">
            <v>041</v>
          </cell>
          <cell r="D2278" t="str">
            <v xml:space="preserve">BREWSTER                     </v>
          </cell>
          <cell r="E2278">
            <v>0</v>
          </cell>
          <cell r="G2278">
            <v>8560</v>
          </cell>
          <cell r="I2278">
            <v>0</v>
          </cell>
          <cell r="J2278">
            <v>0</v>
          </cell>
        </row>
        <row r="2279">
          <cell r="A2279">
            <v>2277</v>
          </cell>
          <cell r="B2279">
            <v>65</v>
          </cell>
          <cell r="C2279" t="str">
            <v>041</v>
          </cell>
          <cell r="D2279" t="str">
            <v xml:space="preserve">BREWSTER                     </v>
          </cell>
          <cell r="E2279">
            <v>0</v>
          </cell>
          <cell r="G2279">
            <v>8565</v>
          </cell>
          <cell r="I2279">
            <v>0</v>
          </cell>
          <cell r="J2279">
            <v>0</v>
          </cell>
        </row>
        <row r="2280">
          <cell r="A2280">
            <v>2278</v>
          </cell>
          <cell r="B2280">
            <v>66</v>
          </cell>
          <cell r="C2280" t="str">
            <v>041</v>
          </cell>
          <cell r="D2280" t="str">
            <v xml:space="preserve">BREWSTER                     </v>
          </cell>
          <cell r="E2280">
            <v>13</v>
          </cell>
          <cell r="F2280" t="str">
            <v>Insurance, Retirement Programs and Other</v>
          </cell>
          <cell r="I2280">
            <v>1329684</v>
          </cell>
          <cell r="J2280">
            <v>1281856</v>
          </cell>
        </row>
        <row r="2281">
          <cell r="A2281">
            <v>2279</v>
          </cell>
          <cell r="B2281">
            <v>67</v>
          </cell>
          <cell r="C2281" t="str">
            <v>041</v>
          </cell>
          <cell r="D2281" t="str">
            <v xml:space="preserve">BREWSTER                     </v>
          </cell>
          <cell r="E2281">
            <v>0</v>
          </cell>
          <cell r="G2281">
            <v>8570</v>
          </cell>
          <cell r="I2281">
            <v>250264</v>
          </cell>
          <cell r="J2281">
            <v>280144</v>
          </cell>
        </row>
        <row r="2282">
          <cell r="A2282">
            <v>2280</v>
          </cell>
          <cell r="B2282">
            <v>68</v>
          </cell>
          <cell r="C2282" t="str">
            <v>041</v>
          </cell>
          <cell r="D2282" t="str">
            <v xml:space="preserve">BREWSTER                     </v>
          </cell>
          <cell r="E2282">
            <v>0</v>
          </cell>
          <cell r="G2282">
            <v>8575</v>
          </cell>
          <cell r="I2282">
            <v>1038198</v>
          </cell>
          <cell r="J2282">
            <v>943407</v>
          </cell>
        </row>
        <row r="2283">
          <cell r="A2283">
            <v>2281</v>
          </cell>
          <cell r="B2283">
            <v>69</v>
          </cell>
          <cell r="C2283" t="str">
            <v>041</v>
          </cell>
          <cell r="D2283" t="str">
            <v xml:space="preserve">BREWSTER                     </v>
          </cell>
          <cell r="E2283">
            <v>0</v>
          </cell>
          <cell r="G2283">
            <v>8580</v>
          </cell>
          <cell r="I2283">
            <v>0</v>
          </cell>
          <cell r="J2283">
            <v>0</v>
          </cell>
        </row>
        <row r="2284">
          <cell r="A2284">
            <v>2282</v>
          </cell>
          <cell r="B2284">
            <v>70</v>
          </cell>
          <cell r="C2284" t="str">
            <v>041</v>
          </cell>
          <cell r="D2284" t="str">
            <v xml:space="preserve">BREWSTER                     </v>
          </cell>
          <cell r="E2284">
            <v>0</v>
          </cell>
          <cell r="G2284">
            <v>8585</v>
          </cell>
          <cell r="I2284">
            <v>0</v>
          </cell>
          <cell r="J2284">
            <v>0</v>
          </cell>
        </row>
        <row r="2285">
          <cell r="A2285">
            <v>2283</v>
          </cell>
          <cell r="B2285">
            <v>71</v>
          </cell>
          <cell r="C2285" t="str">
            <v>041</v>
          </cell>
          <cell r="D2285" t="str">
            <v xml:space="preserve">BREWSTER                     </v>
          </cell>
          <cell r="E2285">
            <v>0</v>
          </cell>
          <cell r="G2285">
            <v>8590</v>
          </cell>
          <cell r="I2285">
            <v>0</v>
          </cell>
          <cell r="J2285">
            <v>0</v>
          </cell>
        </row>
        <row r="2286">
          <cell r="A2286">
            <v>2284</v>
          </cell>
          <cell r="B2286">
            <v>72</v>
          </cell>
          <cell r="C2286" t="str">
            <v>041</v>
          </cell>
          <cell r="D2286" t="str">
            <v xml:space="preserve">BREWSTER                     </v>
          </cell>
          <cell r="E2286">
            <v>0</v>
          </cell>
          <cell r="G2286">
            <v>8595</v>
          </cell>
          <cell r="I2286">
            <v>41222</v>
          </cell>
          <cell r="J2286">
            <v>58305</v>
          </cell>
        </row>
        <row r="2287">
          <cell r="A2287">
            <v>2285</v>
          </cell>
          <cell r="B2287">
            <v>73</v>
          </cell>
          <cell r="C2287" t="str">
            <v>041</v>
          </cell>
          <cell r="D2287" t="str">
            <v xml:space="preserve">BREWSTER                     </v>
          </cell>
          <cell r="E2287">
            <v>0</v>
          </cell>
          <cell r="G2287">
            <v>8600</v>
          </cell>
          <cell r="I2287">
            <v>0</v>
          </cell>
          <cell r="J2287">
            <v>0</v>
          </cell>
        </row>
        <row r="2288">
          <cell r="A2288">
            <v>2286</v>
          </cell>
          <cell r="B2288">
            <v>74</v>
          </cell>
          <cell r="C2288" t="str">
            <v>041</v>
          </cell>
          <cell r="D2288" t="str">
            <v xml:space="preserve">BREWSTER                     </v>
          </cell>
          <cell r="E2288">
            <v>0</v>
          </cell>
          <cell r="G2288">
            <v>8610</v>
          </cell>
          <cell r="I2288">
            <v>0</v>
          </cell>
          <cell r="J2288">
            <v>0</v>
          </cell>
        </row>
        <row r="2289">
          <cell r="A2289">
            <v>2287</v>
          </cell>
          <cell r="B2289">
            <v>75</v>
          </cell>
          <cell r="C2289" t="str">
            <v>041</v>
          </cell>
          <cell r="D2289" t="str">
            <v xml:space="preserve">BREWSTER                     </v>
          </cell>
          <cell r="E2289">
            <v>14</v>
          </cell>
          <cell r="F2289" t="str">
            <v xml:space="preserve">Payments To Out-Of-District Schools </v>
          </cell>
          <cell r="I2289">
            <v>361392</v>
          </cell>
          <cell r="J2289">
            <v>444790</v>
          </cell>
        </row>
        <row r="2290">
          <cell r="A2290">
            <v>2288</v>
          </cell>
          <cell r="B2290">
            <v>76</v>
          </cell>
          <cell r="C2290" t="str">
            <v>041</v>
          </cell>
          <cell r="D2290" t="str">
            <v xml:space="preserve">BREWSTER                     </v>
          </cell>
          <cell r="E2290">
            <v>15</v>
          </cell>
          <cell r="F2290" t="str">
            <v>Tuition To Other Schools (9000)</v>
          </cell>
          <cell r="G2290" t="str">
            <v xml:space="preserve"> </v>
          </cell>
          <cell r="I2290">
            <v>361392</v>
          </cell>
          <cell r="J2290">
            <v>444790</v>
          </cell>
        </row>
        <row r="2291">
          <cell r="A2291">
            <v>2289</v>
          </cell>
          <cell r="B2291">
            <v>77</v>
          </cell>
          <cell r="C2291" t="str">
            <v>041</v>
          </cell>
          <cell r="D2291" t="str">
            <v xml:space="preserve">BREWSTER                     </v>
          </cell>
          <cell r="E2291">
            <v>16</v>
          </cell>
          <cell r="F2291" t="str">
            <v>Out-of-District Transportation (3300)</v>
          </cell>
          <cell r="I2291">
            <v>0</v>
          </cell>
          <cell r="J2291">
            <v>0</v>
          </cell>
        </row>
        <row r="2292">
          <cell r="A2292">
            <v>2290</v>
          </cell>
          <cell r="B2292">
            <v>78</v>
          </cell>
          <cell r="C2292" t="str">
            <v>041</v>
          </cell>
          <cell r="D2292" t="str">
            <v xml:space="preserve">BREWSTER                     </v>
          </cell>
          <cell r="E2292">
            <v>17</v>
          </cell>
          <cell r="F2292" t="str">
            <v>TOTAL EXPENDITURES</v>
          </cell>
          <cell r="I2292">
            <v>7884183</v>
          </cell>
          <cell r="J2292">
            <v>7743007</v>
          </cell>
        </row>
        <row r="2293">
          <cell r="A2293">
            <v>2291</v>
          </cell>
          <cell r="B2293">
            <v>79</v>
          </cell>
          <cell r="C2293" t="str">
            <v>041</v>
          </cell>
          <cell r="D2293" t="str">
            <v xml:space="preserve">BREWSTER                     </v>
          </cell>
          <cell r="E2293">
            <v>18</v>
          </cell>
          <cell r="F2293" t="str">
            <v>percentage of overall spending from the general fund</v>
          </cell>
          <cell r="I2293">
            <v>95.453048210575531</v>
          </cell>
        </row>
        <row r="2294">
          <cell r="A2294">
            <v>2292</v>
          </cell>
          <cell r="B2294">
            <v>1</v>
          </cell>
          <cell r="C2294" t="str">
            <v>043</v>
          </cell>
          <cell r="D2294" t="str">
            <v xml:space="preserve">BRIMFIELD                    </v>
          </cell>
          <cell r="E2294">
            <v>1</v>
          </cell>
          <cell r="F2294" t="str">
            <v>In-District FTE Average Membership</v>
          </cell>
          <cell r="G2294" t="str">
            <v xml:space="preserve"> </v>
          </cell>
          <cell r="I2294">
            <v>349.89</v>
          </cell>
          <cell r="J2294">
            <v>351</v>
          </cell>
        </row>
        <row r="2295">
          <cell r="A2295">
            <v>2293</v>
          </cell>
          <cell r="B2295">
            <v>2</v>
          </cell>
          <cell r="C2295" t="str">
            <v>043</v>
          </cell>
          <cell r="D2295" t="str">
            <v xml:space="preserve">BRIMFIELD                    </v>
          </cell>
          <cell r="E2295">
            <v>2</v>
          </cell>
          <cell r="F2295" t="str">
            <v>Out-of-District FTE Average Membership</v>
          </cell>
          <cell r="G2295" t="str">
            <v xml:space="preserve"> </v>
          </cell>
          <cell r="I2295">
            <v>4.3</v>
          </cell>
          <cell r="J2295">
            <v>3.6</v>
          </cell>
        </row>
        <row r="2296">
          <cell r="A2296">
            <v>2294</v>
          </cell>
          <cell r="B2296">
            <v>3</v>
          </cell>
          <cell r="C2296" t="str">
            <v>043</v>
          </cell>
          <cell r="D2296" t="str">
            <v xml:space="preserve">BRIMFIELD                    </v>
          </cell>
          <cell r="E2296">
            <v>3</v>
          </cell>
          <cell r="F2296" t="str">
            <v>Total FTE Average Membership</v>
          </cell>
          <cell r="G2296" t="str">
            <v xml:space="preserve"> </v>
          </cell>
          <cell r="I2296">
            <v>354.19</v>
          </cell>
          <cell r="J2296">
            <v>354.6</v>
          </cell>
        </row>
        <row r="2297">
          <cell r="A2297">
            <v>2295</v>
          </cell>
          <cell r="B2297">
            <v>4</v>
          </cell>
          <cell r="C2297" t="str">
            <v>043</v>
          </cell>
          <cell r="D2297" t="str">
            <v xml:space="preserve">BRIMFIELD                    </v>
          </cell>
          <cell r="E2297">
            <v>4</v>
          </cell>
          <cell r="F2297" t="str">
            <v>Administration</v>
          </cell>
          <cell r="G2297" t="str">
            <v xml:space="preserve"> </v>
          </cell>
          <cell r="I2297">
            <v>124288</v>
          </cell>
          <cell r="J2297">
            <v>122375</v>
          </cell>
        </row>
        <row r="2298">
          <cell r="A2298">
            <v>2296</v>
          </cell>
          <cell r="B2298">
            <v>5</v>
          </cell>
          <cell r="C2298" t="str">
            <v>043</v>
          </cell>
          <cell r="D2298" t="str">
            <v xml:space="preserve">BRIMFIELD                    </v>
          </cell>
          <cell r="E2298">
            <v>0</v>
          </cell>
          <cell r="G2298">
            <v>8300</v>
          </cell>
          <cell r="I2298">
            <v>1898</v>
          </cell>
          <cell r="J2298">
            <v>4193</v>
          </cell>
        </row>
        <row r="2299">
          <cell r="A2299">
            <v>2297</v>
          </cell>
          <cell r="B2299">
            <v>6</v>
          </cell>
          <cell r="C2299" t="str">
            <v>043</v>
          </cell>
          <cell r="D2299" t="str">
            <v xml:space="preserve">BRIMFIELD                    </v>
          </cell>
          <cell r="E2299">
            <v>0</v>
          </cell>
          <cell r="G2299">
            <v>8305</v>
          </cell>
          <cell r="I2299">
            <v>20976</v>
          </cell>
          <cell r="J2299">
            <v>21270</v>
          </cell>
        </row>
        <row r="2300">
          <cell r="A2300">
            <v>2298</v>
          </cell>
          <cell r="B2300">
            <v>7</v>
          </cell>
          <cell r="C2300" t="str">
            <v>043</v>
          </cell>
          <cell r="D2300" t="str">
            <v xml:space="preserve">BRIMFIELD                    </v>
          </cell>
          <cell r="E2300">
            <v>0</v>
          </cell>
          <cell r="G2300">
            <v>8310</v>
          </cell>
          <cell r="I2300">
            <v>17288</v>
          </cell>
          <cell r="J2300">
            <v>15605</v>
          </cell>
        </row>
        <row r="2301">
          <cell r="A2301">
            <v>2299</v>
          </cell>
          <cell r="B2301">
            <v>8</v>
          </cell>
          <cell r="C2301" t="str">
            <v>043</v>
          </cell>
          <cell r="D2301" t="str">
            <v xml:space="preserve">BRIMFIELD                    </v>
          </cell>
          <cell r="E2301">
            <v>0</v>
          </cell>
          <cell r="G2301">
            <v>8315</v>
          </cell>
          <cell r="I2301">
            <v>14662</v>
          </cell>
          <cell r="J2301">
            <v>13924</v>
          </cell>
        </row>
        <row r="2302">
          <cell r="A2302">
            <v>2300</v>
          </cell>
          <cell r="B2302">
            <v>9</v>
          </cell>
          <cell r="C2302" t="str">
            <v>043</v>
          </cell>
          <cell r="D2302" t="str">
            <v xml:space="preserve">BRIMFIELD                    </v>
          </cell>
          <cell r="E2302">
            <v>0</v>
          </cell>
          <cell r="G2302">
            <v>8320</v>
          </cell>
          <cell r="I2302">
            <v>53817</v>
          </cell>
          <cell r="J2302">
            <v>49916</v>
          </cell>
        </row>
        <row r="2303">
          <cell r="A2303">
            <v>2301</v>
          </cell>
          <cell r="B2303">
            <v>10</v>
          </cell>
          <cell r="C2303" t="str">
            <v>043</v>
          </cell>
          <cell r="D2303" t="str">
            <v xml:space="preserve">BRIMFIELD                    </v>
          </cell>
          <cell r="E2303">
            <v>0</v>
          </cell>
          <cell r="G2303">
            <v>8325</v>
          </cell>
          <cell r="I2303">
            <v>5662</v>
          </cell>
          <cell r="J2303">
            <v>5952</v>
          </cell>
        </row>
        <row r="2304">
          <cell r="A2304">
            <v>2302</v>
          </cell>
          <cell r="B2304">
            <v>11</v>
          </cell>
          <cell r="C2304" t="str">
            <v>043</v>
          </cell>
          <cell r="D2304" t="str">
            <v xml:space="preserve">BRIMFIELD                    </v>
          </cell>
          <cell r="E2304">
            <v>0</v>
          </cell>
          <cell r="G2304">
            <v>8330</v>
          </cell>
          <cell r="I2304">
            <v>61</v>
          </cell>
          <cell r="J2304">
            <v>1978</v>
          </cell>
        </row>
        <row r="2305">
          <cell r="A2305">
            <v>2303</v>
          </cell>
          <cell r="B2305">
            <v>12</v>
          </cell>
          <cell r="C2305" t="str">
            <v>043</v>
          </cell>
          <cell r="D2305" t="str">
            <v xml:space="preserve">BRIMFIELD                    </v>
          </cell>
          <cell r="E2305">
            <v>0</v>
          </cell>
          <cell r="G2305">
            <v>8335</v>
          </cell>
          <cell r="I2305">
            <v>0</v>
          </cell>
          <cell r="J2305">
            <v>0</v>
          </cell>
        </row>
        <row r="2306">
          <cell r="A2306">
            <v>2304</v>
          </cell>
          <cell r="B2306">
            <v>13</v>
          </cell>
          <cell r="C2306" t="str">
            <v>043</v>
          </cell>
          <cell r="D2306" t="str">
            <v xml:space="preserve">BRIMFIELD                    </v>
          </cell>
          <cell r="E2306">
            <v>0</v>
          </cell>
          <cell r="G2306">
            <v>8340</v>
          </cell>
          <cell r="I2306">
            <v>9924</v>
          </cell>
          <cell r="J2306">
            <v>9537</v>
          </cell>
        </row>
        <row r="2307">
          <cell r="A2307">
            <v>2305</v>
          </cell>
          <cell r="B2307">
            <v>14</v>
          </cell>
          <cell r="C2307" t="str">
            <v>043</v>
          </cell>
          <cell r="D2307" t="str">
            <v xml:space="preserve">BRIMFIELD                    </v>
          </cell>
          <cell r="E2307">
            <v>5</v>
          </cell>
          <cell r="F2307" t="str">
            <v xml:space="preserve">Instructional Leadership </v>
          </cell>
          <cell r="I2307">
            <v>190530</v>
          </cell>
          <cell r="J2307">
            <v>196196</v>
          </cell>
        </row>
        <row r="2308">
          <cell r="A2308">
            <v>2306</v>
          </cell>
          <cell r="B2308">
            <v>15</v>
          </cell>
          <cell r="C2308" t="str">
            <v>043</v>
          </cell>
          <cell r="D2308" t="str">
            <v xml:space="preserve">BRIMFIELD                    </v>
          </cell>
          <cell r="E2308">
            <v>0</v>
          </cell>
          <cell r="G2308">
            <v>8345</v>
          </cell>
          <cell r="I2308">
            <v>0</v>
          </cell>
          <cell r="J2308">
            <v>0</v>
          </cell>
        </row>
        <row r="2309">
          <cell r="A2309">
            <v>2307</v>
          </cell>
          <cell r="B2309">
            <v>16</v>
          </cell>
          <cell r="C2309" t="str">
            <v>043</v>
          </cell>
          <cell r="D2309" t="str">
            <v xml:space="preserve">BRIMFIELD                    </v>
          </cell>
          <cell r="E2309">
            <v>0</v>
          </cell>
          <cell r="G2309">
            <v>8350</v>
          </cell>
          <cell r="I2309">
            <v>0</v>
          </cell>
          <cell r="J2309">
            <v>0</v>
          </cell>
        </row>
        <row r="2310">
          <cell r="A2310">
            <v>2308</v>
          </cell>
          <cell r="B2310">
            <v>17</v>
          </cell>
          <cell r="C2310" t="str">
            <v>043</v>
          </cell>
          <cell r="D2310" t="str">
            <v xml:space="preserve">BRIMFIELD                    </v>
          </cell>
          <cell r="E2310">
            <v>0</v>
          </cell>
          <cell r="G2310">
            <v>8355</v>
          </cell>
          <cell r="I2310">
            <v>120583</v>
          </cell>
          <cell r="J2310">
            <v>126778</v>
          </cell>
        </row>
        <row r="2311">
          <cell r="A2311">
            <v>2309</v>
          </cell>
          <cell r="B2311">
            <v>18</v>
          </cell>
          <cell r="C2311" t="str">
            <v>043</v>
          </cell>
          <cell r="D2311" t="str">
            <v xml:space="preserve">BRIMFIELD                    </v>
          </cell>
          <cell r="E2311">
            <v>0</v>
          </cell>
          <cell r="G2311">
            <v>8360</v>
          </cell>
          <cell r="I2311">
            <v>0</v>
          </cell>
          <cell r="J2311">
            <v>0</v>
          </cell>
        </row>
        <row r="2312">
          <cell r="A2312">
            <v>2310</v>
          </cell>
          <cell r="B2312">
            <v>19</v>
          </cell>
          <cell r="C2312" t="str">
            <v>043</v>
          </cell>
          <cell r="D2312" t="str">
            <v xml:space="preserve">BRIMFIELD                    </v>
          </cell>
          <cell r="E2312">
            <v>0</v>
          </cell>
          <cell r="G2312">
            <v>8365</v>
          </cell>
          <cell r="I2312">
            <v>69947</v>
          </cell>
          <cell r="J2312">
            <v>69418</v>
          </cell>
        </row>
        <row r="2313">
          <cell r="A2313">
            <v>2311</v>
          </cell>
          <cell r="B2313">
            <v>20</v>
          </cell>
          <cell r="C2313" t="str">
            <v>043</v>
          </cell>
          <cell r="D2313" t="str">
            <v xml:space="preserve">BRIMFIELD                    </v>
          </cell>
          <cell r="E2313">
            <v>0</v>
          </cell>
          <cell r="G2313">
            <v>8380</v>
          </cell>
          <cell r="I2313">
            <v>0</v>
          </cell>
          <cell r="J2313">
            <v>0</v>
          </cell>
        </row>
        <row r="2314">
          <cell r="A2314">
            <v>2312</v>
          </cell>
          <cell r="B2314">
            <v>21</v>
          </cell>
          <cell r="C2314" t="str">
            <v>043</v>
          </cell>
          <cell r="D2314" t="str">
            <v xml:space="preserve">BRIMFIELD                    </v>
          </cell>
          <cell r="E2314">
            <v>6</v>
          </cell>
          <cell r="F2314" t="str">
            <v>Classroom and Specialist Teachers</v>
          </cell>
          <cell r="I2314">
            <v>1790007</v>
          </cell>
          <cell r="J2314">
            <v>1822514</v>
          </cell>
        </row>
        <row r="2315">
          <cell r="A2315">
            <v>2313</v>
          </cell>
          <cell r="B2315">
            <v>22</v>
          </cell>
          <cell r="C2315" t="str">
            <v>043</v>
          </cell>
          <cell r="D2315" t="str">
            <v xml:space="preserve">BRIMFIELD                    </v>
          </cell>
          <cell r="E2315">
            <v>0</v>
          </cell>
          <cell r="G2315">
            <v>8370</v>
          </cell>
          <cell r="I2315">
            <v>1683853</v>
          </cell>
          <cell r="J2315">
            <v>1789579</v>
          </cell>
        </row>
        <row r="2316">
          <cell r="A2316">
            <v>2314</v>
          </cell>
          <cell r="B2316">
            <v>23</v>
          </cell>
          <cell r="C2316" t="str">
            <v>043</v>
          </cell>
          <cell r="D2316" t="str">
            <v xml:space="preserve">BRIMFIELD                    </v>
          </cell>
          <cell r="E2316">
            <v>0</v>
          </cell>
          <cell r="G2316">
            <v>8375</v>
          </cell>
          <cell r="I2316">
            <v>106154</v>
          </cell>
          <cell r="J2316">
            <v>32935</v>
          </cell>
        </row>
        <row r="2317">
          <cell r="A2317">
            <v>2315</v>
          </cell>
          <cell r="B2317">
            <v>24</v>
          </cell>
          <cell r="C2317" t="str">
            <v>043</v>
          </cell>
          <cell r="D2317" t="str">
            <v xml:space="preserve">BRIMFIELD                    </v>
          </cell>
          <cell r="E2317">
            <v>7</v>
          </cell>
          <cell r="F2317" t="str">
            <v>Other Teaching Services</v>
          </cell>
          <cell r="I2317">
            <v>426451</v>
          </cell>
          <cell r="J2317">
            <v>432560</v>
          </cell>
        </row>
        <row r="2318">
          <cell r="A2318">
            <v>2316</v>
          </cell>
          <cell r="B2318">
            <v>25</v>
          </cell>
          <cell r="C2318" t="str">
            <v>043</v>
          </cell>
          <cell r="D2318" t="str">
            <v xml:space="preserve">BRIMFIELD                    </v>
          </cell>
          <cell r="E2318">
            <v>0</v>
          </cell>
          <cell r="G2318">
            <v>8385</v>
          </cell>
          <cell r="I2318">
            <v>141692</v>
          </cell>
          <cell r="J2318">
            <v>138461</v>
          </cell>
        </row>
        <row r="2319">
          <cell r="A2319">
            <v>2317</v>
          </cell>
          <cell r="B2319">
            <v>26</v>
          </cell>
          <cell r="C2319" t="str">
            <v>043</v>
          </cell>
          <cell r="D2319" t="str">
            <v xml:space="preserve">BRIMFIELD                    </v>
          </cell>
          <cell r="E2319">
            <v>0</v>
          </cell>
          <cell r="G2319">
            <v>8390</v>
          </cell>
          <cell r="I2319">
            <v>46324</v>
          </cell>
          <cell r="J2319">
            <v>34832</v>
          </cell>
        </row>
        <row r="2320">
          <cell r="A2320">
            <v>2318</v>
          </cell>
          <cell r="B2320">
            <v>27</v>
          </cell>
          <cell r="C2320" t="str">
            <v>043</v>
          </cell>
          <cell r="D2320" t="str">
            <v xml:space="preserve">BRIMFIELD                    </v>
          </cell>
          <cell r="E2320">
            <v>0</v>
          </cell>
          <cell r="G2320">
            <v>8395</v>
          </cell>
          <cell r="I2320">
            <v>180556</v>
          </cell>
          <cell r="J2320">
            <v>195219</v>
          </cell>
        </row>
        <row r="2321">
          <cell r="A2321">
            <v>2319</v>
          </cell>
          <cell r="B2321">
            <v>28</v>
          </cell>
          <cell r="C2321" t="str">
            <v>043</v>
          </cell>
          <cell r="D2321" t="str">
            <v xml:space="preserve">BRIMFIELD                    </v>
          </cell>
          <cell r="E2321">
            <v>0</v>
          </cell>
          <cell r="G2321">
            <v>8400</v>
          </cell>
          <cell r="I2321">
            <v>57879</v>
          </cell>
          <cell r="J2321">
            <v>64048</v>
          </cell>
        </row>
        <row r="2322">
          <cell r="A2322">
            <v>2320</v>
          </cell>
          <cell r="B2322">
            <v>29</v>
          </cell>
          <cell r="C2322" t="str">
            <v>043</v>
          </cell>
          <cell r="D2322" t="str">
            <v xml:space="preserve">BRIMFIELD                    </v>
          </cell>
          <cell r="E2322">
            <v>8</v>
          </cell>
          <cell r="F2322" t="str">
            <v>Professional Development</v>
          </cell>
          <cell r="I2322">
            <v>37656</v>
          </cell>
          <cell r="J2322">
            <v>36921</v>
          </cell>
        </row>
        <row r="2323">
          <cell r="A2323">
            <v>2321</v>
          </cell>
          <cell r="B2323">
            <v>30</v>
          </cell>
          <cell r="C2323" t="str">
            <v>043</v>
          </cell>
          <cell r="D2323" t="str">
            <v xml:space="preserve">BRIMFIELD                    </v>
          </cell>
          <cell r="E2323">
            <v>0</v>
          </cell>
          <cell r="G2323">
            <v>8405</v>
          </cell>
          <cell r="I2323">
            <v>0</v>
          </cell>
          <cell r="J2323">
            <v>0</v>
          </cell>
        </row>
        <row r="2324">
          <cell r="A2324">
            <v>2322</v>
          </cell>
          <cell r="B2324">
            <v>31</v>
          </cell>
          <cell r="C2324" t="str">
            <v>043</v>
          </cell>
          <cell r="D2324" t="str">
            <v xml:space="preserve">BRIMFIELD                    </v>
          </cell>
          <cell r="E2324">
            <v>0</v>
          </cell>
          <cell r="G2324">
            <v>8410</v>
          </cell>
          <cell r="I2324">
            <v>17575</v>
          </cell>
          <cell r="J2324">
            <v>19725</v>
          </cell>
        </row>
        <row r="2325">
          <cell r="A2325">
            <v>2323</v>
          </cell>
          <cell r="B2325">
            <v>32</v>
          </cell>
          <cell r="C2325" t="str">
            <v>043</v>
          </cell>
          <cell r="D2325" t="str">
            <v xml:space="preserve">BRIMFIELD                    </v>
          </cell>
          <cell r="E2325">
            <v>0</v>
          </cell>
          <cell r="G2325">
            <v>8415</v>
          </cell>
          <cell r="I2325">
            <v>3466</v>
          </cell>
          <cell r="J2325">
            <v>0</v>
          </cell>
        </row>
        <row r="2326">
          <cell r="A2326">
            <v>2324</v>
          </cell>
          <cell r="B2326">
            <v>33</v>
          </cell>
          <cell r="C2326" t="str">
            <v>043</v>
          </cell>
          <cell r="D2326" t="str">
            <v xml:space="preserve">BRIMFIELD                    </v>
          </cell>
          <cell r="E2326">
            <v>0</v>
          </cell>
          <cell r="G2326">
            <v>8420</v>
          </cell>
          <cell r="I2326">
            <v>16615</v>
          </cell>
          <cell r="J2326">
            <v>17196</v>
          </cell>
        </row>
        <row r="2327">
          <cell r="A2327">
            <v>2325</v>
          </cell>
          <cell r="B2327">
            <v>34</v>
          </cell>
          <cell r="C2327" t="str">
            <v>043</v>
          </cell>
          <cell r="D2327" t="str">
            <v xml:space="preserve">BRIMFIELD                    </v>
          </cell>
          <cell r="E2327">
            <v>9</v>
          </cell>
          <cell r="F2327" t="str">
            <v>Instructional Materials, Equipment and Technology</v>
          </cell>
          <cell r="I2327">
            <v>149381</v>
          </cell>
          <cell r="J2327">
            <v>84033</v>
          </cell>
        </row>
        <row r="2328">
          <cell r="A2328">
            <v>2326</v>
          </cell>
          <cell r="B2328">
            <v>35</v>
          </cell>
          <cell r="C2328" t="str">
            <v>043</v>
          </cell>
          <cell r="D2328" t="str">
            <v xml:space="preserve">BRIMFIELD                    </v>
          </cell>
          <cell r="E2328">
            <v>0</v>
          </cell>
          <cell r="G2328">
            <v>8425</v>
          </cell>
          <cell r="I2328">
            <v>41450</v>
          </cell>
          <cell r="J2328">
            <v>23373</v>
          </cell>
        </row>
        <row r="2329">
          <cell r="A2329">
            <v>2327</v>
          </cell>
          <cell r="B2329">
            <v>36</v>
          </cell>
          <cell r="C2329" t="str">
            <v>043</v>
          </cell>
          <cell r="D2329" t="str">
            <v xml:space="preserve">BRIMFIELD                    </v>
          </cell>
          <cell r="E2329">
            <v>0</v>
          </cell>
          <cell r="G2329">
            <v>8430</v>
          </cell>
          <cell r="I2329">
            <v>0</v>
          </cell>
          <cell r="J2329">
            <v>223</v>
          </cell>
        </row>
        <row r="2330">
          <cell r="A2330">
            <v>2328</v>
          </cell>
          <cell r="B2330">
            <v>37</v>
          </cell>
          <cell r="C2330" t="str">
            <v>043</v>
          </cell>
          <cell r="D2330" t="str">
            <v xml:space="preserve">BRIMFIELD                    </v>
          </cell>
          <cell r="E2330">
            <v>0</v>
          </cell>
          <cell r="G2330">
            <v>8435</v>
          </cell>
          <cell r="I2330">
            <v>0</v>
          </cell>
          <cell r="J2330">
            <v>0</v>
          </cell>
        </row>
        <row r="2331">
          <cell r="A2331">
            <v>2329</v>
          </cell>
          <cell r="B2331">
            <v>38</v>
          </cell>
          <cell r="C2331" t="str">
            <v>043</v>
          </cell>
          <cell r="D2331" t="str">
            <v xml:space="preserve">BRIMFIELD                    </v>
          </cell>
          <cell r="E2331">
            <v>0</v>
          </cell>
          <cell r="G2331">
            <v>8440</v>
          </cell>
          <cell r="I2331">
            <v>34580</v>
          </cell>
          <cell r="J2331">
            <v>34946</v>
          </cell>
        </row>
        <row r="2332">
          <cell r="A2332">
            <v>2330</v>
          </cell>
          <cell r="B2332">
            <v>39</v>
          </cell>
          <cell r="C2332" t="str">
            <v>043</v>
          </cell>
          <cell r="D2332" t="str">
            <v xml:space="preserve">BRIMFIELD                    </v>
          </cell>
          <cell r="E2332">
            <v>0</v>
          </cell>
          <cell r="G2332">
            <v>8445</v>
          </cell>
          <cell r="I2332">
            <v>48930</v>
          </cell>
          <cell r="J2332">
            <v>10044</v>
          </cell>
        </row>
        <row r="2333">
          <cell r="A2333">
            <v>2331</v>
          </cell>
          <cell r="B2333">
            <v>40</v>
          </cell>
          <cell r="C2333" t="str">
            <v>043</v>
          </cell>
          <cell r="D2333" t="str">
            <v xml:space="preserve">BRIMFIELD                    </v>
          </cell>
          <cell r="E2333">
            <v>0</v>
          </cell>
          <cell r="G2333">
            <v>8450</v>
          </cell>
          <cell r="I2333">
            <v>0</v>
          </cell>
          <cell r="J2333">
            <v>2324</v>
          </cell>
        </row>
        <row r="2334">
          <cell r="A2334">
            <v>2332</v>
          </cell>
          <cell r="B2334">
            <v>41</v>
          </cell>
          <cell r="C2334" t="str">
            <v>043</v>
          </cell>
          <cell r="D2334" t="str">
            <v xml:space="preserve">BRIMFIELD                    </v>
          </cell>
          <cell r="E2334">
            <v>0</v>
          </cell>
          <cell r="G2334">
            <v>8455</v>
          </cell>
          <cell r="I2334">
            <v>19893</v>
          </cell>
          <cell r="J2334">
            <v>11983</v>
          </cell>
        </row>
        <row r="2335">
          <cell r="A2335">
            <v>2333</v>
          </cell>
          <cell r="B2335">
            <v>42</v>
          </cell>
          <cell r="C2335" t="str">
            <v>043</v>
          </cell>
          <cell r="D2335" t="str">
            <v xml:space="preserve">BRIMFIELD                    </v>
          </cell>
          <cell r="E2335">
            <v>0</v>
          </cell>
          <cell r="G2335">
            <v>8460</v>
          </cell>
          <cell r="I2335">
            <v>4528</v>
          </cell>
          <cell r="J2335">
            <v>1140</v>
          </cell>
        </row>
        <row r="2336">
          <cell r="A2336">
            <v>2334</v>
          </cell>
          <cell r="B2336">
            <v>43</v>
          </cell>
          <cell r="C2336" t="str">
            <v>043</v>
          </cell>
          <cell r="D2336" t="str">
            <v xml:space="preserve">BRIMFIELD                    </v>
          </cell>
          <cell r="E2336">
            <v>10</v>
          </cell>
          <cell r="F2336" t="str">
            <v>Guidance, Counseling and Testing</v>
          </cell>
          <cell r="I2336">
            <v>105275</v>
          </cell>
          <cell r="J2336">
            <v>105824</v>
          </cell>
        </row>
        <row r="2337">
          <cell r="A2337">
            <v>2335</v>
          </cell>
          <cell r="B2337">
            <v>44</v>
          </cell>
          <cell r="C2337" t="str">
            <v>043</v>
          </cell>
          <cell r="D2337" t="str">
            <v xml:space="preserve">BRIMFIELD                    </v>
          </cell>
          <cell r="E2337">
            <v>0</v>
          </cell>
          <cell r="G2337">
            <v>8465</v>
          </cell>
          <cell r="I2337">
            <v>102765</v>
          </cell>
          <cell r="J2337">
            <v>104874</v>
          </cell>
        </row>
        <row r="2338">
          <cell r="A2338">
            <v>2336</v>
          </cell>
          <cell r="B2338">
            <v>45</v>
          </cell>
          <cell r="C2338" t="str">
            <v>043</v>
          </cell>
          <cell r="D2338" t="str">
            <v xml:space="preserve">BRIMFIELD                    </v>
          </cell>
          <cell r="E2338">
            <v>0</v>
          </cell>
          <cell r="G2338">
            <v>8470</v>
          </cell>
          <cell r="I2338">
            <v>0</v>
          </cell>
          <cell r="J2338">
            <v>0</v>
          </cell>
        </row>
        <row r="2339">
          <cell r="A2339">
            <v>2337</v>
          </cell>
          <cell r="B2339">
            <v>46</v>
          </cell>
          <cell r="C2339" t="str">
            <v>043</v>
          </cell>
          <cell r="D2339" t="str">
            <v xml:space="preserve">BRIMFIELD                    </v>
          </cell>
          <cell r="E2339">
            <v>0</v>
          </cell>
          <cell r="G2339">
            <v>8475</v>
          </cell>
          <cell r="I2339">
            <v>2510</v>
          </cell>
          <cell r="J2339">
            <v>950</v>
          </cell>
        </row>
        <row r="2340">
          <cell r="A2340">
            <v>2338</v>
          </cell>
          <cell r="B2340">
            <v>47</v>
          </cell>
          <cell r="C2340" t="str">
            <v>043</v>
          </cell>
          <cell r="D2340" t="str">
            <v xml:space="preserve">BRIMFIELD                    </v>
          </cell>
          <cell r="E2340">
            <v>11</v>
          </cell>
          <cell r="F2340" t="str">
            <v>Pupil Services</v>
          </cell>
          <cell r="I2340">
            <v>348583</v>
          </cell>
          <cell r="J2340">
            <v>349441</v>
          </cell>
        </row>
        <row r="2341">
          <cell r="A2341">
            <v>2339</v>
          </cell>
          <cell r="B2341">
            <v>48</v>
          </cell>
          <cell r="C2341" t="str">
            <v>043</v>
          </cell>
          <cell r="D2341" t="str">
            <v xml:space="preserve">BRIMFIELD                    </v>
          </cell>
          <cell r="E2341">
            <v>0</v>
          </cell>
          <cell r="G2341">
            <v>8485</v>
          </cell>
          <cell r="I2341">
            <v>0</v>
          </cell>
          <cell r="J2341">
            <v>0</v>
          </cell>
        </row>
        <row r="2342">
          <cell r="A2342">
            <v>2340</v>
          </cell>
          <cell r="B2342">
            <v>49</v>
          </cell>
          <cell r="C2342" t="str">
            <v>043</v>
          </cell>
          <cell r="D2342" t="str">
            <v xml:space="preserve">BRIMFIELD                    </v>
          </cell>
          <cell r="E2342">
            <v>0</v>
          </cell>
          <cell r="G2342">
            <v>8490</v>
          </cell>
          <cell r="I2342">
            <v>71046</v>
          </cell>
          <cell r="J2342">
            <v>71877</v>
          </cell>
        </row>
        <row r="2343">
          <cell r="A2343">
            <v>2341</v>
          </cell>
          <cell r="B2343">
            <v>50</v>
          </cell>
          <cell r="C2343" t="str">
            <v>043</v>
          </cell>
          <cell r="D2343" t="str">
            <v xml:space="preserve">BRIMFIELD                    </v>
          </cell>
          <cell r="E2343">
            <v>0</v>
          </cell>
          <cell r="G2343">
            <v>8495</v>
          </cell>
          <cell r="I2343">
            <v>201265</v>
          </cell>
          <cell r="J2343">
            <v>197459</v>
          </cell>
        </row>
        <row r="2344">
          <cell r="A2344">
            <v>2342</v>
          </cell>
          <cell r="B2344">
            <v>51</v>
          </cell>
          <cell r="C2344" t="str">
            <v>043</v>
          </cell>
          <cell r="D2344" t="str">
            <v xml:space="preserve">BRIMFIELD                    </v>
          </cell>
          <cell r="E2344">
            <v>0</v>
          </cell>
          <cell r="G2344">
            <v>8500</v>
          </cell>
          <cell r="I2344">
            <v>76272</v>
          </cell>
          <cell r="J2344">
            <v>80105</v>
          </cell>
        </row>
        <row r="2345">
          <cell r="A2345">
            <v>2343</v>
          </cell>
          <cell r="B2345">
            <v>52</v>
          </cell>
          <cell r="C2345" t="str">
            <v>043</v>
          </cell>
          <cell r="D2345" t="str">
            <v xml:space="preserve">BRIMFIELD                    </v>
          </cell>
          <cell r="E2345">
            <v>0</v>
          </cell>
          <cell r="G2345">
            <v>8505</v>
          </cell>
          <cell r="I2345">
            <v>0</v>
          </cell>
          <cell r="J2345">
            <v>0</v>
          </cell>
        </row>
        <row r="2346">
          <cell r="A2346">
            <v>2344</v>
          </cell>
          <cell r="B2346">
            <v>53</v>
          </cell>
          <cell r="C2346" t="str">
            <v>043</v>
          </cell>
          <cell r="D2346" t="str">
            <v xml:space="preserve">BRIMFIELD                    </v>
          </cell>
          <cell r="E2346">
            <v>0</v>
          </cell>
          <cell r="G2346">
            <v>8510</v>
          </cell>
          <cell r="I2346">
            <v>0</v>
          </cell>
          <cell r="J2346">
            <v>0</v>
          </cell>
        </row>
        <row r="2347">
          <cell r="A2347">
            <v>2345</v>
          </cell>
          <cell r="B2347">
            <v>54</v>
          </cell>
          <cell r="C2347" t="str">
            <v>043</v>
          </cell>
          <cell r="D2347" t="str">
            <v xml:space="preserve">BRIMFIELD                    </v>
          </cell>
          <cell r="E2347">
            <v>0</v>
          </cell>
          <cell r="G2347">
            <v>8515</v>
          </cell>
          <cell r="I2347">
            <v>0</v>
          </cell>
          <cell r="J2347">
            <v>0</v>
          </cell>
        </row>
        <row r="2348">
          <cell r="A2348">
            <v>2346</v>
          </cell>
          <cell r="B2348">
            <v>55</v>
          </cell>
          <cell r="C2348" t="str">
            <v>043</v>
          </cell>
          <cell r="D2348" t="str">
            <v xml:space="preserve">BRIMFIELD                    </v>
          </cell>
          <cell r="E2348">
            <v>12</v>
          </cell>
          <cell r="F2348" t="str">
            <v>Operations and Maintenance</v>
          </cell>
          <cell r="I2348">
            <v>277035</v>
          </cell>
          <cell r="J2348">
            <v>274714</v>
          </cell>
        </row>
        <row r="2349">
          <cell r="A2349">
            <v>2347</v>
          </cell>
          <cell r="B2349">
            <v>56</v>
          </cell>
          <cell r="C2349" t="str">
            <v>043</v>
          </cell>
          <cell r="D2349" t="str">
            <v xml:space="preserve">BRIMFIELD                    </v>
          </cell>
          <cell r="E2349">
            <v>0</v>
          </cell>
          <cell r="G2349">
            <v>8520</v>
          </cell>
          <cell r="I2349">
            <v>104675</v>
          </cell>
          <cell r="J2349">
            <v>112084</v>
          </cell>
        </row>
        <row r="2350">
          <cell r="A2350">
            <v>2348</v>
          </cell>
          <cell r="B2350">
            <v>57</v>
          </cell>
          <cell r="C2350" t="str">
            <v>043</v>
          </cell>
          <cell r="D2350" t="str">
            <v xml:space="preserve">BRIMFIELD                    </v>
          </cell>
          <cell r="E2350">
            <v>0</v>
          </cell>
          <cell r="G2350">
            <v>8525</v>
          </cell>
          <cell r="I2350">
            <v>81520</v>
          </cell>
          <cell r="J2350">
            <v>49544</v>
          </cell>
        </row>
        <row r="2351">
          <cell r="A2351">
            <v>2349</v>
          </cell>
          <cell r="B2351">
            <v>58</v>
          </cell>
          <cell r="C2351" t="str">
            <v>043</v>
          </cell>
          <cell r="D2351" t="str">
            <v xml:space="preserve">BRIMFIELD                    </v>
          </cell>
          <cell r="E2351">
            <v>0</v>
          </cell>
          <cell r="G2351">
            <v>8530</v>
          </cell>
          <cell r="I2351">
            <v>53829</v>
          </cell>
          <cell r="J2351">
            <v>52919</v>
          </cell>
        </row>
        <row r="2352">
          <cell r="A2352">
            <v>2350</v>
          </cell>
          <cell r="B2352">
            <v>59</v>
          </cell>
          <cell r="C2352" t="str">
            <v>043</v>
          </cell>
          <cell r="D2352" t="str">
            <v xml:space="preserve">BRIMFIELD                    </v>
          </cell>
          <cell r="E2352">
            <v>0</v>
          </cell>
          <cell r="G2352">
            <v>8535</v>
          </cell>
        </row>
      </sheetData>
      <sheetData sheetId="2" refreshError="1">
        <row r="3">
          <cell r="A3">
            <v>1</v>
          </cell>
          <cell r="B3">
            <v>1</v>
          </cell>
          <cell r="C3" t="str">
            <v>001</v>
          </cell>
          <cell r="D3" t="str">
            <v xml:space="preserve">ABINGTON                     </v>
          </cell>
          <cell r="E3">
            <v>1</v>
          </cell>
          <cell r="F3" t="str">
            <v>In-District FTE Average Membership</v>
          </cell>
          <cell r="G3" t="str">
            <v xml:space="preserve"> </v>
          </cell>
          <cell r="H3" t="str">
            <v>FY11 Expenditure Detail</v>
          </cell>
        </row>
        <row r="4">
          <cell r="A4">
            <v>2</v>
          </cell>
          <cell r="B4">
            <v>2</v>
          </cell>
          <cell r="C4" t="str">
            <v>001</v>
          </cell>
          <cell r="D4" t="str">
            <v xml:space="preserve">ABINGTON                     </v>
          </cell>
          <cell r="E4">
            <v>2</v>
          </cell>
          <cell r="F4" t="str">
            <v>Out-of-District FTE Average Membership</v>
          </cell>
          <cell r="G4" t="str">
            <v xml:space="preserve"> </v>
          </cell>
        </row>
        <row r="5">
          <cell r="A5">
            <v>3</v>
          </cell>
          <cell r="B5">
            <v>3</v>
          </cell>
          <cell r="C5" t="str">
            <v>001</v>
          </cell>
          <cell r="D5" t="str">
            <v xml:space="preserve">ABINGTON                     </v>
          </cell>
          <cell r="E5">
            <v>3</v>
          </cell>
          <cell r="F5" t="str">
            <v>Total FTE Average Membership</v>
          </cell>
          <cell r="G5" t="str">
            <v xml:space="preserve"> </v>
          </cell>
        </row>
        <row r="6">
          <cell r="A6">
            <v>4</v>
          </cell>
          <cell r="B6">
            <v>4</v>
          </cell>
          <cell r="C6" t="str">
            <v>001</v>
          </cell>
          <cell r="D6" t="str">
            <v xml:space="preserve">ABINGTON                     </v>
          </cell>
          <cell r="E6">
            <v>4</v>
          </cell>
          <cell r="F6" t="str">
            <v>Administration</v>
          </cell>
          <cell r="G6" t="str">
            <v xml:space="preserve"> </v>
          </cell>
          <cell r="I6">
            <v>652270</v>
          </cell>
          <cell r="J6">
            <v>0</v>
          </cell>
          <cell r="K6">
            <v>652270</v>
          </cell>
          <cell r="L6">
            <v>2.6965929628791927</v>
          </cell>
          <cell r="M6">
            <v>319.94408201304753</v>
          </cell>
        </row>
        <row r="7">
          <cell r="A7">
            <v>5</v>
          </cell>
          <cell r="B7">
            <v>5</v>
          </cell>
          <cell r="C7" t="str">
            <v>001</v>
          </cell>
          <cell r="D7" t="str">
            <v xml:space="preserve">ABINGTON                     </v>
          </cell>
          <cell r="E7">
            <v>0</v>
          </cell>
          <cell r="G7">
            <v>8300</v>
          </cell>
          <cell r="H7" t="str">
            <v>School Committee (1110)</v>
          </cell>
          <cell r="I7">
            <v>0</v>
          </cell>
          <cell r="J7">
            <v>0</v>
          </cell>
          <cell r="K7">
            <v>0</v>
          </cell>
          <cell r="L7">
            <v>0</v>
          </cell>
          <cell r="M7">
            <v>0</v>
          </cell>
        </row>
        <row r="8">
          <cell r="A8">
            <v>6</v>
          </cell>
          <cell r="B8">
            <v>6</v>
          </cell>
          <cell r="C8" t="str">
            <v>001</v>
          </cell>
          <cell r="D8" t="str">
            <v xml:space="preserve">ABINGTON                     </v>
          </cell>
          <cell r="E8">
            <v>0</v>
          </cell>
          <cell r="G8">
            <v>8305</v>
          </cell>
          <cell r="H8" t="str">
            <v>Superintendent (1210)</v>
          </cell>
          <cell r="I8">
            <v>232411</v>
          </cell>
          <cell r="J8">
            <v>0</v>
          </cell>
          <cell r="K8">
            <v>232411</v>
          </cell>
          <cell r="L8">
            <v>0.96082583454047554</v>
          </cell>
          <cell r="M8">
            <v>113.99960759307402</v>
          </cell>
        </row>
        <row r="9">
          <cell r="A9">
            <v>7</v>
          </cell>
          <cell r="B9">
            <v>7</v>
          </cell>
          <cell r="C9" t="str">
            <v>001</v>
          </cell>
          <cell r="D9" t="str">
            <v xml:space="preserve">ABINGTON                     </v>
          </cell>
          <cell r="E9">
            <v>0</v>
          </cell>
          <cell r="G9">
            <v>8310</v>
          </cell>
          <cell r="H9" t="str">
            <v>Assistant Superintendents (1220)</v>
          </cell>
          <cell r="I9">
            <v>0</v>
          </cell>
          <cell r="J9">
            <v>0</v>
          </cell>
          <cell r="K9">
            <v>0</v>
          </cell>
          <cell r="L9">
            <v>0</v>
          </cell>
          <cell r="M9">
            <v>0</v>
          </cell>
        </row>
        <row r="10">
          <cell r="A10">
            <v>8</v>
          </cell>
          <cell r="B10">
            <v>8</v>
          </cell>
          <cell r="C10" t="str">
            <v>001</v>
          </cell>
          <cell r="D10" t="str">
            <v xml:space="preserve">ABINGTON                     </v>
          </cell>
          <cell r="E10">
            <v>0</v>
          </cell>
          <cell r="G10">
            <v>8315</v>
          </cell>
          <cell r="H10" t="str">
            <v>Other District-Wide Administration (1230)</v>
          </cell>
          <cell r="I10">
            <v>0</v>
          </cell>
          <cell r="J10">
            <v>0</v>
          </cell>
          <cell r="K10">
            <v>0</v>
          </cell>
          <cell r="L10">
            <v>0</v>
          </cell>
          <cell r="M10">
            <v>0</v>
          </cell>
        </row>
        <row r="11">
          <cell r="A11">
            <v>9</v>
          </cell>
          <cell r="B11">
            <v>9</v>
          </cell>
          <cell r="C11" t="str">
            <v>001</v>
          </cell>
          <cell r="D11" t="str">
            <v xml:space="preserve">ABINGTON                     </v>
          </cell>
          <cell r="E11">
            <v>0</v>
          </cell>
          <cell r="G11">
            <v>8320</v>
          </cell>
          <cell r="H11" t="str">
            <v>Business and Finance (1410)</v>
          </cell>
          <cell r="I11">
            <v>272852</v>
          </cell>
          <cell r="J11">
            <v>0</v>
          </cell>
          <cell r="K11">
            <v>272852</v>
          </cell>
          <cell r="L11">
            <v>1.1280156731223472</v>
          </cell>
          <cell r="M11">
            <v>133.83626821013391</v>
          </cell>
        </row>
        <row r="12">
          <cell r="A12">
            <v>10</v>
          </cell>
          <cell r="B12">
            <v>10</v>
          </cell>
          <cell r="C12" t="str">
            <v>001</v>
          </cell>
          <cell r="D12" t="str">
            <v xml:space="preserve">ABINGTON                     </v>
          </cell>
          <cell r="E12">
            <v>0</v>
          </cell>
          <cell r="G12">
            <v>8325</v>
          </cell>
          <cell r="H12" t="str">
            <v>Human Resources and Benefits (1420)</v>
          </cell>
          <cell r="I12">
            <v>49318</v>
          </cell>
          <cell r="J12">
            <v>0</v>
          </cell>
          <cell r="K12">
            <v>49318</v>
          </cell>
          <cell r="L12">
            <v>0.20388883705103103</v>
          </cell>
          <cell r="M12">
            <v>24.190905969490363</v>
          </cell>
        </row>
        <row r="13">
          <cell r="A13">
            <v>11</v>
          </cell>
          <cell r="B13">
            <v>11</v>
          </cell>
          <cell r="C13" t="str">
            <v>001</v>
          </cell>
          <cell r="D13" t="str">
            <v xml:space="preserve">ABINGTON                     </v>
          </cell>
          <cell r="E13">
            <v>0</v>
          </cell>
          <cell r="G13">
            <v>8330</v>
          </cell>
          <cell r="H13" t="str">
            <v>Legal Service For School Committee (1430)</v>
          </cell>
          <cell r="I13">
            <v>28194</v>
          </cell>
          <cell r="J13">
            <v>0</v>
          </cell>
          <cell r="K13">
            <v>28194</v>
          </cell>
          <cell r="L13">
            <v>0.11655869807812096</v>
          </cell>
          <cell r="M13">
            <v>13.829401088929218</v>
          </cell>
        </row>
        <row r="14">
          <cell r="A14">
            <v>12</v>
          </cell>
          <cell r="B14">
            <v>12</v>
          </cell>
          <cell r="C14" t="str">
            <v>001</v>
          </cell>
          <cell r="D14" t="str">
            <v xml:space="preserve">ABINGTON                     </v>
          </cell>
          <cell r="E14">
            <v>0</v>
          </cell>
          <cell r="G14">
            <v>8335</v>
          </cell>
          <cell r="H14" t="str">
            <v>Legal Settlements (1435)</v>
          </cell>
          <cell r="I14">
            <v>0</v>
          </cell>
          <cell r="J14">
            <v>0</v>
          </cell>
          <cell r="K14">
            <v>0</v>
          </cell>
          <cell r="L14">
            <v>0</v>
          </cell>
          <cell r="M14">
            <v>0</v>
          </cell>
        </row>
        <row r="15">
          <cell r="A15">
            <v>13</v>
          </cell>
          <cell r="B15">
            <v>13</v>
          </cell>
          <cell r="C15" t="str">
            <v>001</v>
          </cell>
          <cell r="D15" t="str">
            <v xml:space="preserve">ABINGTON                     </v>
          </cell>
          <cell r="E15">
            <v>0</v>
          </cell>
          <cell r="G15">
            <v>8340</v>
          </cell>
          <cell r="H15" t="str">
            <v>District-wide Information Mgmt and Tech (1450)</v>
          </cell>
          <cell r="I15">
            <v>69495</v>
          </cell>
          <cell r="J15">
            <v>0</v>
          </cell>
          <cell r="K15">
            <v>69495</v>
          </cell>
          <cell r="L15">
            <v>0.28730392008721767</v>
          </cell>
          <cell r="M15">
            <v>34.087899151420025</v>
          </cell>
        </row>
        <row r="16">
          <cell r="A16">
            <v>14</v>
          </cell>
          <cell r="B16">
            <v>14</v>
          </cell>
          <cell r="C16" t="str">
            <v>001</v>
          </cell>
          <cell r="D16" t="str">
            <v xml:space="preserve">ABINGTON                     </v>
          </cell>
          <cell r="E16">
            <v>5</v>
          </cell>
          <cell r="F16" t="str">
            <v xml:space="preserve">Instructional Leadership </v>
          </cell>
          <cell r="I16">
            <v>1025304</v>
          </cell>
          <cell r="J16">
            <v>1240</v>
          </cell>
          <cell r="K16">
            <v>1026544</v>
          </cell>
          <cell r="L16">
            <v>4.2439040987411003</v>
          </cell>
          <cell r="M16">
            <v>503.52871928189529</v>
          </cell>
        </row>
        <row r="17">
          <cell r="A17">
            <v>15</v>
          </cell>
          <cell r="B17">
            <v>15</v>
          </cell>
          <cell r="C17" t="str">
            <v>001</v>
          </cell>
          <cell r="D17" t="str">
            <v xml:space="preserve">ABINGTON                     </v>
          </cell>
          <cell r="E17">
            <v>0</v>
          </cell>
          <cell r="G17">
            <v>8345</v>
          </cell>
          <cell r="H17" t="str">
            <v>Curriculum Directors  (Supervisory) (2110)</v>
          </cell>
          <cell r="I17">
            <v>172539</v>
          </cell>
          <cell r="J17">
            <v>0</v>
          </cell>
          <cell r="K17">
            <v>172539</v>
          </cell>
          <cell r="L17">
            <v>0.71330500133719621</v>
          </cell>
          <cell r="M17">
            <v>84.631873252562912</v>
          </cell>
        </row>
        <row r="18">
          <cell r="A18">
            <v>16</v>
          </cell>
          <cell r="B18">
            <v>16</v>
          </cell>
          <cell r="C18" t="str">
            <v>001</v>
          </cell>
          <cell r="D18" t="str">
            <v xml:space="preserve">ABINGTON                     </v>
          </cell>
          <cell r="E18">
            <v>0</v>
          </cell>
          <cell r="G18">
            <v>8350</v>
          </cell>
          <cell r="H18" t="str">
            <v>Department Heads  (Non-Supervisory) (2120)</v>
          </cell>
          <cell r="I18">
            <v>0</v>
          </cell>
          <cell r="J18">
            <v>0</v>
          </cell>
          <cell r="K18">
            <v>0</v>
          </cell>
          <cell r="L18">
            <v>0</v>
          </cell>
          <cell r="M18">
            <v>0</v>
          </cell>
        </row>
        <row r="19">
          <cell r="A19">
            <v>17</v>
          </cell>
          <cell r="B19">
            <v>17</v>
          </cell>
          <cell r="C19" t="str">
            <v>001</v>
          </cell>
          <cell r="D19" t="str">
            <v xml:space="preserve">ABINGTON                     </v>
          </cell>
          <cell r="E19">
            <v>0</v>
          </cell>
          <cell r="G19">
            <v>8355</v>
          </cell>
          <cell r="H19" t="str">
            <v>School Leadership-Building (2210)</v>
          </cell>
          <cell r="I19">
            <v>835876</v>
          </cell>
          <cell r="J19">
            <v>0</v>
          </cell>
          <cell r="K19">
            <v>835876</v>
          </cell>
          <cell r="L19">
            <v>3.4556507879246445</v>
          </cell>
          <cell r="M19">
            <v>410.00441457791732</v>
          </cell>
        </row>
        <row r="20">
          <cell r="A20">
            <v>18</v>
          </cell>
          <cell r="B20">
            <v>18</v>
          </cell>
          <cell r="C20" t="str">
            <v>001</v>
          </cell>
          <cell r="D20" t="str">
            <v xml:space="preserve">ABINGTON                     </v>
          </cell>
          <cell r="E20">
            <v>0</v>
          </cell>
          <cell r="G20">
            <v>8360</v>
          </cell>
          <cell r="H20" t="str">
            <v>Curriculum Leaders/Dept Heads-Building Level (2220)</v>
          </cell>
          <cell r="I20">
            <v>0</v>
          </cell>
          <cell r="J20">
            <v>0</v>
          </cell>
          <cell r="K20">
            <v>0</v>
          </cell>
          <cell r="L20">
            <v>0</v>
          </cell>
          <cell r="M20">
            <v>0</v>
          </cell>
        </row>
        <row r="21">
          <cell r="A21">
            <v>19</v>
          </cell>
          <cell r="B21">
            <v>19</v>
          </cell>
          <cell r="C21" t="str">
            <v>001</v>
          </cell>
          <cell r="D21" t="str">
            <v xml:space="preserve">ABINGTON                     </v>
          </cell>
          <cell r="E21">
            <v>0</v>
          </cell>
          <cell r="G21">
            <v>8365</v>
          </cell>
          <cell r="H21" t="str">
            <v>Building Technology (2250)</v>
          </cell>
          <cell r="I21">
            <v>14574</v>
          </cell>
          <cell r="J21">
            <v>1240</v>
          </cell>
          <cell r="K21">
            <v>15814</v>
          </cell>
          <cell r="L21">
            <v>6.5377713393183115E-2</v>
          </cell>
          <cell r="M21">
            <v>7.7569039093539995</v>
          </cell>
        </row>
        <row r="22">
          <cell r="A22">
            <v>20</v>
          </cell>
          <cell r="B22">
            <v>20</v>
          </cell>
          <cell r="C22" t="str">
            <v>001</v>
          </cell>
          <cell r="D22" t="str">
            <v xml:space="preserve">ABINGTON                     </v>
          </cell>
          <cell r="E22">
            <v>0</v>
          </cell>
          <cell r="G22">
            <v>8380</v>
          </cell>
          <cell r="H22" t="str">
            <v>Instructional Coordinators and Team Leaders (2315)</v>
          </cell>
          <cell r="I22">
            <v>2315</v>
          </cell>
          <cell r="J22">
            <v>0</v>
          </cell>
          <cell r="K22">
            <v>2315</v>
          </cell>
          <cell r="L22">
            <v>9.5705960860768251E-3</v>
          </cell>
          <cell r="M22">
            <v>1.1355275420611173</v>
          </cell>
        </row>
        <row r="23">
          <cell r="A23">
            <v>21</v>
          </cell>
          <cell r="B23">
            <v>21</v>
          </cell>
          <cell r="C23" t="str">
            <v>001</v>
          </cell>
          <cell r="D23" t="str">
            <v xml:space="preserve">ABINGTON                     </v>
          </cell>
          <cell r="E23">
            <v>6</v>
          </cell>
          <cell r="F23" t="str">
            <v>Classroom and Specialist Teachers</v>
          </cell>
          <cell r="I23">
            <v>6930691</v>
          </cell>
          <cell r="J23">
            <v>1120561</v>
          </cell>
          <cell r="K23">
            <v>8051252</v>
          </cell>
          <cell r="L23">
            <v>33.285218522340479</v>
          </cell>
          <cell r="M23">
            <v>3949.2088095354884</v>
          </cell>
        </row>
        <row r="24">
          <cell r="A24">
            <v>22</v>
          </cell>
          <cell r="B24">
            <v>22</v>
          </cell>
          <cell r="C24" t="str">
            <v>001</v>
          </cell>
          <cell r="D24" t="str">
            <v xml:space="preserve">ABINGTON                     </v>
          </cell>
          <cell r="E24">
            <v>0</v>
          </cell>
          <cell r="G24">
            <v>8370</v>
          </cell>
          <cell r="H24" t="str">
            <v>Teachers, Classroom (2305)</v>
          </cell>
          <cell r="I24">
            <v>6852715</v>
          </cell>
          <cell r="J24">
            <v>817635</v>
          </cell>
          <cell r="K24">
            <v>7670350</v>
          </cell>
          <cell r="L24">
            <v>31.710506129088284</v>
          </cell>
          <cell r="M24">
            <v>3762.3730808848777</v>
          </cell>
        </row>
        <row r="25">
          <cell r="A25">
            <v>23</v>
          </cell>
          <cell r="B25">
            <v>23</v>
          </cell>
          <cell r="C25" t="str">
            <v>001</v>
          </cell>
          <cell r="D25" t="str">
            <v xml:space="preserve">ABINGTON                     </v>
          </cell>
          <cell r="E25">
            <v>0</v>
          </cell>
          <cell r="G25">
            <v>8375</v>
          </cell>
          <cell r="H25" t="str">
            <v>Teachers, Specialists  (2310)</v>
          </cell>
          <cell r="I25">
            <v>77976</v>
          </cell>
          <cell r="J25">
            <v>302926</v>
          </cell>
          <cell r="K25">
            <v>380902</v>
          </cell>
          <cell r="L25">
            <v>1.5747123932521965</v>
          </cell>
          <cell r="M25">
            <v>186.83572865061069</v>
          </cell>
        </row>
        <row r="26">
          <cell r="A26">
            <v>24</v>
          </cell>
          <cell r="B26">
            <v>24</v>
          </cell>
          <cell r="C26" t="str">
            <v>001</v>
          </cell>
          <cell r="D26" t="str">
            <v xml:space="preserve">ABINGTON                     </v>
          </cell>
          <cell r="E26">
            <v>7</v>
          </cell>
          <cell r="F26" t="str">
            <v>Other Teaching Services</v>
          </cell>
          <cell r="I26">
            <v>1567551</v>
          </cell>
          <cell r="J26">
            <v>92897</v>
          </cell>
          <cell r="K26">
            <v>1660448</v>
          </cell>
          <cell r="L26">
            <v>6.8645689546151587</v>
          </cell>
          <cell r="M26">
            <v>814.46411929170552</v>
          </cell>
        </row>
        <row r="27">
          <cell r="A27">
            <v>25</v>
          </cell>
          <cell r="B27">
            <v>25</v>
          </cell>
          <cell r="C27" t="str">
            <v>001</v>
          </cell>
          <cell r="D27" t="str">
            <v xml:space="preserve">ABINGTON                     </v>
          </cell>
          <cell r="E27">
            <v>0</v>
          </cell>
          <cell r="G27">
            <v>8385</v>
          </cell>
          <cell r="H27" t="str">
            <v>Medical/ Therapeutic Services (2320)</v>
          </cell>
          <cell r="I27">
            <v>247884</v>
          </cell>
          <cell r="J27">
            <v>0</v>
          </cell>
          <cell r="K27">
            <v>247884</v>
          </cell>
          <cell r="L27">
            <v>1.0247937970630963</v>
          </cell>
          <cell r="M27">
            <v>121.58924805022808</v>
          </cell>
        </row>
        <row r="28">
          <cell r="A28">
            <v>26</v>
          </cell>
          <cell r="B28">
            <v>26</v>
          </cell>
          <cell r="C28" t="str">
            <v>001</v>
          </cell>
          <cell r="D28" t="str">
            <v xml:space="preserve">ABINGTON                     </v>
          </cell>
          <cell r="E28">
            <v>0</v>
          </cell>
          <cell r="G28">
            <v>8390</v>
          </cell>
          <cell r="H28" t="str">
            <v>Substitute Teachers (2325)</v>
          </cell>
          <cell r="I28">
            <v>208927</v>
          </cell>
          <cell r="J28">
            <v>151</v>
          </cell>
          <cell r="K28">
            <v>209078</v>
          </cell>
          <cell r="L28">
            <v>0.86436332115972803</v>
          </cell>
          <cell r="M28">
            <v>102.5545690881444</v>
          </cell>
        </row>
        <row r="29">
          <cell r="A29">
            <v>27</v>
          </cell>
          <cell r="B29">
            <v>27</v>
          </cell>
          <cell r="C29" t="str">
            <v>001</v>
          </cell>
          <cell r="D29" t="str">
            <v xml:space="preserve">ABINGTON                     </v>
          </cell>
          <cell r="E29">
            <v>0</v>
          </cell>
          <cell r="G29">
            <v>8395</v>
          </cell>
          <cell r="H29" t="str">
            <v>Non-Clerical Paraprofs./Instructional Assistants (2330)</v>
          </cell>
          <cell r="I29">
            <v>973637</v>
          </cell>
          <cell r="J29">
            <v>92746</v>
          </cell>
          <cell r="K29">
            <v>1066383</v>
          </cell>
          <cell r="L29">
            <v>4.4086051689239145</v>
          </cell>
          <cell r="M29">
            <v>523.07009368715353</v>
          </cell>
        </row>
        <row r="30">
          <cell r="A30">
            <v>28</v>
          </cell>
          <cell r="B30">
            <v>28</v>
          </cell>
          <cell r="C30" t="str">
            <v>001</v>
          </cell>
          <cell r="D30" t="str">
            <v xml:space="preserve">ABINGTON                     </v>
          </cell>
          <cell r="E30">
            <v>0</v>
          </cell>
          <cell r="G30">
            <v>8400</v>
          </cell>
          <cell r="H30" t="str">
            <v>Librarians and Media Center Directors (2340)</v>
          </cell>
          <cell r="I30">
            <v>137103</v>
          </cell>
          <cell r="J30">
            <v>0</v>
          </cell>
          <cell r="K30">
            <v>137103</v>
          </cell>
          <cell r="L30">
            <v>0.56680666746841946</v>
          </cell>
          <cell r="M30">
            <v>67.25020846617943</v>
          </cell>
        </row>
        <row r="31">
          <cell r="A31">
            <v>29</v>
          </cell>
          <cell r="B31">
            <v>29</v>
          </cell>
          <cell r="C31" t="str">
            <v>001</v>
          </cell>
          <cell r="D31" t="str">
            <v xml:space="preserve">ABINGTON                     </v>
          </cell>
          <cell r="E31">
            <v>8</v>
          </cell>
          <cell r="F31" t="str">
            <v>Professional Development</v>
          </cell>
          <cell r="I31">
            <v>295486</v>
          </cell>
          <cell r="J31">
            <v>403</v>
          </cell>
          <cell r="K31">
            <v>295889</v>
          </cell>
          <cell r="L31">
            <v>1.2232544731374453</v>
          </cell>
          <cell r="M31">
            <v>145.13611615245009</v>
          </cell>
        </row>
        <row r="32">
          <cell r="A32">
            <v>30</v>
          </cell>
          <cell r="B32">
            <v>30</v>
          </cell>
          <cell r="C32" t="str">
            <v>001</v>
          </cell>
          <cell r="D32" t="str">
            <v xml:space="preserve">ABINGTON                     </v>
          </cell>
          <cell r="E32">
            <v>0</v>
          </cell>
          <cell r="G32">
            <v>8405</v>
          </cell>
          <cell r="H32" t="str">
            <v>Professional Development Leadership (2351)</v>
          </cell>
          <cell r="I32">
            <v>198930</v>
          </cell>
          <cell r="J32">
            <v>0</v>
          </cell>
          <cell r="K32">
            <v>198930</v>
          </cell>
          <cell r="L32">
            <v>0.82240979671847203</v>
          </cell>
          <cell r="M32">
            <v>97.576887232059647</v>
          </cell>
        </row>
        <row r="33">
          <cell r="A33">
            <v>31</v>
          </cell>
          <cell r="B33">
            <v>31</v>
          </cell>
          <cell r="C33" t="str">
            <v>001</v>
          </cell>
          <cell r="D33" t="str">
            <v xml:space="preserve">ABINGTON                     </v>
          </cell>
          <cell r="E33">
            <v>0</v>
          </cell>
          <cell r="G33">
            <v>8410</v>
          </cell>
          <cell r="H33" t="str">
            <v>Teacher/Instructional Staff-Professional Days (2353)</v>
          </cell>
          <cell r="I33">
            <v>44934</v>
          </cell>
          <cell r="J33">
            <v>0</v>
          </cell>
          <cell r="K33">
            <v>44934</v>
          </cell>
          <cell r="L33">
            <v>0.1857646499057348</v>
          </cell>
          <cell r="M33">
            <v>22.040516015107666</v>
          </cell>
        </row>
        <row r="34">
          <cell r="A34">
            <v>32</v>
          </cell>
          <cell r="B34">
            <v>32</v>
          </cell>
          <cell r="C34" t="str">
            <v>001</v>
          </cell>
          <cell r="D34" t="str">
            <v xml:space="preserve">ABINGTON                     </v>
          </cell>
          <cell r="E34">
            <v>0</v>
          </cell>
          <cell r="G34">
            <v>8415</v>
          </cell>
          <cell r="H34" t="str">
            <v>Substitutes for Instructional Staff at Prof. Dev. (2355)</v>
          </cell>
          <cell r="I34">
            <v>0</v>
          </cell>
          <cell r="J34">
            <v>0</v>
          </cell>
          <cell r="K34">
            <v>0</v>
          </cell>
          <cell r="L34">
            <v>0</v>
          </cell>
          <cell r="M34">
            <v>0</v>
          </cell>
        </row>
        <row r="35">
          <cell r="A35">
            <v>33</v>
          </cell>
          <cell r="B35">
            <v>33</v>
          </cell>
          <cell r="C35" t="str">
            <v>001</v>
          </cell>
          <cell r="D35" t="str">
            <v xml:space="preserve">ABINGTON                     </v>
          </cell>
          <cell r="E35">
            <v>0</v>
          </cell>
          <cell r="G35">
            <v>8420</v>
          </cell>
          <cell r="H35" t="str">
            <v>Prof. Dev.  Stipends, Providers and Expenses (2357)</v>
          </cell>
          <cell r="I35">
            <v>51622</v>
          </cell>
          <cell r="J35">
            <v>403</v>
          </cell>
          <cell r="K35">
            <v>52025</v>
          </cell>
          <cell r="L35">
            <v>0.21508002651323838</v>
          </cell>
          <cell r="M35">
            <v>25.518712905282779</v>
          </cell>
        </row>
        <row r="36">
          <cell r="A36">
            <v>34</v>
          </cell>
          <cell r="B36">
            <v>34</v>
          </cell>
          <cell r="C36" t="str">
            <v>001</v>
          </cell>
          <cell r="D36" t="str">
            <v xml:space="preserve">ABINGTON                     </v>
          </cell>
          <cell r="E36">
            <v>9</v>
          </cell>
          <cell r="F36" t="str">
            <v>Instructional Materials, Equipment and Technology</v>
          </cell>
          <cell r="I36">
            <v>869689</v>
          </cell>
          <cell r="J36">
            <v>84606</v>
          </cell>
          <cell r="K36">
            <v>954295</v>
          </cell>
          <cell r="L36">
            <v>3.9452146833532109</v>
          </cell>
          <cell r="M36">
            <v>468.08995928778143</v>
          </cell>
        </row>
        <row r="37">
          <cell r="A37">
            <v>35</v>
          </cell>
          <cell r="B37">
            <v>35</v>
          </cell>
          <cell r="C37" t="str">
            <v>001</v>
          </cell>
          <cell r="D37" t="str">
            <v xml:space="preserve">ABINGTON                     </v>
          </cell>
          <cell r="E37">
            <v>0</v>
          </cell>
          <cell r="G37">
            <v>8425</v>
          </cell>
          <cell r="H37" t="str">
            <v>Textbooks &amp; Related Software/Media/Materials (2410)</v>
          </cell>
          <cell r="I37">
            <v>106006</v>
          </cell>
          <cell r="J37">
            <v>150</v>
          </cell>
          <cell r="K37">
            <v>106156</v>
          </cell>
          <cell r="L37">
            <v>0.43886660825640234</v>
          </cell>
          <cell r="M37">
            <v>52.070437043213815</v>
          </cell>
        </row>
        <row r="38">
          <cell r="A38">
            <v>36</v>
          </cell>
          <cell r="B38">
            <v>36</v>
          </cell>
          <cell r="C38" t="str">
            <v>001</v>
          </cell>
          <cell r="D38" t="str">
            <v xml:space="preserve">ABINGTON                     </v>
          </cell>
          <cell r="E38">
            <v>0</v>
          </cell>
          <cell r="G38">
            <v>8430</v>
          </cell>
          <cell r="H38" t="str">
            <v>Other Instructional Materials (2415)</v>
          </cell>
          <cell r="I38">
            <v>66251</v>
          </cell>
          <cell r="J38">
            <v>19155</v>
          </cell>
          <cell r="K38">
            <v>85406</v>
          </cell>
          <cell r="L38">
            <v>0.35308264765765757</v>
          </cell>
          <cell r="M38">
            <v>41.892382400549366</v>
          </cell>
        </row>
        <row r="39">
          <cell r="A39">
            <v>37</v>
          </cell>
          <cell r="B39">
            <v>37</v>
          </cell>
          <cell r="C39" t="str">
            <v>001</v>
          </cell>
          <cell r="D39" t="str">
            <v xml:space="preserve">ABINGTON                     </v>
          </cell>
          <cell r="E39">
            <v>0</v>
          </cell>
          <cell r="G39">
            <v>8435</v>
          </cell>
          <cell r="H39" t="str">
            <v>Instructional Equipment (2420)</v>
          </cell>
          <cell r="I39">
            <v>39206</v>
          </cell>
          <cell r="J39">
            <v>1666</v>
          </cell>
          <cell r="K39">
            <v>40872</v>
          </cell>
          <cell r="L39">
            <v>0.16897166446226003</v>
          </cell>
          <cell r="M39">
            <v>20.048069848432824</v>
          </cell>
        </row>
        <row r="40">
          <cell r="A40">
            <v>38</v>
          </cell>
          <cell r="B40">
            <v>38</v>
          </cell>
          <cell r="C40" t="str">
            <v>001</v>
          </cell>
          <cell r="D40" t="str">
            <v xml:space="preserve">ABINGTON                     </v>
          </cell>
          <cell r="E40">
            <v>0</v>
          </cell>
          <cell r="G40">
            <v>8440</v>
          </cell>
          <cell r="H40" t="str">
            <v>General Supplies (2430)</v>
          </cell>
          <cell r="I40">
            <v>68322</v>
          </cell>
          <cell r="J40">
            <v>4125</v>
          </cell>
          <cell r="K40">
            <v>72447</v>
          </cell>
          <cell r="L40">
            <v>0.2995079804095066</v>
          </cell>
          <cell r="M40">
            <v>35.535880708294499</v>
          </cell>
        </row>
        <row r="41">
          <cell r="A41">
            <v>39</v>
          </cell>
          <cell r="B41">
            <v>39</v>
          </cell>
          <cell r="C41" t="str">
            <v>001</v>
          </cell>
          <cell r="D41" t="str">
            <v xml:space="preserve">ABINGTON                     </v>
          </cell>
          <cell r="E41">
            <v>0</v>
          </cell>
          <cell r="G41">
            <v>8445</v>
          </cell>
          <cell r="H41" t="str">
            <v>Other Instructional Services (2440)</v>
          </cell>
          <cell r="I41">
            <v>280024</v>
          </cell>
          <cell r="J41">
            <v>58582</v>
          </cell>
          <cell r="K41">
            <v>338606</v>
          </cell>
          <cell r="L41">
            <v>1.3998536753011359</v>
          </cell>
          <cell r="M41">
            <v>166.08917447392946</v>
          </cell>
        </row>
        <row r="42">
          <cell r="A42">
            <v>40</v>
          </cell>
          <cell r="B42">
            <v>40</v>
          </cell>
          <cell r="C42" t="str">
            <v>001</v>
          </cell>
          <cell r="D42" t="str">
            <v xml:space="preserve">ABINGTON                     </v>
          </cell>
          <cell r="E42">
            <v>0</v>
          </cell>
          <cell r="G42">
            <v>8450</v>
          </cell>
          <cell r="H42" t="str">
            <v>Classroom Instructional Technology (2451)</v>
          </cell>
          <cell r="I42">
            <v>265897</v>
          </cell>
          <cell r="J42">
            <v>928</v>
          </cell>
          <cell r="K42">
            <v>266825</v>
          </cell>
          <cell r="L42">
            <v>1.1030990499643407</v>
          </cell>
          <cell r="M42">
            <v>130.87997253151516</v>
          </cell>
        </row>
        <row r="43">
          <cell r="A43">
            <v>41</v>
          </cell>
          <cell r="B43">
            <v>41</v>
          </cell>
          <cell r="C43" t="str">
            <v>001</v>
          </cell>
          <cell r="D43" t="str">
            <v xml:space="preserve">ABINGTON                     </v>
          </cell>
          <cell r="E43">
            <v>0</v>
          </cell>
          <cell r="G43">
            <v>8455</v>
          </cell>
          <cell r="H43" t="str">
            <v>Other Instructional Hardware  (2453)</v>
          </cell>
          <cell r="I43">
            <v>5895</v>
          </cell>
          <cell r="J43">
            <v>0</v>
          </cell>
          <cell r="K43">
            <v>5895</v>
          </cell>
          <cell r="L43">
            <v>2.4370913143595199E-2</v>
          </cell>
          <cell r="M43">
            <v>2.8915485358316575</v>
          </cell>
        </row>
        <row r="44">
          <cell r="A44">
            <v>42</v>
          </cell>
          <cell r="B44">
            <v>42</v>
          </cell>
          <cell r="C44" t="str">
            <v>001</v>
          </cell>
          <cell r="D44" t="str">
            <v xml:space="preserve">ABINGTON                     </v>
          </cell>
          <cell r="E44">
            <v>0</v>
          </cell>
          <cell r="G44">
            <v>8460</v>
          </cell>
          <cell r="H44" t="str">
            <v>Instructional Software (2455)</v>
          </cell>
          <cell r="I44">
            <v>38088</v>
          </cell>
          <cell r="J44">
            <v>0</v>
          </cell>
          <cell r="K44">
            <v>38088</v>
          </cell>
          <cell r="L44">
            <v>0.15746214415831278</v>
          </cell>
          <cell r="M44">
            <v>18.682493746014618</v>
          </cell>
        </row>
        <row r="45">
          <cell r="A45">
            <v>43</v>
          </cell>
          <cell r="B45">
            <v>43</v>
          </cell>
          <cell r="C45" t="str">
            <v>001</v>
          </cell>
          <cell r="D45" t="str">
            <v xml:space="preserve">ABINGTON                     </v>
          </cell>
          <cell r="E45">
            <v>10</v>
          </cell>
          <cell r="F45" t="str">
            <v>Guidance, Counseling and Testing</v>
          </cell>
          <cell r="I45">
            <v>728616</v>
          </cell>
          <cell r="J45">
            <v>154101</v>
          </cell>
          <cell r="K45">
            <v>882717</v>
          </cell>
          <cell r="L45">
            <v>3.6492992938719122</v>
          </cell>
          <cell r="M45">
            <v>432.98033060283512</v>
          </cell>
        </row>
        <row r="46">
          <cell r="A46">
            <v>44</v>
          </cell>
          <cell r="B46">
            <v>44</v>
          </cell>
          <cell r="C46" t="str">
            <v>001</v>
          </cell>
          <cell r="D46" t="str">
            <v xml:space="preserve">ABINGTON                     </v>
          </cell>
          <cell r="E46">
            <v>0</v>
          </cell>
          <cell r="G46">
            <v>8465</v>
          </cell>
          <cell r="H46" t="str">
            <v>Guidance and Adjustment Counselors (2710)</v>
          </cell>
          <cell r="I46">
            <v>575705</v>
          </cell>
          <cell r="J46">
            <v>0</v>
          </cell>
          <cell r="K46">
            <v>575705</v>
          </cell>
          <cell r="L46">
            <v>2.3800604836867638</v>
          </cell>
          <cell r="M46">
            <v>282.3882866532594</v>
          </cell>
        </row>
        <row r="47">
          <cell r="A47">
            <v>45</v>
          </cell>
          <cell r="B47">
            <v>45</v>
          </cell>
          <cell r="C47" t="str">
            <v>001</v>
          </cell>
          <cell r="D47" t="str">
            <v xml:space="preserve">ABINGTON                     </v>
          </cell>
          <cell r="E47">
            <v>0</v>
          </cell>
          <cell r="G47">
            <v>8470</v>
          </cell>
          <cell r="H47" t="str">
            <v>Testing and Assessment (2720)</v>
          </cell>
          <cell r="I47">
            <v>0</v>
          </cell>
          <cell r="J47">
            <v>0</v>
          </cell>
          <cell r="K47">
            <v>0</v>
          </cell>
          <cell r="L47">
            <v>0</v>
          </cell>
          <cell r="M47">
            <v>0</v>
          </cell>
        </row>
        <row r="48">
          <cell r="A48">
            <v>46</v>
          </cell>
          <cell r="B48">
            <v>46</v>
          </cell>
          <cell r="C48" t="str">
            <v>001</v>
          </cell>
          <cell r="D48" t="str">
            <v xml:space="preserve">ABINGTON                     </v>
          </cell>
          <cell r="E48">
            <v>0</v>
          </cell>
          <cell r="G48">
            <v>8475</v>
          </cell>
          <cell r="H48" t="str">
            <v>Psychological Services (2800)</v>
          </cell>
          <cell r="I48">
            <v>152911</v>
          </cell>
          <cell r="J48">
            <v>154101</v>
          </cell>
          <cell r="K48">
            <v>307012</v>
          </cell>
          <cell r="L48">
            <v>1.2692388101851482</v>
          </cell>
          <cell r="M48">
            <v>150.5920439495757</v>
          </cell>
        </row>
        <row r="49">
          <cell r="A49">
            <v>47</v>
          </cell>
          <cell r="B49">
            <v>47</v>
          </cell>
          <cell r="C49" t="str">
            <v>001</v>
          </cell>
          <cell r="D49" t="str">
            <v xml:space="preserve">ABINGTON                     </v>
          </cell>
          <cell r="E49">
            <v>11</v>
          </cell>
          <cell r="F49" t="str">
            <v>Pupil Services</v>
          </cell>
          <cell r="I49">
            <v>1108873</v>
          </cell>
          <cell r="J49">
            <v>675582</v>
          </cell>
          <cell r="K49">
            <v>1784455</v>
          </cell>
          <cell r="L49">
            <v>7.3772345739871366</v>
          </cell>
          <cell r="M49">
            <v>875.29062637955553</v>
          </cell>
        </row>
        <row r="50">
          <cell r="A50">
            <v>48</v>
          </cell>
          <cell r="B50">
            <v>48</v>
          </cell>
          <cell r="C50" t="str">
            <v>001</v>
          </cell>
          <cell r="D50" t="str">
            <v xml:space="preserve">ABINGTON                     </v>
          </cell>
          <cell r="E50">
            <v>0</v>
          </cell>
          <cell r="G50">
            <v>8485</v>
          </cell>
          <cell r="H50" t="str">
            <v>Attendance and Parent Liaison Services (3100)</v>
          </cell>
          <cell r="I50">
            <v>5305</v>
          </cell>
          <cell r="J50">
            <v>0</v>
          </cell>
          <cell r="K50">
            <v>5305</v>
          </cell>
          <cell r="L50">
            <v>2.1931754745847756E-2</v>
          </cell>
          <cell r="M50">
            <v>2.6021484279197526</v>
          </cell>
        </row>
        <row r="51">
          <cell r="A51">
            <v>49</v>
          </cell>
          <cell r="B51">
            <v>49</v>
          </cell>
          <cell r="C51" t="str">
            <v>001</v>
          </cell>
          <cell r="D51" t="str">
            <v xml:space="preserve">ABINGTON                     </v>
          </cell>
          <cell r="E51">
            <v>0</v>
          </cell>
          <cell r="G51">
            <v>8490</v>
          </cell>
          <cell r="H51" t="str">
            <v>Medical/Health Services (3200)</v>
          </cell>
          <cell r="I51">
            <v>292755</v>
          </cell>
          <cell r="J51">
            <v>704</v>
          </cell>
          <cell r="K51">
            <v>293459</v>
          </cell>
          <cell r="L51">
            <v>1.2132084478721463</v>
          </cell>
          <cell r="M51">
            <v>143.94418011477902</v>
          </cell>
        </row>
        <row r="52">
          <cell r="A52">
            <v>50</v>
          </cell>
          <cell r="B52">
            <v>50</v>
          </cell>
          <cell r="C52" t="str">
            <v>001</v>
          </cell>
          <cell r="D52" t="str">
            <v xml:space="preserve">ABINGTON                     </v>
          </cell>
          <cell r="E52">
            <v>0</v>
          </cell>
          <cell r="G52">
            <v>8495</v>
          </cell>
          <cell r="H52" t="str">
            <v>In-District Transportation (3300)</v>
          </cell>
          <cell r="I52">
            <v>498688</v>
          </cell>
          <cell r="J52">
            <v>131448</v>
          </cell>
          <cell r="K52">
            <v>630136</v>
          </cell>
          <cell r="L52">
            <v>2.605087315462681</v>
          </cell>
          <cell r="M52">
            <v>309.08716338843379</v>
          </cell>
        </row>
        <row r="53">
          <cell r="A53">
            <v>51</v>
          </cell>
          <cell r="B53">
            <v>51</v>
          </cell>
          <cell r="C53" t="str">
            <v>001</v>
          </cell>
          <cell r="D53" t="str">
            <v xml:space="preserve">ABINGTON                     </v>
          </cell>
          <cell r="E53">
            <v>0</v>
          </cell>
          <cell r="G53">
            <v>8500</v>
          </cell>
          <cell r="H53" t="str">
            <v>Food Salaries and Other Expenses (3400)</v>
          </cell>
          <cell r="I53">
            <v>0</v>
          </cell>
          <cell r="J53">
            <v>456892</v>
          </cell>
          <cell r="K53">
            <v>456892</v>
          </cell>
          <cell r="L53">
            <v>1.8888677265485152</v>
          </cell>
          <cell r="M53">
            <v>224.10948153234904</v>
          </cell>
        </row>
        <row r="54">
          <cell r="A54">
            <v>52</v>
          </cell>
          <cell r="B54">
            <v>52</v>
          </cell>
          <cell r="C54" t="str">
            <v>001</v>
          </cell>
          <cell r="D54" t="str">
            <v xml:space="preserve">ABINGTON                     </v>
          </cell>
          <cell r="E54">
            <v>0</v>
          </cell>
          <cell r="G54">
            <v>8505</v>
          </cell>
          <cell r="H54" t="str">
            <v>Athletics (3510)</v>
          </cell>
          <cell r="I54">
            <v>234057</v>
          </cell>
          <cell r="J54">
            <v>64795</v>
          </cell>
          <cell r="K54">
            <v>298852</v>
          </cell>
          <cell r="L54">
            <v>1.2355040092942684</v>
          </cell>
          <cell r="M54">
            <v>146.58949330455681</v>
          </cell>
        </row>
        <row r="55">
          <cell r="A55">
            <v>53</v>
          </cell>
          <cell r="B55">
            <v>53</v>
          </cell>
          <cell r="C55" t="str">
            <v>001</v>
          </cell>
          <cell r="D55" t="str">
            <v xml:space="preserve">ABINGTON                     </v>
          </cell>
          <cell r="E55">
            <v>0</v>
          </cell>
          <cell r="G55">
            <v>8510</v>
          </cell>
          <cell r="H55" t="str">
            <v>Other Student Body Activities (3520)</v>
          </cell>
          <cell r="I55">
            <v>29694</v>
          </cell>
          <cell r="J55">
            <v>21743</v>
          </cell>
          <cell r="K55">
            <v>51437</v>
          </cell>
          <cell r="L55">
            <v>0.21264913644904263</v>
          </cell>
          <cell r="M55">
            <v>25.23029381468583</v>
          </cell>
        </row>
        <row r="56">
          <cell r="A56">
            <v>54</v>
          </cell>
          <cell r="B56">
            <v>54</v>
          </cell>
          <cell r="C56" t="str">
            <v>001</v>
          </cell>
          <cell r="D56" t="str">
            <v xml:space="preserve">ABINGTON                     </v>
          </cell>
          <cell r="E56">
            <v>0</v>
          </cell>
          <cell r="G56">
            <v>8515</v>
          </cell>
          <cell r="H56" t="str">
            <v>School Security  (3600)</v>
          </cell>
          <cell r="I56">
            <v>48374</v>
          </cell>
          <cell r="J56">
            <v>0</v>
          </cell>
          <cell r="K56">
            <v>48374</v>
          </cell>
          <cell r="L56">
            <v>0.19998618361463513</v>
          </cell>
          <cell r="M56">
            <v>23.727865796831313</v>
          </cell>
        </row>
        <row r="57">
          <cell r="A57">
            <v>55</v>
          </cell>
          <cell r="B57">
            <v>55</v>
          </cell>
          <cell r="C57" t="str">
            <v>001</v>
          </cell>
          <cell r="D57" t="str">
            <v xml:space="preserve">ABINGTON                     </v>
          </cell>
          <cell r="E57">
            <v>12</v>
          </cell>
          <cell r="F57" t="str">
            <v>Operations and Maintenance</v>
          </cell>
          <cell r="I57">
            <v>1875808</v>
          </cell>
          <cell r="J57">
            <v>26068</v>
          </cell>
          <cell r="K57">
            <v>1901876</v>
          </cell>
          <cell r="L57">
            <v>7.8626725709734115</v>
          </cell>
          <cell r="M57">
            <v>932.88664344925689</v>
          </cell>
        </row>
        <row r="58">
          <cell r="A58">
            <v>56</v>
          </cell>
          <cell r="B58">
            <v>56</v>
          </cell>
          <cell r="C58" t="str">
            <v>001</v>
          </cell>
          <cell r="D58" t="str">
            <v xml:space="preserve">ABINGTON                     </v>
          </cell>
          <cell r="E58">
            <v>0</v>
          </cell>
          <cell r="G58">
            <v>8520</v>
          </cell>
          <cell r="H58" t="str">
            <v>Custodial Services (4110)</v>
          </cell>
          <cell r="I58">
            <v>487007</v>
          </cell>
          <cell r="J58">
            <v>26068</v>
          </cell>
          <cell r="K58">
            <v>513075</v>
          </cell>
          <cell r="L58">
            <v>2.1211376185157094</v>
          </cell>
          <cell r="M58">
            <v>251.66772943542452</v>
          </cell>
        </row>
        <row r="59">
          <cell r="A59">
            <v>57</v>
          </cell>
          <cell r="B59">
            <v>57</v>
          </cell>
          <cell r="C59" t="str">
            <v>001</v>
          </cell>
          <cell r="D59" t="str">
            <v xml:space="preserve">ABINGTON                     </v>
          </cell>
          <cell r="E59">
            <v>0</v>
          </cell>
          <cell r="G59">
            <v>8525</v>
          </cell>
          <cell r="H59" t="str">
            <v>Heating of Buildings (4120)</v>
          </cell>
          <cell r="I59">
            <v>222417</v>
          </cell>
          <cell r="J59">
            <v>0</v>
          </cell>
          <cell r="K59">
            <v>222417</v>
          </cell>
          <cell r="L59">
            <v>0.91950897178269941</v>
          </cell>
          <cell r="M59">
            <v>109.09746407024083</v>
          </cell>
        </row>
        <row r="60">
          <cell r="A60">
            <v>58</v>
          </cell>
          <cell r="B60">
            <v>58</v>
          </cell>
          <cell r="C60" t="str">
            <v>001</v>
          </cell>
          <cell r="D60" t="str">
            <v xml:space="preserve">ABINGTON                     </v>
          </cell>
          <cell r="E60">
            <v>0</v>
          </cell>
          <cell r="G60">
            <v>8530</v>
          </cell>
          <cell r="H60" t="str">
            <v>Utility Services (4130)</v>
          </cell>
          <cell r="I60">
            <v>213622</v>
          </cell>
          <cell r="J60">
            <v>0</v>
          </cell>
          <cell r="K60">
            <v>213622</v>
          </cell>
          <cell r="L60">
            <v>0.88314897498915923</v>
          </cell>
          <cell r="M60">
            <v>104.78344042772355</v>
          </cell>
        </row>
        <row r="61">
          <cell r="A61">
            <v>59</v>
          </cell>
          <cell r="B61">
            <v>59</v>
          </cell>
          <cell r="C61" t="str">
            <v>001</v>
          </cell>
          <cell r="D61" t="str">
            <v xml:space="preserve">ABINGTON                     </v>
          </cell>
          <cell r="E61">
            <v>0</v>
          </cell>
          <cell r="G61">
            <v>8535</v>
          </cell>
          <cell r="H61" t="str">
            <v>Maintenance of Grounds (4210)</v>
          </cell>
          <cell r="I61">
            <v>0</v>
          </cell>
          <cell r="J61">
            <v>0</v>
          </cell>
          <cell r="K61">
            <v>0</v>
          </cell>
          <cell r="L61">
            <v>0</v>
          </cell>
          <cell r="M61">
            <v>0</v>
          </cell>
        </row>
        <row r="62">
          <cell r="A62">
            <v>60</v>
          </cell>
          <cell r="B62">
            <v>60</v>
          </cell>
          <cell r="C62" t="str">
            <v>001</v>
          </cell>
          <cell r="D62" t="str">
            <v xml:space="preserve">ABINGTON                     </v>
          </cell>
          <cell r="E62">
            <v>0</v>
          </cell>
          <cell r="G62">
            <v>8540</v>
          </cell>
          <cell r="H62" t="str">
            <v>Maintenance of Buildings (4220)</v>
          </cell>
          <cell r="I62">
            <v>795040</v>
          </cell>
          <cell r="J62">
            <v>0</v>
          </cell>
          <cell r="K62">
            <v>795040</v>
          </cell>
          <cell r="L62">
            <v>3.286827953466315</v>
          </cell>
          <cell r="M62">
            <v>389.97400304115365</v>
          </cell>
        </row>
        <row r="63">
          <cell r="A63">
            <v>61</v>
          </cell>
          <cell r="B63">
            <v>61</v>
          </cell>
          <cell r="C63" t="str">
            <v>001</v>
          </cell>
          <cell r="D63" t="str">
            <v xml:space="preserve">ABINGTON                     </v>
          </cell>
          <cell r="E63">
            <v>0</v>
          </cell>
          <cell r="G63">
            <v>8545</v>
          </cell>
          <cell r="H63" t="str">
            <v>Building Security System (4225)</v>
          </cell>
          <cell r="I63">
            <v>1100</v>
          </cell>
          <cell r="J63">
            <v>0</v>
          </cell>
          <cell r="K63">
            <v>1100</v>
          </cell>
          <cell r="L63">
            <v>4.5475834534274328E-3</v>
          </cell>
          <cell r="M63">
            <v>0.53955952322558487</v>
          </cell>
        </row>
        <row r="64">
          <cell r="A64">
            <v>62</v>
          </cell>
          <cell r="B64">
            <v>62</v>
          </cell>
          <cell r="C64" t="str">
            <v>001</v>
          </cell>
          <cell r="D64" t="str">
            <v xml:space="preserve">ABINGTON                     </v>
          </cell>
          <cell r="E64">
            <v>0</v>
          </cell>
          <cell r="G64">
            <v>8550</v>
          </cell>
          <cell r="H64" t="str">
            <v>Maintenance of Equipment (4230)</v>
          </cell>
          <cell r="I64">
            <v>0</v>
          </cell>
          <cell r="J64">
            <v>0</v>
          </cell>
          <cell r="K64">
            <v>0</v>
          </cell>
          <cell r="L64">
            <v>0</v>
          </cell>
          <cell r="M64">
            <v>0</v>
          </cell>
        </row>
        <row r="65">
          <cell r="A65">
            <v>63</v>
          </cell>
          <cell r="B65">
            <v>63</v>
          </cell>
          <cell r="C65" t="str">
            <v>001</v>
          </cell>
          <cell r="D65" t="str">
            <v xml:space="preserve">ABINGTON                     </v>
          </cell>
          <cell r="E65">
            <v>0</v>
          </cell>
          <cell r="G65">
            <v>8555</v>
          </cell>
          <cell r="H65" t="str">
            <v xml:space="preserve">Extraordinary Maintenance (4300)   </v>
          </cell>
          <cell r="I65">
            <v>0</v>
          </cell>
          <cell r="J65">
            <v>0</v>
          </cell>
          <cell r="K65">
            <v>0</v>
          </cell>
          <cell r="L65">
            <v>0</v>
          </cell>
          <cell r="M65">
            <v>0</v>
          </cell>
        </row>
        <row r="66">
          <cell r="A66">
            <v>64</v>
          </cell>
          <cell r="B66">
            <v>64</v>
          </cell>
          <cell r="C66" t="str">
            <v>001</v>
          </cell>
          <cell r="D66" t="str">
            <v xml:space="preserve">ABINGTON                     </v>
          </cell>
          <cell r="E66">
            <v>0</v>
          </cell>
          <cell r="G66">
            <v>8560</v>
          </cell>
          <cell r="H66" t="str">
            <v>Networking and Telecommunications (4400)</v>
          </cell>
          <cell r="I66">
            <v>156622</v>
          </cell>
          <cell r="J66">
            <v>0</v>
          </cell>
          <cell r="K66">
            <v>156622</v>
          </cell>
          <cell r="L66">
            <v>0.64750146876610126</v>
          </cell>
          <cell r="M66">
            <v>76.824446951488696</v>
          </cell>
        </row>
        <row r="67">
          <cell r="A67">
            <v>65</v>
          </cell>
          <cell r="B67">
            <v>65</v>
          </cell>
          <cell r="C67" t="str">
            <v>001</v>
          </cell>
          <cell r="D67" t="str">
            <v xml:space="preserve">ABINGTON                     </v>
          </cell>
          <cell r="E67">
            <v>0</v>
          </cell>
          <cell r="G67">
            <v>8565</v>
          </cell>
          <cell r="H67" t="str">
            <v>Technology Maintenance (4450)</v>
          </cell>
          <cell r="I67">
            <v>0</v>
          </cell>
          <cell r="J67">
            <v>0</v>
          </cell>
          <cell r="K67">
            <v>0</v>
          </cell>
          <cell r="L67">
            <v>0</v>
          </cell>
          <cell r="M67">
            <v>0</v>
          </cell>
        </row>
        <row r="68">
          <cell r="A68">
            <v>66</v>
          </cell>
          <cell r="B68">
            <v>66</v>
          </cell>
          <cell r="C68" t="str">
            <v>001</v>
          </cell>
          <cell r="D68" t="str">
            <v xml:space="preserve">ABINGTON                     </v>
          </cell>
          <cell r="E68">
            <v>13</v>
          </cell>
          <cell r="F68" t="str">
            <v>Insurance, Retirement Programs and Other</v>
          </cell>
          <cell r="I68">
            <v>3992504</v>
          </cell>
          <cell r="J68">
            <v>31120</v>
          </cell>
          <cell r="K68">
            <v>4023624</v>
          </cell>
          <cell r="L68">
            <v>16.634332659285</v>
          </cell>
          <cell r="M68">
            <v>1973.6224064354735</v>
          </cell>
        </row>
        <row r="69">
          <cell r="A69">
            <v>67</v>
          </cell>
          <cell r="B69">
            <v>67</v>
          </cell>
          <cell r="C69" t="str">
            <v>001</v>
          </cell>
          <cell r="D69" t="str">
            <v xml:space="preserve">ABINGTON                     </v>
          </cell>
          <cell r="E69">
            <v>0</v>
          </cell>
          <cell r="G69">
            <v>8570</v>
          </cell>
          <cell r="H69" t="str">
            <v>Employer Retirement Contributions (5100)</v>
          </cell>
          <cell r="I69">
            <v>540166</v>
          </cell>
          <cell r="J69">
            <v>31120</v>
          </cell>
          <cell r="K69">
            <v>571286</v>
          </cell>
          <cell r="L69">
            <v>2.3617916007043132</v>
          </cell>
          <cell r="M69">
            <v>280.22072889586502</v>
          </cell>
        </row>
        <row r="70">
          <cell r="A70">
            <v>68</v>
          </cell>
          <cell r="B70">
            <v>68</v>
          </cell>
          <cell r="C70" t="str">
            <v>001</v>
          </cell>
          <cell r="D70" t="str">
            <v xml:space="preserve">ABINGTON                     </v>
          </cell>
          <cell r="E70">
            <v>0</v>
          </cell>
          <cell r="G70">
            <v>8575</v>
          </cell>
          <cell r="H70" t="str">
            <v>Insurance for Active Employees (5200)</v>
          </cell>
          <cell r="I70">
            <v>1857776</v>
          </cell>
          <cell r="J70">
            <v>0</v>
          </cell>
          <cell r="K70">
            <v>1857776</v>
          </cell>
          <cell r="L70">
            <v>7.6803558161587295</v>
          </cell>
          <cell r="M70">
            <v>911.25521165448572</v>
          </cell>
        </row>
        <row r="71">
          <cell r="A71">
            <v>69</v>
          </cell>
          <cell r="B71">
            <v>69</v>
          </cell>
          <cell r="C71" t="str">
            <v>001</v>
          </cell>
          <cell r="D71" t="str">
            <v xml:space="preserve">ABINGTON                     </v>
          </cell>
          <cell r="E71">
            <v>0</v>
          </cell>
          <cell r="G71">
            <v>8580</v>
          </cell>
          <cell r="H71" t="str">
            <v>Insurance for Retired School Employees (5250)</v>
          </cell>
          <cell r="I71">
            <v>1092734</v>
          </cell>
          <cell r="J71">
            <v>0</v>
          </cell>
          <cell r="K71">
            <v>1092734</v>
          </cell>
          <cell r="L71">
            <v>4.5175445976341573</v>
          </cell>
          <cell r="M71">
            <v>535.99548732035123</v>
          </cell>
        </row>
        <row r="72">
          <cell r="A72">
            <v>70</v>
          </cell>
          <cell r="B72">
            <v>70</v>
          </cell>
          <cell r="C72" t="str">
            <v>001</v>
          </cell>
          <cell r="D72" t="str">
            <v xml:space="preserve">ABINGTON                     </v>
          </cell>
          <cell r="E72">
            <v>0</v>
          </cell>
          <cell r="G72">
            <v>8585</v>
          </cell>
          <cell r="H72" t="str">
            <v>Other Non-Employee Insurance (5260)</v>
          </cell>
          <cell r="I72">
            <v>482121</v>
          </cell>
          <cell r="J72">
            <v>0</v>
          </cell>
          <cell r="K72">
            <v>482121</v>
          </cell>
          <cell r="L72">
            <v>1.9931686201362613</v>
          </cell>
          <cell r="M72">
            <v>236.48452445185657</v>
          </cell>
        </row>
        <row r="73">
          <cell r="A73">
            <v>71</v>
          </cell>
          <cell r="B73">
            <v>71</v>
          </cell>
          <cell r="C73" t="str">
            <v>001</v>
          </cell>
          <cell r="D73" t="str">
            <v xml:space="preserve">ABINGTON                     </v>
          </cell>
          <cell r="E73">
            <v>0</v>
          </cell>
          <cell r="G73">
            <v>8590</v>
          </cell>
          <cell r="H73" t="str">
            <v xml:space="preserve">Rental Lease of Equipment (5300)   </v>
          </cell>
          <cell r="I73">
            <v>0</v>
          </cell>
          <cell r="J73">
            <v>0</v>
          </cell>
          <cell r="K73">
            <v>0</v>
          </cell>
          <cell r="L73">
            <v>0</v>
          </cell>
          <cell r="M73">
            <v>0</v>
          </cell>
        </row>
        <row r="74">
          <cell r="A74">
            <v>72</v>
          </cell>
          <cell r="B74">
            <v>72</v>
          </cell>
          <cell r="C74" t="str">
            <v>001</v>
          </cell>
          <cell r="D74" t="str">
            <v xml:space="preserve">ABINGTON                     </v>
          </cell>
          <cell r="E74">
            <v>0</v>
          </cell>
          <cell r="G74">
            <v>8595</v>
          </cell>
          <cell r="H74" t="str">
            <v>Rental Lease  of Buildings (5350)</v>
          </cell>
          <cell r="I74">
            <v>0</v>
          </cell>
          <cell r="J74">
            <v>0</v>
          </cell>
          <cell r="K74">
            <v>0</v>
          </cell>
          <cell r="L74">
            <v>0</v>
          </cell>
          <cell r="M74">
            <v>0</v>
          </cell>
        </row>
        <row r="75">
          <cell r="A75">
            <v>73</v>
          </cell>
          <cell r="B75">
            <v>73</v>
          </cell>
          <cell r="C75" t="str">
            <v>001</v>
          </cell>
          <cell r="D75" t="str">
            <v xml:space="preserve">ABINGTON                     </v>
          </cell>
          <cell r="E75">
            <v>0</v>
          </cell>
          <cell r="G75">
            <v>8600</v>
          </cell>
          <cell r="H75" t="str">
            <v>Short Term Interest RAN's (5400)</v>
          </cell>
          <cell r="I75">
            <v>0</v>
          </cell>
          <cell r="J75">
            <v>0</v>
          </cell>
          <cell r="K75">
            <v>0</v>
          </cell>
          <cell r="L75">
            <v>0</v>
          </cell>
          <cell r="M75">
            <v>0</v>
          </cell>
        </row>
        <row r="76">
          <cell r="A76">
            <v>74</v>
          </cell>
          <cell r="B76">
            <v>74</v>
          </cell>
          <cell r="C76" t="str">
            <v>001</v>
          </cell>
          <cell r="D76" t="str">
            <v xml:space="preserve">ABINGTON                     </v>
          </cell>
          <cell r="E76">
            <v>0</v>
          </cell>
          <cell r="G76">
            <v>8610</v>
          </cell>
          <cell r="H76" t="str">
            <v>Crossing Guards, Inspections, Bank Charges (5500)</v>
          </cell>
          <cell r="I76">
            <v>19707</v>
          </cell>
          <cell r="J76">
            <v>0</v>
          </cell>
          <cell r="K76">
            <v>19707</v>
          </cell>
          <cell r="L76">
            <v>8.1472024651540381E-2</v>
          </cell>
          <cell r="M76">
            <v>9.6664541129150923</v>
          </cell>
        </row>
        <row r="77">
          <cell r="A77">
            <v>75</v>
          </cell>
          <cell r="B77">
            <v>75</v>
          </cell>
          <cell r="C77" t="str">
            <v>001</v>
          </cell>
          <cell r="D77" t="str">
            <v xml:space="preserve">ABINGTON                     </v>
          </cell>
          <cell r="E77">
            <v>14</v>
          </cell>
          <cell r="F77" t="str">
            <v xml:space="preserve">Payments To Out-Of-District Schools </v>
          </cell>
          <cell r="I77">
            <v>2404202</v>
          </cell>
          <cell r="J77">
            <v>551099</v>
          </cell>
          <cell r="K77">
            <v>2955301</v>
          </cell>
          <cell r="L77">
            <v>12.217707206815952</v>
          </cell>
          <cell r="M77">
            <v>36803.250311332507</v>
          </cell>
        </row>
        <row r="78">
          <cell r="A78">
            <v>76</v>
          </cell>
          <cell r="B78">
            <v>76</v>
          </cell>
          <cell r="C78" t="str">
            <v>001</v>
          </cell>
          <cell r="D78" t="str">
            <v xml:space="preserve">ABINGTON                     </v>
          </cell>
          <cell r="E78">
            <v>15</v>
          </cell>
          <cell r="F78" t="str">
            <v>Tuition To Other Schools (9000)</v>
          </cell>
          <cell r="G78" t="str">
            <v xml:space="preserve"> </v>
          </cell>
          <cell r="I78">
            <v>1962493</v>
          </cell>
          <cell r="J78">
            <v>551099</v>
          </cell>
          <cell r="K78">
            <v>2513592</v>
          </cell>
          <cell r="L78">
            <v>10.391608534425062</v>
          </cell>
          <cell r="M78">
            <v>31302.515566625156</v>
          </cell>
        </row>
        <row r="79">
          <cell r="A79">
            <v>77</v>
          </cell>
          <cell r="B79">
            <v>77</v>
          </cell>
          <cell r="C79" t="str">
            <v>001</v>
          </cell>
          <cell r="D79" t="str">
            <v xml:space="preserve">ABINGTON                     </v>
          </cell>
          <cell r="E79">
            <v>16</v>
          </cell>
          <cell r="F79" t="str">
            <v>Out-of-District Transportation (3300)</v>
          </cell>
          <cell r="I79">
            <v>441709</v>
          </cell>
          <cell r="K79">
            <v>441709</v>
          </cell>
          <cell r="L79">
            <v>1.8260986723908892</v>
          </cell>
          <cell r="M79">
            <v>5500.734744707348</v>
          </cell>
        </row>
        <row r="80">
          <cell r="A80">
            <v>78</v>
          </cell>
          <cell r="B80">
            <v>78</v>
          </cell>
          <cell r="C80" t="str">
            <v>001</v>
          </cell>
          <cell r="D80" t="str">
            <v xml:space="preserve">ABINGTON                     </v>
          </cell>
          <cell r="E80">
            <v>17</v>
          </cell>
          <cell r="F80" t="str">
            <v>TOTAL EXPENDITURES</v>
          </cell>
          <cell r="I80">
            <v>21450994</v>
          </cell>
          <cell r="J80">
            <v>2737677</v>
          </cell>
          <cell r="K80">
            <v>24188671</v>
          </cell>
          <cell r="L80">
            <v>100.00000000000001</v>
          </cell>
          <cell r="M80">
            <v>11415.134969325154</v>
          </cell>
        </row>
        <row r="81">
          <cell r="A81">
            <v>79</v>
          </cell>
          <cell r="B81">
            <v>79</v>
          </cell>
          <cell r="C81" t="str">
            <v>001</v>
          </cell>
          <cell r="D81" t="str">
            <v xml:space="preserve">ABINGTON                     </v>
          </cell>
          <cell r="E81">
            <v>18</v>
          </cell>
          <cell r="F81" t="str">
            <v>percentage of overall spending from the general fund</v>
          </cell>
          <cell r="I81">
            <v>88.681986703610136</v>
          </cell>
        </row>
        <row r="82">
          <cell r="A82">
            <v>80</v>
          </cell>
          <cell r="B82">
            <v>1</v>
          </cell>
          <cell r="C82" t="str">
            <v>002</v>
          </cell>
          <cell r="D82" t="str">
            <v xml:space="preserve">ACTON                        </v>
          </cell>
          <cell r="E82">
            <v>1</v>
          </cell>
          <cell r="F82" t="str">
            <v>In-District FTE Average Membership</v>
          </cell>
          <cell r="G82" t="str">
            <v xml:space="preserve"> </v>
          </cell>
        </row>
        <row r="83">
          <cell r="A83">
            <v>81</v>
          </cell>
          <cell r="B83">
            <v>2</v>
          </cell>
          <cell r="C83" t="str">
            <v>002</v>
          </cell>
          <cell r="D83" t="str">
            <v xml:space="preserve">ACTON                        </v>
          </cell>
          <cell r="E83">
            <v>2</v>
          </cell>
          <cell r="F83" t="str">
            <v>Out-of-District FTE Average Membership</v>
          </cell>
          <cell r="G83" t="str">
            <v xml:space="preserve"> </v>
          </cell>
        </row>
        <row r="84">
          <cell r="A84">
            <v>82</v>
          </cell>
          <cell r="B84">
            <v>3</v>
          </cell>
          <cell r="C84" t="str">
            <v>002</v>
          </cell>
          <cell r="D84" t="str">
            <v xml:space="preserve">ACTON                        </v>
          </cell>
          <cell r="E84">
            <v>3</v>
          </cell>
          <cell r="F84" t="str">
            <v>Total FTE Average Membership</v>
          </cell>
          <cell r="G84" t="str">
            <v xml:space="preserve"> </v>
          </cell>
        </row>
        <row r="85">
          <cell r="A85">
            <v>83</v>
          </cell>
          <cell r="B85">
            <v>4</v>
          </cell>
          <cell r="C85" t="str">
            <v>002</v>
          </cell>
          <cell r="D85" t="str">
            <v xml:space="preserve">ACTON                        </v>
          </cell>
          <cell r="E85">
            <v>4</v>
          </cell>
          <cell r="F85" t="str">
            <v>Administration</v>
          </cell>
          <cell r="G85" t="str">
            <v xml:space="preserve"> </v>
          </cell>
          <cell r="I85">
            <v>1134103</v>
          </cell>
          <cell r="J85">
            <v>137</v>
          </cell>
          <cell r="K85">
            <v>1134240</v>
          </cell>
          <cell r="L85">
            <v>3.8071511970101053</v>
          </cell>
          <cell r="M85">
            <v>440.94390234420553</v>
          </cell>
        </row>
        <row r="86">
          <cell r="A86">
            <v>84</v>
          </cell>
          <cell r="B86">
            <v>5</v>
          </cell>
          <cell r="C86" t="str">
            <v>002</v>
          </cell>
          <cell r="D86" t="str">
            <v xml:space="preserve">ACTON                        </v>
          </cell>
          <cell r="E86">
            <v>0</v>
          </cell>
          <cell r="G86">
            <v>8300</v>
          </cell>
          <cell r="H86" t="str">
            <v>School Committee (1110)</v>
          </cell>
          <cell r="I86">
            <v>1860</v>
          </cell>
          <cell r="J86">
            <v>0</v>
          </cell>
          <cell r="K86">
            <v>1860</v>
          </cell>
          <cell r="L86">
            <v>6.2432123945891484E-3</v>
          </cell>
          <cell r="M86">
            <v>0.72308828674726888</v>
          </cell>
        </row>
        <row r="87">
          <cell r="A87">
            <v>85</v>
          </cell>
          <cell r="B87">
            <v>6</v>
          </cell>
          <cell r="C87" t="str">
            <v>002</v>
          </cell>
          <cell r="D87" t="str">
            <v xml:space="preserve">ACTON                        </v>
          </cell>
          <cell r="E87">
            <v>0</v>
          </cell>
          <cell r="G87">
            <v>8305</v>
          </cell>
          <cell r="H87" t="str">
            <v>Superintendent (1210)</v>
          </cell>
          <cell r="I87">
            <v>153031</v>
          </cell>
          <cell r="J87">
            <v>137</v>
          </cell>
          <cell r="K87">
            <v>153168</v>
          </cell>
          <cell r="L87">
            <v>0.51411847099700581</v>
          </cell>
          <cell r="M87">
            <v>59.545154142207359</v>
          </cell>
        </row>
        <row r="88">
          <cell r="A88">
            <v>86</v>
          </cell>
          <cell r="B88">
            <v>7</v>
          </cell>
          <cell r="C88" t="str">
            <v>002</v>
          </cell>
          <cell r="D88" t="str">
            <v xml:space="preserve">ACTON                        </v>
          </cell>
          <cell r="E88">
            <v>0</v>
          </cell>
          <cell r="G88">
            <v>8310</v>
          </cell>
          <cell r="H88" t="str">
            <v>Assistant Superintendents (1220)</v>
          </cell>
          <cell r="I88">
            <v>0</v>
          </cell>
          <cell r="J88">
            <v>0</v>
          </cell>
          <cell r="K88">
            <v>0</v>
          </cell>
          <cell r="L88">
            <v>0</v>
          </cell>
          <cell r="M88">
            <v>0</v>
          </cell>
        </row>
        <row r="89">
          <cell r="A89">
            <v>87</v>
          </cell>
          <cell r="B89">
            <v>8</v>
          </cell>
          <cell r="C89" t="str">
            <v>002</v>
          </cell>
          <cell r="D89" t="str">
            <v xml:space="preserve">ACTON                        </v>
          </cell>
          <cell r="E89">
            <v>0</v>
          </cell>
          <cell r="G89">
            <v>8315</v>
          </cell>
          <cell r="H89" t="str">
            <v>Other District-Wide Administration (1230)</v>
          </cell>
          <cell r="I89">
            <v>0</v>
          </cell>
          <cell r="J89">
            <v>0</v>
          </cell>
          <cell r="K89">
            <v>0</v>
          </cell>
          <cell r="L89">
            <v>0</v>
          </cell>
          <cell r="M89">
            <v>0</v>
          </cell>
        </row>
        <row r="90">
          <cell r="A90">
            <v>88</v>
          </cell>
          <cell r="B90">
            <v>9</v>
          </cell>
          <cell r="C90" t="str">
            <v>002</v>
          </cell>
          <cell r="D90" t="str">
            <v xml:space="preserve">ACTON                        </v>
          </cell>
          <cell r="E90">
            <v>0</v>
          </cell>
          <cell r="G90">
            <v>8320</v>
          </cell>
          <cell r="H90" t="str">
            <v>Business and Finance (1410)</v>
          </cell>
          <cell r="I90">
            <v>661925</v>
          </cell>
          <cell r="J90">
            <v>0</v>
          </cell>
          <cell r="K90">
            <v>661925</v>
          </cell>
          <cell r="L90">
            <v>2.2217948195099044</v>
          </cell>
          <cell r="M90">
            <v>257.32807215332582</v>
          </cell>
        </row>
        <row r="91">
          <cell r="A91">
            <v>89</v>
          </cell>
          <cell r="B91">
            <v>10</v>
          </cell>
          <cell r="C91" t="str">
            <v>002</v>
          </cell>
          <cell r="D91" t="str">
            <v xml:space="preserve">ACTON                        </v>
          </cell>
          <cell r="E91">
            <v>0</v>
          </cell>
          <cell r="G91">
            <v>8325</v>
          </cell>
          <cell r="H91" t="str">
            <v>Human Resources and Benefits (1420)</v>
          </cell>
          <cell r="I91">
            <v>128011</v>
          </cell>
          <cell r="J91">
            <v>0</v>
          </cell>
          <cell r="K91">
            <v>128011</v>
          </cell>
          <cell r="L91">
            <v>0.42967734507728578</v>
          </cell>
          <cell r="M91">
            <v>49.76519068537884</v>
          </cell>
        </row>
        <row r="92">
          <cell r="A92">
            <v>90</v>
          </cell>
          <cell r="B92">
            <v>11</v>
          </cell>
          <cell r="C92" t="str">
            <v>002</v>
          </cell>
          <cell r="D92" t="str">
            <v xml:space="preserve">ACTON                        </v>
          </cell>
          <cell r="E92">
            <v>0</v>
          </cell>
          <cell r="G92">
            <v>8330</v>
          </cell>
          <cell r="H92" t="str">
            <v>Legal Service For School Committee (1430)</v>
          </cell>
          <cell r="I92">
            <v>100</v>
          </cell>
          <cell r="J92">
            <v>0</v>
          </cell>
          <cell r="K92">
            <v>100</v>
          </cell>
          <cell r="L92">
            <v>3.3565658035425531E-4</v>
          </cell>
          <cell r="M92">
            <v>3.8875714341251019E-2</v>
          </cell>
        </row>
        <row r="93">
          <cell r="A93">
            <v>91</v>
          </cell>
          <cell r="B93">
            <v>12</v>
          </cell>
          <cell r="C93" t="str">
            <v>002</v>
          </cell>
          <cell r="D93" t="str">
            <v xml:space="preserve">ACTON                        </v>
          </cell>
          <cell r="E93">
            <v>0</v>
          </cell>
          <cell r="G93">
            <v>8335</v>
          </cell>
          <cell r="H93" t="str">
            <v>Legal Settlements (1435)</v>
          </cell>
          <cell r="I93">
            <v>0</v>
          </cell>
          <cell r="J93">
            <v>0</v>
          </cell>
          <cell r="K93">
            <v>0</v>
          </cell>
          <cell r="L93">
            <v>0</v>
          </cell>
          <cell r="M93">
            <v>0</v>
          </cell>
        </row>
        <row r="94">
          <cell r="A94">
            <v>92</v>
          </cell>
          <cell r="B94">
            <v>13</v>
          </cell>
          <cell r="C94" t="str">
            <v>002</v>
          </cell>
          <cell r="D94" t="str">
            <v xml:space="preserve">ACTON                        </v>
          </cell>
          <cell r="E94">
            <v>0</v>
          </cell>
          <cell r="G94">
            <v>8340</v>
          </cell>
          <cell r="H94" t="str">
            <v>District-wide Information Mgmt and Tech (1450)</v>
          </cell>
          <cell r="I94">
            <v>189176</v>
          </cell>
          <cell r="J94">
            <v>0</v>
          </cell>
          <cell r="K94">
            <v>189176</v>
          </cell>
          <cell r="L94">
            <v>0.63498169245096603</v>
          </cell>
          <cell r="M94">
            <v>73.543521362205027</v>
          </cell>
        </row>
        <row r="95">
          <cell r="A95">
            <v>93</v>
          </cell>
          <cell r="B95">
            <v>14</v>
          </cell>
          <cell r="C95" t="str">
            <v>002</v>
          </cell>
          <cell r="D95" t="str">
            <v xml:space="preserve">ACTON                        </v>
          </cell>
          <cell r="E95">
            <v>5</v>
          </cell>
          <cell r="F95" t="str">
            <v xml:space="preserve">Instructional Leadership </v>
          </cell>
          <cell r="I95">
            <v>1572631</v>
          </cell>
          <cell r="J95">
            <v>35672</v>
          </cell>
          <cell r="K95">
            <v>1608303</v>
          </cell>
          <cell r="L95">
            <v>5.398374851534899</v>
          </cell>
          <cell r="M95">
            <v>625.23928002177036</v>
          </cell>
        </row>
        <row r="96">
          <cell r="A96">
            <v>94</v>
          </cell>
          <cell r="B96">
            <v>15</v>
          </cell>
          <cell r="C96" t="str">
            <v>002</v>
          </cell>
          <cell r="D96" t="str">
            <v xml:space="preserve">ACTON                        </v>
          </cell>
          <cell r="E96">
            <v>0</v>
          </cell>
          <cell r="G96">
            <v>8345</v>
          </cell>
          <cell r="H96" t="str">
            <v>Curriculum Directors  (Supervisory) (2110)</v>
          </cell>
          <cell r="I96">
            <v>278627</v>
          </cell>
          <cell r="J96">
            <v>0</v>
          </cell>
          <cell r="K96">
            <v>278627</v>
          </cell>
          <cell r="L96">
            <v>0.93522986014365095</v>
          </cell>
          <cell r="M96">
            <v>108.31823659759748</v>
          </cell>
        </row>
        <row r="97">
          <cell r="A97">
            <v>95</v>
          </cell>
          <cell r="B97">
            <v>16</v>
          </cell>
          <cell r="C97" t="str">
            <v>002</v>
          </cell>
          <cell r="D97" t="str">
            <v xml:space="preserve">ACTON                        </v>
          </cell>
          <cell r="E97">
            <v>0</v>
          </cell>
          <cell r="G97">
            <v>8350</v>
          </cell>
          <cell r="H97" t="str">
            <v>Department Heads  (Non-Supervisory) (2120)</v>
          </cell>
          <cell r="I97">
            <v>29135</v>
          </cell>
          <cell r="J97">
            <v>0</v>
          </cell>
          <cell r="K97">
            <v>29135</v>
          </cell>
          <cell r="L97">
            <v>9.7793544686212291E-2</v>
          </cell>
          <cell r="M97">
            <v>11.326439373323485</v>
          </cell>
        </row>
        <row r="98">
          <cell r="A98">
            <v>96</v>
          </cell>
          <cell r="B98">
            <v>17</v>
          </cell>
          <cell r="C98" t="str">
            <v>002</v>
          </cell>
          <cell r="D98" t="str">
            <v xml:space="preserve">ACTON                        </v>
          </cell>
          <cell r="E98">
            <v>0</v>
          </cell>
          <cell r="G98">
            <v>8355</v>
          </cell>
          <cell r="H98" t="str">
            <v>School Leadership-Building (2210)</v>
          </cell>
          <cell r="I98">
            <v>1004076</v>
          </cell>
          <cell r="J98">
            <v>35672</v>
          </cell>
          <cell r="K98">
            <v>1039748</v>
          </cell>
          <cell r="L98">
            <v>3.4899825811017626</v>
          </cell>
          <cell r="M98">
            <v>404.20946234887066</v>
          </cell>
        </row>
        <row r="99">
          <cell r="A99">
            <v>97</v>
          </cell>
          <cell r="B99">
            <v>18</v>
          </cell>
          <cell r="C99" t="str">
            <v>002</v>
          </cell>
          <cell r="D99" t="str">
            <v xml:space="preserve">ACTON                        </v>
          </cell>
          <cell r="E99">
            <v>0</v>
          </cell>
          <cell r="G99">
            <v>8360</v>
          </cell>
          <cell r="H99" t="str">
            <v>Curriculum Leaders/Dept Heads-Building Level (2220)</v>
          </cell>
          <cell r="I99">
            <v>154648</v>
          </cell>
          <cell r="J99">
            <v>0</v>
          </cell>
          <cell r="K99">
            <v>154648</v>
          </cell>
          <cell r="L99">
            <v>0.51908618838624876</v>
          </cell>
          <cell r="M99">
            <v>60.120514714457876</v>
          </cell>
        </row>
        <row r="100">
          <cell r="A100">
            <v>98</v>
          </cell>
          <cell r="B100">
            <v>19</v>
          </cell>
          <cell r="C100" t="str">
            <v>002</v>
          </cell>
          <cell r="D100" t="str">
            <v xml:space="preserve">ACTON                        </v>
          </cell>
          <cell r="E100">
            <v>0</v>
          </cell>
          <cell r="G100">
            <v>8365</v>
          </cell>
          <cell r="H100" t="str">
            <v>Building Technology (2250)</v>
          </cell>
          <cell r="I100">
            <v>79041</v>
          </cell>
          <cell r="J100">
            <v>0</v>
          </cell>
          <cell r="K100">
            <v>79041</v>
          </cell>
          <cell r="L100">
            <v>0.26530631767780694</v>
          </cell>
          <cell r="M100">
            <v>30.727753372468218</v>
          </cell>
        </row>
        <row r="101">
          <cell r="A101">
            <v>99</v>
          </cell>
          <cell r="B101">
            <v>20</v>
          </cell>
          <cell r="C101" t="str">
            <v>002</v>
          </cell>
          <cell r="D101" t="str">
            <v xml:space="preserve">ACTON                        </v>
          </cell>
          <cell r="E101">
            <v>0</v>
          </cell>
          <cell r="G101">
            <v>8380</v>
          </cell>
          <cell r="H101" t="str">
            <v>Instructional Coordinators and Team Leaders (2315)</v>
          </cell>
          <cell r="I101">
            <v>27104</v>
          </cell>
          <cell r="J101">
            <v>0</v>
          </cell>
          <cell r="K101">
            <v>27104</v>
          </cell>
          <cell r="L101">
            <v>9.0976359539217358E-2</v>
          </cell>
          <cell r="M101">
            <v>10.536873615052675</v>
          </cell>
        </row>
        <row r="102">
          <cell r="A102">
            <v>100</v>
          </cell>
          <cell r="B102">
            <v>21</v>
          </cell>
          <cell r="C102" t="str">
            <v>002</v>
          </cell>
          <cell r="D102" t="str">
            <v xml:space="preserve">ACTON                        </v>
          </cell>
          <cell r="E102">
            <v>6</v>
          </cell>
          <cell r="F102" t="str">
            <v>Classroom and Specialist Teachers</v>
          </cell>
          <cell r="I102">
            <v>10497823</v>
          </cell>
          <cell r="J102">
            <v>68089</v>
          </cell>
          <cell r="K102">
            <v>10565912</v>
          </cell>
          <cell r="L102">
            <v>35.465178902439902</v>
          </cell>
          <cell r="M102">
            <v>4107.5737666679624</v>
          </cell>
        </row>
        <row r="103">
          <cell r="A103">
            <v>101</v>
          </cell>
          <cell r="B103">
            <v>22</v>
          </cell>
          <cell r="C103" t="str">
            <v>002</v>
          </cell>
          <cell r="D103" t="str">
            <v xml:space="preserve">ACTON                        </v>
          </cell>
          <cell r="E103">
            <v>0</v>
          </cell>
          <cell r="G103">
            <v>8370</v>
          </cell>
          <cell r="H103" t="str">
            <v>Teachers, Classroom (2305)</v>
          </cell>
          <cell r="I103">
            <v>9749918</v>
          </cell>
          <cell r="J103">
            <v>68089</v>
          </cell>
          <cell r="K103">
            <v>9818007</v>
          </cell>
          <cell r="L103">
            <v>32.954786555141411</v>
          </cell>
          <cell r="M103">
            <v>3816.8203553240287</v>
          </cell>
        </row>
        <row r="104">
          <cell r="A104">
            <v>102</v>
          </cell>
          <cell r="B104">
            <v>23</v>
          </cell>
          <cell r="C104" t="str">
            <v>002</v>
          </cell>
          <cell r="D104" t="str">
            <v xml:space="preserve">ACTON                        </v>
          </cell>
          <cell r="E104">
            <v>0</v>
          </cell>
          <cell r="G104">
            <v>8375</v>
          </cell>
          <cell r="H104" t="str">
            <v>Teachers, Specialists  (2310)</v>
          </cell>
          <cell r="I104">
            <v>747905</v>
          </cell>
          <cell r="J104">
            <v>0</v>
          </cell>
          <cell r="K104">
            <v>747905</v>
          </cell>
          <cell r="L104">
            <v>2.510392347298493</v>
          </cell>
          <cell r="M104">
            <v>290.75341134393341</v>
          </cell>
        </row>
        <row r="105">
          <cell r="A105">
            <v>103</v>
          </cell>
          <cell r="B105">
            <v>24</v>
          </cell>
          <cell r="C105" t="str">
            <v>002</v>
          </cell>
          <cell r="D105" t="str">
            <v xml:space="preserve">ACTON                        </v>
          </cell>
          <cell r="E105">
            <v>7</v>
          </cell>
          <cell r="F105" t="str">
            <v>Other Teaching Services</v>
          </cell>
          <cell r="I105">
            <v>2062048</v>
          </cell>
          <cell r="J105">
            <v>1164701</v>
          </cell>
          <cell r="K105">
            <v>3226749</v>
          </cell>
          <cell r="L105">
            <v>10.83079535001513</v>
          </cell>
          <cell r="M105">
            <v>1254.4217237491739</v>
          </cell>
        </row>
        <row r="106">
          <cell r="A106">
            <v>104</v>
          </cell>
          <cell r="B106">
            <v>25</v>
          </cell>
          <cell r="C106" t="str">
            <v>002</v>
          </cell>
          <cell r="D106" t="str">
            <v xml:space="preserve">ACTON                        </v>
          </cell>
          <cell r="E106">
            <v>0</v>
          </cell>
          <cell r="G106">
            <v>8385</v>
          </cell>
          <cell r="H106" t="str">
            <v>Medical/ Therapeutic Services (2320)</v>
          </cell>
          <cell r="I106">
            <v>419646</v>
          </cell>
          <cell r="J106">
            <v>0</v>
          </cell>
          <cell r="K106">
            <v>419646</v>
          </cell>
          <cell r="L106">
            <v>1.4085694131934183</v>
          </cell>
          <cell r="M106">
            <v>163.14038020448623</v>
          </cell>
        </row>
        <row r="107">
          <cell r="A107">
            <v>105</v>
          </cell>
          <cell r="B107">
            <v>26</v>
          </cell>
          <cell r="C107" t="str">
            <v>002</v>
          </cell>
          <cell r="D107" t="str">
            <v xml:space="preserve">ACTON                        </v>
          </cell>
          <cell r="E107">
            <v>0</v>
          </cell>
          <cell r="G107">
            <v>8390</v>
          </cell>
          <cell r="H107" t="str">
            <v>Substitute Teachers (2325)</v>
          </cell>
          <cell r="I107">
            <v>156634</v>
          </cell>
          <cell r="J107">
            <v>0</v>
          </cell>
          <cell r="K107">
            <v>156634</v>
          </cell>
          <cell r="L107">
            <v>0.52575232807208427</v>
          </cell>
          <cell r="M107">
            <v>60.892586401275118</v>
          </cell>
        </row>
        <row r="108">
          <cell r="A108">
            <v>106</v>
          </cell>
          <cell r="B108">
            <v>27</v>
          </cell>
          <cell r="C108" t="str">
            <v>002</v>
          </cell>
          <cell r="D108" t="str">
            <v xml:space="preserve">ACTON                        </v>
          </cell>
          <cell r="E108">
            <v>0</v>
          </cell>
          <cell r="G108">
            <v>8395</v>
          </cell>
          <cell r="H108" t="str">
            <v>Non-Clerical Paraprofs./Instructional Assistants (2330)</v>
          </cell>
          <cell r="I108">
            <v>1333275</v>
          </cell>
          <cell r="J108">
            <v>1151326</v>
          </cell>
          <cell r="K108">
            <v>2484601</v>
          </cell>
          <cell r="L108">
            <v>8.3397267520476301</v>
          </cell>
          <cell r="M108">
            <v>965.90638727986618</v>
          </cell>
        </row>
        <row r="109">
          <cell r="A109">
            <v>107</v>
          </cell>
          <cell r="B109">
            <v>28</v>
          </cell>
          <cell r="C109" t="str">
            <v>002</v>
          </cell>
          <cell r="D109" t="str">
            <v xml:space="preserve">ACTON                        </v>
          </cell>
          <cell r="E109">
            <v>0</v>
          </cell>
          <cell r="G109">
            <v>8400</v>
          </cell>
          <cell r="H109" t="str">
            <v>Librarians and Media Center Directors (2340)</v>
          </cell>
          <cell r="I109">
            <v>152493</v>
          </cell>
          <cell r="J109">
            <v>13375</v>
          </cell>
          <cell r="K109">
            <v>165868</v>
          </cell>
          <cell r="L109">
            <v>0.5567468567019962</v>
          </cell>
          <cell r="M109">
            <v>64.482369863546239</v>
          </cell>
        </row>
        <row r="110">
          <cell r="A110">
            <v>108</v>
          </cell>
          <cell r="B110">
            <v>29</v>
          </cell>
          <cell r="C110" t="str">
            <v>002</v>
          </cell>
          <cell r="D110" t="str">
            <v xml:space="preserve">ACTON                        </v>
          </cell>
          <cell r="E110">
            <v>8</v>
          </cell>
          <cell r="F110" t="str">
            <v>Professional Development</v>
          </cell>
          <cell r="I110">
            <v>78698</v>
          </cell>
          <cell r="J110">
            <v>40739</v>
          </cell>
          <cell r="K110">
            <v>119437</v>
          </cell>
          <cell r="L110">
            <v>0.40089814987771194</v>
          </cell>
          <cell r="M110">
            <v>46.43198693775998</v>
          </cell>
        </row>
        <row r="111">
          <cell r="A111">
            <v>109</v>
          </cell>
          <cell r="B111">
            <v>30</v>
          </cell>
          <cell r="C111" t="str">
            <v>002</v>
          </cell>
          <cell r="D111" t="str">
            <v xml:space="preserve">ACTON                        </v>
          </cell>
          <cell r="E111">
            <v>0</v>
          </cell>
          <cell r="G111">
            <v>8405</v>
          </cell>
          <cell r="H111" t="str">
            <v>Professional Development Leadership (2351)</v>
          </cell>
          <cell r="I111">
            <v>7373</v>
          </cell>
          <cell r="J111">
            <v>0</v>
          </cell>
          <cell r="K111">
            <v>7373</v>
          </cell>
          <cell r="L111">
            <v>2.4747959669519246E-2</v>
          </cell>
          <cell r="M111">
            <v>2.8663064183804376</v>
          </cell>
        </row>
        <row r="112">
          <cell r="A112">
            <v>110</v>
          </cell>
          <cell r="B112">
            <v>31</v>
          </cell>
          <cell r="C112" t="str">
            <v>002</v>
          </cell>
          <cell r="D112" t="str">
            <v xml:space="preserve">ACTON                        </v>
          </cell>
          <cell r="E112">
            <v>0</v>
          </cell>
          <cell r="G112">
            <v>8410</v>
          </cell>
          <cell r="H112" t="str">
            <v>Teacher/Instructional Staff-Professional Days (2353)</v>
          </cell>
          <cell r="I112">
            <v>7360</v>
          </cell>
          <cell r="J112">
            <v>0</v>
          </cell>
          <cell r="K112">
            <v>7360</v>
          </cell>
          <cell r="L112">
            <v>2.4704324314073191E-2</v>
          </cell>
          <cell r="M112">
            <v>2.8612525755160747</v>
          </cell>
        </row>
        <row r="113">
          <cell r="A113">
            <v>111</v>
          </cell>
          <cell r="B113">
            <v>32</v>
          </cell>
          <cell r="C113" t="str">
            <v>002</v>
          </cell>
          <cell r="D113" t="str">
            <v xml:space="preserve">ACTON                        </v>
          </cell>
          <cell r="E113">
            <v>0</v>
          </cell>
          <cell r="G113">
            <v>8415</v>
          </cell>
          <cell r="H113" t="str">
            <v>Substitutes for Instructional Staff at Prof. Dev. (2355)</v>
          </cell>
          <cell r="I113">
            <v>21229</v>
          </cell>
          <cell r="J113">
            <v>10981</v>
          </cell>
          <cell r="K113">
            <v>32210</v>
          </cell>
          <cell r="L113">
            <v>0.10811498453210563</v>
          </cell>
          <cell r="M113">
            <v>12.521867589316953</v>
          </cell>
        </row>
        <row r="114">
          <cell r="A114">
            <v>112</v>
          </cell>
          <cell r="B114">
            <v>33</v>
          </cell>
          <cell r="C114" t="str">
            <v>002</v>
          </cell>
          <cell r="D114" t="str">
            <v xml:space="preserve">ACTON                        </v>
          </cell>
          <cell r="E114">
            <v>0</v>
          </cell>
          <cell r="G114">
            <v>8420</v>
          </cell>
          <cell r="H114" t="str">
            <v>Prof. Dev.  Stipends, Providers and Expenses (2357)</v>
          </cell>
          <cell r="I114">
            <v>42736</v>
          </cell>
          <cell r="J114">
            <v>29758</v>
          </cell>
          <cell r="K114">
            <v>72494</v>
          </cell>
          <cell r="L114">
            <v>0.24333088136201383</v>
          </cell>
          <cell r="M114">
            <v>28.182560354546514</v>
          </cell>
        </row>
        <row r="115">
          <cell r="A115">
            <v>113</v>
          </cell>
          <cell r="B115">
            <v>34</v>
          </cell>
          <cell r="C115" t="str">
            <v>002</v>
          </cell>
          <cell r="D115" t="str">
            <v xml:space="preserve">ACTON                        </v>
          </cell>
          <cell r="E115">
            <v>9</v>
          </cell>
          <cell r="F115" t="str">
            <v>Instructional Materials, Equipment and Technology</v>
          </cell>
          <cell r="I115">
            <v>1205066</v>
          </cell>
          <cell r="J115">
            <v>57302</v>
          </cell>
          <cell r="K115">
            <v>1262368</v>
          </cell>
          <cell r="L115">
            <v>4.2372212602864057</v>
          </cell>
          <cell r="M115">
            <v>490.75457761536364</v>
          </cell>
        </row>
        <row r="116">
          <cell r="A116">
            <v>114</v>
          </cell>
          <cell r="B116">
            <v>35</v>
          </cell>
          <cell r="C116" t="str">
            <v>002</v>
          </cell>
          <cell r="D116" t="str">
            <v xml:space="preserve">ACTON                        </v>
          </cell>
          <cell r="E116">
            <v>0</v>
          </cell>
          <cell r="G116">
            <v>8425</v>
          </cell>
          <cell r="H116" t="str">
            <v>Textbooks &amp; Related Software/Media/Materials (2410)</v>
          </cell>
          <cell r="I116">
            <v>313859</v>
          </cell>
          <cell r="J116">
            <v>19914</v>
          </cell>
          <cell r="K116">
            <v>333773</v>
          </cell>
          <cell r="L116">
            <v>1.1203310379458087</v>
          </cell>
          <cell r="M116">
            <v>129.75663802822376</v>
          </cell>
        </row>
        <row r="117">
          <cell r="A117">
            <v>115</v>
          </cell>
          <cell r="B117">
            <v>36</v>
          </cell>
          <cell r="C117" t="str">
            <v>002</v>
          </cell>
          <cell r="D117" t="str">
            <v xml:space="preserve">ACTON                        </v>
          </cell>
          <cell r="E117">
            <v>0</v>
          </cell>
          <cell r="G117">
            <v>8430</v>
          </cell>
          <cell r="H117" t="str">
            <v>Other Instructional Materials (2415)</v>
          </cell>
          <cell r="I117">
            <v>497973</v>
          </cell>
          <cell r="J117">
            <v>428</v>
          </cell>
          <cell r="K117">
            <v>498401</v>
          </cell>
          <cell r="L117">
            <v>1.672915753051412</v>
          </cell>
          <cell r="M117">
            <v>193.7569490339385</v>
          </cell>
        </row>
        <row r="118">
          <cell r="A118">
            <v>116</v>
          </cell>
          <cell r="B118">
            <v>37</v>
          </cell>
          <cell r="C118" t="str">
            <v>002</v>
          </cell>
          <cell r="D118" t="str">
            <v xml:space="preserve">ACTON                        </v>
          </cell>
          <cell r="E118">
            <v>0</v>
          </cell>
          <cell r="G118">
            <v>8435</v>
          </cell>
          <cell r="H118" t="str">
            <v>Instructional Equipment (2420)</v>
          </cell>
          <cell r="I118">
            <v>19170</v>
          </cell>
          <cell r="J118">
            <v>0</v>
          </cell>
          <cell r="K118">
            <v>19170</v>
          </cell>
          <cell r="L118">
            <v>6.4345366453910743E-2</v>
          </cell>
          <cell r="M118">
            <v>7.4524744392178199</v>
          </cell>
        </row>
        <row r="119">
          <cell r="A119">
            <v>117</v>
          </cell>
          <cell r="B119">
            <v>38</v>
          </cell>
          <cell r="C119" t="str">
            <v>002</v>
          </cell>
          <cell r="D119" t="str">
            <v xml:space="preserve">ACTON                        </v>
          </cell>
          <cell r="E119">
            <v>0</v>
          </cell>
          <cell r="G119">
            <v>8440</v>
          </cell>
          <cell r="H119" t="str">
            <v>General Supplies (2430)</v>
          </cell>
          <cell r="I119">
            <v>15346</v>
          </cell>
          <cell r="J119">
            <v>1158</v>
          </cell>
          <cell r="K119">
            <v>16504</v>
          </cell>
          <cell r="L119">
            <v>5.5396762021666296E-2</v>
          </cell>
          <cell r="M119">
            <v>6.4160478948800677</v>
          </cell>
        </row>
        <row r="120">
          <cell r="A120">
            <v>118</v>
          </cell>
          <cell r="B120">
            <v>39</v>
          </cell>
          <cell r="C120" t="str">
            <v>002</v>
          </cell>
          <cell r="D120" t="str">
            <v xml:space="preserve">ACTON                        </v>
          </cell>
          <cell r="E120">
            <v>0</v>
          </cell>
          <cell r="G120">
            <v>8445</v>
          </cell>
          <cell r="H120" t="str">
            <v>Other Instructional Services (2440)</v>
          </cell>
          <cell r="I120">
            <v>78447</v>
          </cell>
          <cell r="J120">
            <v>35176</v>
          </cell>
          <cell r="K120">
            <v>113623</v>
          </cell>
          <cell r="L120">
            <v>0.3813830762959155</v>
          </cell>
          <cell r="M120">
            <v>44.171752905959643</v>
          </cell>
        </row>
        <row r="121">
          <cell r="A121">
            <v>119</v>
          </cell>
          <cell r="B121">
            <v>40</v>
          </cell>
          <cell r="C121" t="str">
            <v>002</v>
          </cell>
          <cell r="D121" t="str">
            <v xml:space="preserve">ACTON                        </v>
          </cell>
          <cell r="E121">
            <v>0</v>
          </cell>
          <cell r="G121">
            <v>8450</v>
          </cell>
          <cell r="H121" t="str">
            <v>Classroom Instructional Technology (2451)</v>
          </cell>
          <cell r="I121">
            <v>280271</v>
          </cell>
          <cell r="J121">
            <v>626</v>
          </cell>
          <cell r="K121">
            <v>280897</v>
          </cell>
          <cell r="L121">
            <v>0.94284926451769258</v>
          </cell>
          <cell r="M121">
            <v>109.20071531314387</v>
          </cell>
        </row>
        <row r="122">
          <cell r="A122">
            <v>120</v>
          </cell>
          <cell r="B122">
            <v>41</v>
          </cell>
          <cell r="C122" t="str">
            <v>002</v>
          </cell>
          <cell r="D122" t="str">
            <v xml:space="preserve">ACTON                        </v>
          </cell>
          <cell r="E122">
            <v>0</v>
          </cell>
          <cell r="G122">
            <v>8455</v>
          </cell>
          <cell r="H122" t="str">
            <v>Other Instructional Hardware  (2453)</v>
          </cell>
          <cell r="I122">
            <v>0</v>
          </cell>
          <cell r="J122">
            <v>0</v>
          </cell>
          <cell r="K122">
            <v>0</v>
          </cell>
          <cell r="L122">
            <v>0</v>
          </cell>
          <cell r="M122">
            <v>0</v>
          </cell>
        </row>
        <row r="123">
          <cell r="A123">
            <v>121</v>
          </cell>
          <cell r="B123">
            <v>42</v>
          </cell>
          <cell r="C123" t="str">
            <v>002</v>
          </cell>
          <cell r="D123" t="str">
            <v xml:space="preserve">ACTON                        </v>
          </cell>
          <cell r="E123">
            <v>0</v>
          </cell>
          <cell r="G123">
            <v>8460</v>
          </cell>
          <cell r="H123" t="str">
            <v>Instructional Software (2455)</v>
          </cell>
          <cell r="I123">
            <v>0</v>
          </cell>
          <cell r="J123">
            <v>0</v>
          </cell>
          <cell r="K123">
            <v>0</v>
          </cell>
          <cell r="L123">
            <v>0</v>
          </cell>
          <cell r="M123">
            <v>0</v>
          </cell>
        </row>
        <row r="124">
          <cell r="A124">
            <v>122</v>
          </cell>
          <cell r="B124">
            <v>43</v>
          </cell>
          <cell r="C124" t="str">
            <v>002</v>
          </cell>
          <cell r="D124" t="str">
            <v xml:space="preserve">ACTON                        </v>
          </cell>
          <cell r="E124">
            <v>10</v>
          </cell>
          <cell r="F124" t="str">
            <v>Guidance, Counseling and Testing</v>
          </cell>
          <cell r="I124">
            <v>534829</v>
          </cell>
          <cell r="J124">
            <v>0</v>
          </cell>
          <cell r="K124">
            <v>534829</v>
          </cell>
          <cell r="L124">
            <v>1.7951887321428601</v>
          </cell>
          <cell r="M124">
            <v>207.91859425416939</v>
          </cell>
        </row>
        <row r="125">
          <cell r="A125">
            <v>123</v>
          </cell>
          <cell r="B125">
            <v>44</v>
          </cell>
          <cell r="C125" t="str">
            <v>002</v>
          </cell>
          <cell r="D125" t="str">
            <v xml:space="preserve">ACTON                        </v>
          </cell>
          <cell r="E125">
            <v>0</v>
          </cell>
          <cell r="G125">
            <v>8465</v>
          </cell>
          <cell r="H125" t="str">
            <v>Guidance and Adjustment Counselors (2710)</v>
          </cell>
          <cell r="I125">
            <v>368328</v>
          </cell>
          <cell r="J125">
            <v>0</v>
          </cell>
          <cell r="K125">
            <v>368328</v>
          </cell>
          <cell r="L125">
            <v>1.2363171692872215</v>
          </cell>
          <cell r="M125">
            <v>143.19014111884306</v>
          </cell>
        </row>
        <row r="126">
          <cell r="A126">
            <v>124</v>
          </cell>
          <cell r="B126">
            <v>45</v>
          </cell>
          <cell r="C126" t="str">
            <v>002</v>
          </cell>
          <cell r="D126" t="str">
            <v xml:space="preserve">ACTON                        </v>
          </cell>
          <cell r="E126">
            <v>0</v>
          </cell>
          <cell r="G126">
            <v>8470</v>
          </cell>
          <cell r="H126" t="str">
            <v>Testing and Assessment (2720)</v>
          </cell>
          <cell r="I126">
            <v>4613</v>
          </cell>
          <cell r="J126">
            <v>0</v>
          </cell>
          <cell r="K126">
            <v>4613</v>
          </cell>
          <cell r="L126">
            <v>1.5483838051741798E-2</v>
          </cell>
          <cell r="M126">
            <v>1.7933367025619094</v>
          </cell>
        </row>
        <row r="127">
          <cell r="A127">
            <v>125</v>
          </cell>
          <cell r="B127">
            <v>46</v>
          </cell>
          <cell r="C127" t="str">
            <v>002</v>
          </cell>
          <cell r="D127" t="str">
            <v xml:space="preserve">ACTON                        </v>
          </cell>
          <cell r="E127">
            <v>0</v>
          </cell>
          <cell r="G127">
            <v>8475</v>
          </cell>
          <cell r="H127" t="str">
            <v>Psychological Services (2800)</v>
          </cell>
          <cell r="I127">
            <v>161888</v>
          </cell>
          <cell r="J127">
            <v>0</v>
          </cell>
          <cell r="K127">
            <v>161888</v>
          </cell>
          <cell r="L127">
            <v>0.54338772480389685</v>
          </cell>
          <cell r="M127">
            <v>62.935116432764445</v>
          </cell>
        </row>
        <row r="128">
          <cell r="A128">
            <v>126</v>
          </cell>
          <cell r="B128">
            <v>47</v>
          </cell>
          <cell r="C128" t="str">
            <v>002</v>
          </cell>
          <cell r="D128" t="str">
            <v xml:space="preserve">ACTON                        </v>
          </cell>
          <cell r="E128">
            <v>11</v>
          </cell>
          <cell r="F128" t="str">
            <v>Pupil Services</v>
          </cell>
          <cell r="I128">
            <v>1803506</v>
          </cell>
          <cell r="J128">
            <v>936419</v>
          </cell>
          <cell r="K128">
            <v>2739925</v>
          </cell>
          <cell r="L128">
            <v>9.1967385592713295</v>
          </cell>
          <cell r="M128">
            <v>1065.165416164522</v>
          </cell>
        </row>
        <row r="129">
          <cell r="A129">
            <v>127</v>
          </cell>
          <cell r="B129">
            <v>48</v>
          </cell>
          <cell r="C129" t="str">
            <v>002</v>
          </cell>
          <cell r="D129" t="str">
            <v xml:space="preserve">ACTON                        </v>
          </cell>
          <cell r="E129">
            <v>0</v>
          </cell>
          <cell r="G129">
            <v>8485</v>
          </cell>
          <cell r="H129" t="str">
            <v>Attendance and Parent Liaison Services (3100)</v>
          </cell>
          <cell r="I129">
            <v>31862</v>
          </cell>
          <cell r="J129">
            <v>0</v>
          </cell>
          <cell r="K129">
            <v>31862</v>
          </cell>
          <cell r="L129">
            <v>0.10694689963247282</v>
          </cell>
          <cell r="M129">
            <v>12.386580103409399</v>
          </cell>
        </row>
        <row r="130">
          <cell r="A130">
            <v>128</v>
          </cell>
          <cell r="B130">
            <v>49</v>
          </cell>
          <cell r="C130" t="str">
            <v>002</v>
          </cell>
          <cell r="D130" t="str">
            <v xml:space="preserve">ACTON                        </v>
          </cell>
          <cell r="E130">
            <v>0</v>
          </cell>
          <cell r="G130">
            <v>8490</v>
          </cell>
          <cell r="H130" t="str">
            <v>Medical/Health Services (3200)</v>
          </cell>
          <cell r="I130">
            <v>322281</v>
          </cell>
          <cell r="J130">
            <v>0</v>
          </cell>
          <cell r="K130">
            <v>322281</v>
          </cell>
          <cell r="L130">
            <v>1.0817573837314975</v>
          </cell>
          <cell r="M130">
            <v>125.28904093612719</v>
          </cell>
        </row>
        <row r="131">
          <cell r="A131">
            <v>129</v>
          </cell>
          <cell r="B131">
            <v>50</v>
          </cell>
          <cell r="C131" t="str">
            <v>002</v>
          </cell>
          <cell r="D131" t="str">
            <v xml:space="preserve">ACTON                        </v>
          </cell>
          <cell r="E131">
            <v>0</v>
          </cell>
          <cell r="G131">
            <v>8495</v>
          </cell>
          <cell r="H131" t="str">
            <v>In-District Transportation (3300)</v>
          </cell>
          <cell r="I131">
            <v>1011311</v>
          </cell>
          <cell r="J131">
            <v>400</v>
          </cell>
          <cell r="K131">
            <v>1011711</v>
          </cell>
          <cell r="L131">
            <v>3.3958745456678399</v>
          </cell>
          <cell r="M131">
            <v>393.3098783190141</v>
          </cell>
        </row>
        <row r="132">
          <cell r="A132">
            <v>130</v>
          </cell>
          <cell r="B132">
            <v>51</v>
          </cell>
          <cell r="C132" t="str">
            <v>002</v>
          </cell>
          <cell r="D132" t="str">
            <v xml:space="preserve">ACTON                        </v>
          </cell>
          <cell r="E132">
            <v>0</v>
          </cell>
          <cell r="G132">
            <v>8500</v>
          </cell>
          <cell r="H132" t="str">
            <v>Food Salaries and Other Expenses (3400)</v>
          </cell>
          <cell r="I132">
            <v>90576</v>
          </cell>
          <cell r="J132">
            <v>520930</v>
          </cell>
          <cell r="K132">
            <v>611506</v>
          </cell>
          <cell r="L132">
            <v>2.0525601282610926</v>
          </cell>
          <cell r="M132">
            <v>237.72732573961045</v>
          </cell>
        </row>
        <row r="133">
          <cell r="A133">
            <v>131</v>
          </cell>
          <cell r="B133">
            <v>52</v>
          </cell>
          <cell r="C133" t="str">
            <v>002</v>
          </cell>
          <cell r="D133" t="str">
            <v xml:space="preserve">ACTON                        </v>
          </cell>
          <cell r="E133">
            <v>0</v>
          </cell>
          <cell r="G133">
            <v>8505</v>
          </cell>
          <cell r="H133" t="str">
            <v>Athletics (3510)</v>
          </cell>
          <cell r="I133">
            <v>285856</v>
          </cell>
          <cell r="J133">
            <v>211</v>
          </cell>
          <cell r="K133">
            <v>286067</v>
          </cell>
          <cell r="L133">
            <v>0.9602027097220075</v>
          </cell>
          <cell r="M133">
            <v>111.21058974458654</v>
          </cell>
        </row>
        <row r="134">
          <cell r="A134">
            <v>132</v>
          </cell>
          <cell r="B134">
            <v>53</v>
          </cell>
          <cell r="C134" t="str">
            <v>002</v>
          </cell>
          <cell r="D134" t="str">
            <v xml:space="preserve">ACTON                        </v>
          </cell>
          <cell r="E134">
            <v>0</v>
          </cell>
          <cell r="G134">
            <v>8510</v>
          </cell>
          <cell r="H134" t="str">
            <v>Other Student Body Activities (3520)</v>
          </cell>
          <cell r="I134">
            <v>0</v>
          </cell>
          <cell r="J134">
            <v>414878</v>
          </cell>
          <cell r="K134">
            <v>414878</v>
          </cell>
          <cell r="L134">
            <v>1.3925653074421274</v>
          </cell>
          <cell r="M134">
            <v>161.28678614469538</v>
          </cell>
        </row>
        <row r="135">
          <cell r="A135">
            <v>133</v>
          </cell>
          <cell r="B135">
            <v>54</v>
          </cell>
          <cell r="C135" t="str">
            <v>002</v>
          </cell>
          <cell r="D135" t="str">
            <v xml:space="preserve">ACTON                        </v>
          </cell>
          <cell r="E135">
            <v>0</v>
          </cell>
          <cell r="G135">
            <v>8515</v>
          </cell>
          <cell r="H135" t="str">
            <v>School Security  (3600)</v>
          </cell>
          <cell r="I135">
            <v>61620</v>
          </cell>
          <cell r="J135">
            <v>0</v>
          </cell>
          <cell r="K135">
            <v>61620</v>
          </cell>
          <cell r="L135">
            <v>0.20683158481429212</v>
          </cell>
          <cell r="M135">
            <v>23.955215177078877</v>
          </cell>
        </row>
        <row r="136">
          <cell r="A136">
            <v>134</v>
          </cell>
          <cell r="B136">
            <v>55</v>
          </cell>
          <cell r="C136" t="str">
            <v>002</v>
          </cell>
          <cell r="D136" t="str">
            <v xml:space="preserve">ACTON                        </v>
          </cell>
          <cell r="E136">
            <v>12</v>
          </cell>
          <cell r="F136" t="str">
            <v>Operations and Maintenance</v>
          </cell>
          <cell r="I136">
            <v>2147834</v>
          </cell>
          <cell r="J136">
            <v>0</v>
          </cell>
          <cell r="K136">
            <v>2147834</v>
          </cell>
          <cell r="L136">
            <v>7.2093461560860161</v>
          </cell>
          <cell r="M136">
            <v>834.98581036426538</v>
          </cell>
        </row>
        <row r="137">
          <cell r="A137">
            <v>135</v>
          </cell>
          <cell r="B137">
            <v>56</v>
          </cell>
          <cell r="C137" t="str">
            <v>002</v>
          </cell>
          <cell r="D137" t="str">
            <v xml:space="preserve">ACTON                        </v>
          </cell>
          <cell r="E137">
            <v>0</v>
          </cell>
          <cell r="G137">
            <v>8520</v>
          </cell>
          <cell r="H137" t="str">
            <v>Custodial Services (4110)</v>
          </cell>
          <cell r="I137">
            <v>670507</v>
          </cell>
          <cell r="J137">
            <v>0</v>
          </cell>
          <cell r="K137">
            <v>670507</v>
          </cell>
          <cell r="L137">
            <v>2.2506008672359066</v>
          </cell>
          <cell r="M137">
            <v>260.66438595809194</v>
          </cell>
        </row>
        <row r="138">
          <cell r="A138">
            <v>136</v>
          </cell>
          <cell r="B138">
            <v>57</v>
          </cell>
          <cell r="C138" t="str">
            <v>002</v>
          </cell>
          <cell r="D138" t="str">
            <v xml:space="preserve">ACTON                        </v>
          </cell>
          <cell r="E138">
            <v>0</v>
          </cell>
          <cell r="G138">
            <v>8525</v>
          </cell>
          <cell r="H138" t="str">
            <v>Heating of Buildings (4120)</v>
          </cell>
          <cell r="I138">
            <v>243243</v>
          </cell>
          <cell r="J138">
            <v>0</v>
          </cell>
          <cell r="K138">
            <v>243243</v>
          </cell>
          <cell r="L138">
            <v>0.81646113575110124</v>
          </cell>
          <cell r="M138">
            <v>94.562453835089215</v>
          </cell>
        </row>
        <row r="139">
          <cell r="A139">
            <v>137</v>
          </cell>
          <cell r="B139">
            <v>58</v>
          </cell>
          <cell r="C139" t="str">
            <v>002</v>
          </cell>
          <cell r="D139" t="str">
            <v xml:space="preserve">ACTON                        </v>
          </cell>
          <cell r="E139">
            <v>0</v>
          </cell>
          <cell r="G139">
            <v>8530</v>
          </cell>
          <cell r="H139" t="str">
            <v>Utility Services (4130)</v>
          </cell>
          <cell r="I139">
            <v>573048</v>
          </cell>
          <cell r="J139">
            <v>0</v>
          </cell>
          <cell r="K139">
            <v>573048</v>
          </cell>
          <cell r="L139">
            <v>1.9234733205884529</v>
          </cell>
          <cell r="M139">
            <v>222.77650351825213</v>
          </cell>
        </row>
        <row r="140">
          <cell r="A140">
            <v>138</v>
          </cell>
          <cell r="B140">
            <v>59</v>
          </cell>
          <cell r="C140" t="str">
            <v>002</v>
          </cell>
          <cell r="D140" t="str">
            <v xml:space="preserve">ACTON                        </v>
          </cell>
          <cell r="E140">
            <v>0</v>
          </cell>
          <cell r="G140">
            <v>8535</v>
          </cell>
          <cell r="H140" t="str">
            <v>Maintenance of Grounds (4210)</v>
          </cell>
          <cell r="I140">
            <v>182517</v>
          </cell>
          <cell r="J140">
            <v>0</v>
          </cell>
          <cell r="K140">
            <v>182517</v>
          </cell>
          <cell r="L140">
            <v>0.61263032076517621</v>
          </cell>
          <cell r="M140">
            <v>70.954787544221119</v>
          </cell>
        </row>
        <row r="141">
          <cell r="A141">
            <v>139</v>
          </cell>
          <cell r="B141">
            <v>60</v>
          </cell>
          <cell r="C141" t="str">
            <v>002</v>
          </cell>
          <cell r="D141" t="str">
            <v xml:space="preserve">ACTON                        </v>
          </cell>
          <cell r="E141">
            <v>0</v>
          </cell>
          <cell r="G141">
            <v>8540</v>
          </cell>
          <cell r="H141" t="str">
            <v>Maintenance of Buildings (4220)</v>
          </cell>
          <cell r="I141">
            <v>395188</v>
          </cell>
          <cell r="J141">
            <v>0</v>
          </cell>
          <cell r="K141">
            <v>395188</v>
          </cell>
          <cell r="L141">
            <v>1.3264745267703746</v>
          </cell>
          <cell r="M141">
            <v>153.63215799090307</v>
          </cell>
        </row>
        <row r="142">
          <cell r="A142">
            <v>140</v>
          </cell>
          <cell r="B142">
            <v>61</v>
          </cell>
          <cell r="C142" t="str">
            <v>002</v>
          </cell>
          <cell r="D142" t="str">
            <v xml:space="preserve">ACTON                        </v>
          </cell>
          <cell r="E142">
            <v>0</v>
          </cell>
          <cell r="G142">
            <v>8545</v>
          </cell>
          <cell r="H142" t="str">
            <v>Building Security System (4225)</v>
          </cell>
          <cell r="I142">
            <v>0</v>
          </cell>
          <cell r="J142">
            <v>0</v>
          </cell>
          <cell r="K142">
            <v>0</v>
          </cell>
          <cell r="L142">
            <v>0</v>
          </cell>
          <cell r="M142">
            <v>0</v>
          </cell>
        </row>
        <row r="143">
          <cell r="A143">
            <v>141</v>
          </cell>
          <cell r="B143">
            <v>62</v>
          </cell>
          <cell r="C143" t="str">
            <v>002</v>
          </cell>
          <cell r="D143" t="str">
            <v xml:space="preserve">ACTON                        </v>
          </cell>
          <cell r="E143">
            <v>0</v>
          </cell>
          <cell r="G143">
            <v>8550</v>
          </cell>
          <cell r="H143" t="str">
            <v>Maintenance of Equipment (4230)</v>
          </cell>
          <cell r="I143">
            <v>58474</v>
          </cell>
          <cell r="J143">
            <v>0</v>
          </cell>
          <cell r="K143">
            <v>58474</v>
          </cell>
          <cell r="L143">
            <v>0.19627182879634725</v>
          </cell>
          <cell r="M143">
            <v>22.732185203903121</v>
          </cell>
        </row>
        <row r="144">
          <cell r="A144">
            <v>142</v>
          </cell>
          <cell r="B144">
            <v>63</v>
          </cell>
          <cell r="C144" t="str">
            <v>002</v>
          </cell>
          <cell r="D144" t="str">
            <v xml:space="preserve">ACTON                        </v>
          </cell>
          <cell r="E144">
            <v>0</v>
          </cell>
          <cell r="G144">
            <v>8555</v>
          </cell>
          <cell r="H144" t="str">
            <v xml:space="preserve">Extraordinary Maintenance (4300)   </v>
          </cell>
          <cell r="I144">
            <v>0</v>
          </cell>
          <cell r="J144">
            <v>0</v>
          </cell>
          <cell r="K144">
            <v>0</v>
          </cell>
          <cell r="L144">
            <v>0</v>
          </cell>
          <cell r="M144">
            <v>0</v>
          </cell>
        </row>
        <row r="145">
          <cell r="A145">
            <v>143</v>
          </cell>
          <cell r="B145">
            <v>64</v>
          </cell>
          <cell r="C145" t="str">
            <v>002</v>
          </cell>
          <cell r="D145" t="str">
            <v xml:space="preserve">ACTON                        </v>
          </cell>
          <cell r="E145">
            <v>0</v>
          </cell>
          <cell r="G145">
            <v>8560</v>
          </cell>
          <cell r="H145" t="str">
            <v>Networking and Telecommunications (4400)</v>
          </cell>
          <cell r="I145">
            <v>0</v>
          </cell>
          <cell r="J145">
            <v>0</v>
          </cell>
          <cell r="K145">
            <v>0</v>
          </cell>
          <cell r="L145">
            <v>0</v>
          </cell>
          <cell r="M145">
            <v>0</v>
          </cell>
        </row>
        <row r="146">
          <cell r="A146">
            <v>144</v>
          </cell>
          <cell r="B146">
            <v>65</v>
          </cell>
          <cell r="C146" t="str">
            <v>002</v>
          </cell>
          <cell r="D146" t="str">
            <v xml:space="preserve">ACTON                        </v>
          </cell>
          <cell r="E146">
            <v>0</v>
          </cell>
          <cell r="G146">
            <v>8565</v>
          </cell>
          <cell r="H146" t="str">
            <v>Technology Maintenance (4450)</v>
          </cell>
          <cell r="I146">
            <v>24857</v>
          </cell>
          <cell r="J146">
            <v>0</v>
          </cell>
          <cell r="K146">
            <v>24857</v>
          </cell>
          <cell r="L146">
            <v>8.3434156178657237E-2</v>
          </cell>
          <cell r="M146">
            <v>9.6633363138047663</v>
          </cell>
        </row>
        <row r="147">
          <cell r="A147">
            <v>145</v>
          </cell>
          <cell r="B147">
            <v>66</v>
          </cell>
          <cell r="C147" t="str">
            <v>002</v>
          </cell>
          <cell r="D147" t="str">
            <v xml:space="preserve">ACTON                        </v>
          </cell>
          <cell r="E147">
            <v>13</v>
          </cell>
          <cell r="F147" t="str">
            <v>Insurance, Retirement Programs and Other</v>
          </cell>
          <cell r="I147">
            <v>4562915</v>
          </cell>
          <cell r="J147">
            <v>31754</v>
          </cell>
          <cell r="K147">
            <v>4594669</v>
          </cell>
          <cell r="L147">
            <v>15.422308843997058</v>
          </cell>
          <cell r="M147">
            <v>1786.2103953660148</v>
          </cell>
        </row>
        <row r="148">
          <cell r="A148">
            <v>146</v>
          </cell>
          <cell r="B148">
            <v>67</v>
          </cell>
          <cell r="C148" t="str">
            <v>002</v>
          </cell>
          <cell r="D148" t="str">
            <v xml:space="preserve">ACTON                        </v>
          </cell>
          <cell r="E148">
            <v>0</v>
          </cell>
          <cell r="G148">
            <v>8570</v>
          </cell>
          <cell r="H148" t="str">
            <v>Employer Retirement Contributions (5100)</v>
          </cell>
          <cell r="I148">
            <v>1074805</v>
          </cell>
          <cell r="J148">
            <v>4050</v>
          </cell>
          <cell r="K148">
            <v>1078855</v>
          </cell>
          <cell r="L148">
            <v>3.621247799980901</v>
          </cell>
          <cell r="M148">
            <v>419.41258795630364</v>
          </cell>
        </row>
        <row r="149">
          <cell r="A149">
            <v>147</v>
          </cell>
          <cell r="B149">
            <v>68</v>
          </cell>
          <cell r="C149" t="str">
            <v>002</v>
          </cell>
          <cell r="D149" t="str">
            <v xml:space="preserve">ACTON                        </v>
          </cell>
          <cell r="E149">
            <v>0</v>
          </cell>
          <cell r="G149">
            <v>8575</v>
          </cell>
          <cell r="H149" t="str">
            <v>Insurance for Active Employees (5200)</v>
          </cell>
          <cell r="I149">
            <v>2807676</v>
          </cell>
          <cell r="J149">
            <v>27704</v>
          </cell>
          <cell r="K149">
            <v>2835380</v>
          </cell>
          <cell r="L149">
            <v>9.5171395480484851</v>
          </cell>
          <cell r="M149">
            <v>1102.2742292889632</v>
          </cell>
        </row>
        <row r="150">
          <cell r="A150">
            <v>148</v>
          </cell>
          <cell r="B150">
            <v>69</v>
          </cell>
          <cell r="C150" t="str">
            <v>002</v>
          </cell>
          <cell r="D150" t="str">
            <v xml:space="preserve">ACTON                        </v>
          </cell>
          <cell r="E150">
            <v>0</v>
          </cell>
          <cell r="G150">
            <v>8580</v>
          </cell>
          <cell r="H150" t="str">
            <v>Insurance for Retired School Employees (5250)</v>
          </cell>
          <cell r="I150">
            <v>531978</v>
          </cell>
          <cell r="J150">
            <v>0</v>
          </cell>
          <cell r="K150">
            <v>531978</v>
          </cell>
          <cell r="L150">
            <v>1.7856191630369602</v>
          </cell>
          <cell r="M150">
            <v>206.81024763830032</v>
          </cell>
        </row>
        <row r="151">
          <cell r="A151">
            <v>149</v>
          </cell>
          <cell r="B151">
            <v>70</v>
          </cell>
          <cell r="C151" t="str">
            <v>002</v>
          </cell>
          <cell r="D151" t="str">
            <v xml:space="preserve">ACTON                        </v>
          </cell>
          <cell r="E151">
            <v>0</v>
          </cell>
          <cell r="G151">
            <v>8585</v>
          </cell>
          <cell r="H151" t="str">
            <v>Other Non-Employee Insurance (5260)</v>
          </cell>
          <cell r="I151">
            <v>147618</v>
          </cell>
          <cell r="J151">
            <v>0</v>
          </cell>
          <cell r="K151">
            <v>147618</v>
          </cell>
          <cell r="L151">
            <v>0.49548953078734459</v>
          </cell>
          <cell r="M151">
            <v>57.387551996267931</v>
          </cell>
        </row>
        <row r="152">
          <cell r="A152">
            <v>150</v>
          </cell>
          <cell r="B152">
            <v>71</v>
          </cell>
          <cell r="C152" t="str">
            <v>002</v>
          </cell>
          <cell r="D152" t="str">
            <v xml:space="preserve">ACTON                        </v>
          </cell>
          <cell r="E152">
            <v>0</v>
          </cell>
          <cell r="G152">
            <v>8590</v>
          </cell>
          <cell r="H152" t="str">
            <v xml:space="preserve">Rental Lease of Equipment (5300)   </v>
          </cell>
          <cell r="I152">
            <v>0</v>
          </cell>
          <cell r="J152">
            <v>0</v>
          </cell>
          <cell r="K152">
            <v>0</v>
          </cell>
          <cell r="L152">
            <v>0</v>
          </cell>
          <cell r="M152">
            <v>0</v>
          </cell>
        </row>
        <row r="153">
          <cell r="A153">
            <v>151</v>
          </cell>
          <cell r="B153">
            <v>72</v>
          </cell>
          <cell r="C153" t="str">
            <v>002</v>
          </cell>
          <cell r="D153" t="str">
            <v xml:space="preserve">ACTON                        </v>
          </cell>
          <cell r="E153">
            <v>0</v>
          </cell>
          <cell r="G153">
            <v>8595</v>
          </cell>
          <cell r="H153" t="str">
            <v>Rental Lease  of Buildings (5350)</v>
          </cell>
          <cell r="I153">
            <v>0</v>
          </cell>
          <cell r="J153">
            <v>0</v>
          </cell>
          <cell r="K153">
            <v>0</v>
          </cell>
          <cell r="L153">
            <v>0</v>
          </cell>
          <cell r="M153">
            <v>0</v>
          </cell>
        </row>
        <row r="154">
          <cell r="A154">
            <v>152</v>
          </cell>
          <cell r="B154">
            <v>73</v>
          </cell>
          <cell r="C154" t="str">
            <v>002</v>
          </cell>
          <cell r="D154" t="str">
            <v xml:space="preserve">ACTON                        </v>
          </cell>
          <cell r="E154">
            <v>0</v>
          </cell>
          <cell r="G154">
            <v>8600</v>
          </cell>
          <cell r="H154" t="str">
            <v>Short Term Interest RAN's (5400)</v>
          </cell>
          <cell r="I154">
            <v>0</v>
          </cell>
          <cell r="J154">
            <v>0</v>
          </cell>
          <cell r="K154">
            <v>0</v>
          </cell>
          <cell r="L154">
            <v>0</v>
          </cell>
          <cell r="M154">
            <v>0</v>
          </cell>
        </row>
        <row r="155">
          <cell r="A155">
            <v>153</v>
          </cell>
          <cell r="B155">
            <v>74</v>
          </cell>
          <cell r="C155" t="str">
            <v>002</v>
          </cell>
          <cell r="D155" t="str">
            <v xml:space="preserve">ACTON                        </v>
          </cell>
          <cell r="E155">
            <v>0</v>
          </cell>
          <cell r="G155">
            <v>8610</v>
          </cell>
          <cell r="H155" t="str">
            <v>Crossing Guards, Inspections, Bank Charges (5500)</v>
          </cell>
          <cell r="I155">
            <v>838</v>
          </cell>
          <cell r="J155">
            <v>0</v>
          </cell>
          <cell r="K155">
            <v>838</v>
          </cell>
          <cell r="L155">
            <v>2.8128021433686595E-3</v>
          </cell>
          <cell r="M155">
            <v>0.32577848617968352</v>
          </cell>
        </row>
        <row r="156">
          <cell r="A156">
            <v>154</v>
          </cell>
          <cell r="B156">
            <v>75</v>
          </cell>
          <cell r="C156" t="str">
            <v>002</v>
          </cell>
          <cell r="D156" t="str">
            <v xml:space="preserve">ACTON                        </v>
          </cell>
          <cell r="E156">
            <v>14</v>
          </cell>
          <cell r="F156" t="str">
            <v xml:space="preserve">Payments To Out-Of-District Schools </v>
          </cell>
          <cell r="I156">
            <v>1353148</v>
          </cell>
          <cell r="J156">
            <v>504941</v>
          </cell>
          <cell r="K156">
            <v>1858089</v>
          </cell>
          <cell r="L156">
            <v>6.236797997338579</v>
          </cell>
          <cell r="M156">
            <v>81495.131578947359</v>
          </cell>
        </row>
        <row r="157">
          <cell r="A157">
            <v>155</v>
          </cell>
          <cell r="B157">
            <v>76</v>
          </cell>
          <cell r="C157" t="str">
            <v>002</v>
          </cell>
          <cell r="D157" t="str">
            <v xml:space="preserve">ACTON                        </v>
          </cell>
          <cell r="E157">
            <v>15</v>
          </cell>
          <cell r="F157" t="str">
            <v>Tuition To Other Schools (9000)</v>
          </cell>
          <cell r="G157" t="str">
            <v xml:space="preserve"> </v>
          </cell>
          <cell r="I157">
            <v>1068722</v>
          </cell>
          <cell r="J157">
            <v>504941</v>
          </cell>
          <cell r="K157">
            <v>1573663</v>
          </cell>
          <cell r="L157">
            <v>5.2821034121001844</v>
          </cell>
          <cell r="M157">
            <v>69020.307017543862</v>
          </cell>
        </row>
        <row r="158">
          <cell r="A158">
            <v>156</v>
          </cell>
          <cell r="B158">
            <v>77</v>
          </cell>
          <cell r="C158" t="str">
            <v>002</v>
          </cell>
          <cell r="D158" t="str">
            <v xml:space="preserve">ACTON                        </v>
          </cell>
          <cell r="E158">
            <v>16</v>
          </cell>
          <cell r="F158" t="str">
            <v>Out-of-District Transportation (3300)</v>
          </cell>
          <cell r="I158">
            <v>284426</v>
          </cell>
          <cell r="K158">
            <v>284426</v>
          </cell>
          <cell r="L158">
            <v>0.95469458523839423</v>
          </cell>
          <cell r="M158">
            <v>12474.824561403508</v>
          </cell>
        </row>
        <row r="159">
          <cell r="A159">
            <v>157</v>
          </cell>
          <cell r="B159">
            <v>78</v>
          </cell>
          <cell r="C159" t="str">
            <v>002</v>
          </cell>
          <cell r="D159" t="str">
            <v xml:space="preserve">ACTON                        </v>
          </cell>
          <cell r="E159">
            <v>17</v>
          </cell>
          <cell r="F159" t="str">
            <v>TOTAL EXPENDITURES</v>
          </cell>
          <cell r="I159">
            <v>26952601</v>
          </cell>
          <cell r="J159">
            <v>2839754</v>
          </cell>
          <cell r="K159">
            <v>29792355</v>
          </cell>
          <cell r="L159">
            <v>99.999999999999986</v>
          </cell>
          <cell r="M159">
            <v>11480.233902354435</v>
          </cell>
        </row>
        <row r="160">
          <cell r="A160">
            <v>158</v>
          </cell>
          <cell r="B160">
            <v>79</v>
          </cell>
          <cell r="C160" t="str">
            <v>002</v>
          </cell>
          <cell r="D160" t="str">
            <v xml:space="preserve">ACTON                        </v>
          </cell>
          <cell r="E160">
            <v>18</v>
          </cell>
          <cell r="F160" t="str">
            <v>percentage of overall spending from the general fund</v>
          </cell>
          <cell r="I160">
            <v>90.468178833126814</v>
          </cell>
        </row>
        <row r="161">
          <cell r="A161">
            <v>159</v>
          </cell>
          <cell r="B161">
            <v>1</v>
          </cell>
          <cell r="C161" t="str">
            <v>003</v>
          </cell>
          <cell r="D161" t="str">
            <v xml:space="preserve">ACUSHNET                     </v>
          </cell>
          <cell r="E161">
            <v>1</v>
          </cell>
          <cell r="F161" t="str">
            <v>In-District FTE Average Membership</v>
          </cell>
          <cell r="G161" t="str">
            <v xml:space="preserve"> </v>
          </cell>
        </row>
        <row r="162">
          <cell r="A162">
            <v>160</v>
          </cell>
          <cell r="B162">
            <v>2</v>
          </cell>
          <cell r="C162" t="str">
            <v>003</v>
          </cell>
          <cell r="D162" t="str">
            <v xml:space="preserve">ACUSHNET                     </v>
          </cell>
          <cell r="E162">
            <v>2</v>
          </cell>
          <cell r="F162" t="str">
            <v>Out-of-District FTE Average Membership</v>
          </cell>
          <cell r="G162" t="str">
            <v xml:space="preserve"> </v>
          </cell>
        </row>
        <row r="163">
          <cell r="A163">
            <v>161</v>
          </cell>
          <cell r="B163">
            <v>3</v>
          </cell>
          <cell r="C163" t="str">
            <v>003</v>
          </cell>
          <cell r="D163" t="str">
            <v xml:space="preserve">ACUSHNET                     </v>
          </cell>
          <cell r="E163">
            <v>3</v>
          </cell>
          <cell r="F163" t="str">
            <v>Total FTE Average Membership</v>
          </cell>
          <cell r="G163" t="str">
            <v xml:space="preserve"> </v>
          </cell>
        </row>
        <row r="164">
          <cell r="A164">
            <v>162</v>
          </cell>
          <cell r="B164">
            <v>4</v>
          </cell>
          <cell r="C164" t="str">
            <v>003</v>
          </cell>
          <cell r="D164" t="str">
            <v xml:space="preserve">ACUSHNET                     </v>
          </cell>
          <cell r="E164">
            <v>4</v>
          </cell>
          <cell r="F164" t="str">
            <v>Administration</v>
          </cell>
          <cell r="G164" t="str">
            <v xml:space="preserve"> </v>
          </cell>
          <cell r="I164">
            <v>438483</v>
          </cell>
          <cell r="J164">
            <v>0</v>
          </cell>
          <cell r="K164">
            <v>438483</v>
          </cell>
          <cell r="L164">
            <v>2.9799772425571929</v>
          </cell>
          <cell r="M164">
            <v>435.69455484896662</v>
          </cell>
        </row>
        <row r="165">
          <cell r="A165">
            <v>163</v>
          </cell>
          <cell r="B165">
            <v>5</v>
          </cell>
          <cell r="C165" t="str">
            <v>003</v>
          </cell>
          <cell r="D165" t="str">
            <v xml:space="preserve">ACUSHNET                     </v>
          </cell>
          <cell r="E165">
            <v>0</v>
          </cell>
          <cell r="G165">
            <v>8300</v>
          </cell>
          <cell r="H165" t="str">
            <v>School Committee (1110)</v>
          </cell>
          <cell r="I165">
            <v>4529</v>
          </cell>
          <cell r="J165">
            <v>0</v>
          </cell>
          <cell r="K165">
            <v>4529</v>
          </cell>
          <cell r="L165">
            <v>3.0779567124703869E-2</v>
          </cell>
          <cell r="M165">
            <v>4.500198728139905</v>
          </cell>
        </row>
        <row r="166">
          <cell r="A166">
            <v>164</v>
          </cell>
          <cell r="B166">
            <v>6</v>
          </cell>
          <cell r="C166" t="str">
            <v>003</v>
          </cell>
          <cell r="D166" t="str">
            <v xml:space="preserve">ACUSHNET                     </v>
          </cell>
          <cell r="E166">
            <v>0</v>
          </cell>
          <cell r="G166">
            <v>8305</v>
          </cell>
          <cell r="H166" t="str">
            <v>Superintendent (1210)</v>
          </cell>
          <cell r="I166">
            <v>156074</v>
          </cell>
          <cell r="J166">
            <v>0</v>
          </cell>
          <cell r="K166">
            <v>156074</v>
          </cell>
          <cell r="L166">
            <v>1.0606955529743942</v>
          </cell>
          <cell r="M166">
            <v>155.08147853736088</v>
          </cell>
        </row>
        <row r="167">
          <cell r="A167">
            <v>165</v>
          </cell>
          <cell r="B167">
            <v>7</v>
          </cell>
          <cell r="C167" t="str">
            <v>003</v>
          </cell>
          <cell r="D167" t="str">
            <v xml:space="preserve">ACUSHNET                     </v>
          </cell>
          <cell r="E167">
            <v>0</v>
          </cell>
          <cell r="G167">
            <v>8310</v>
          </cell>
          <cell r="H167" t="str">
            <v>Assistant Superintendents (1220)</v>
          </cell>
          <cell r="I167">
            <v>0</v>
          </cell>
          <cell r="J167">
            <v>0</v>
          </cell>
          <cell r="K167">
            <v>0</v>
          </cell>
          <cell r="L167">
            <v>0</v>
          </cell>
          <cell r="M167">
            <v>0</v>
          </cell>
        </row>
        <row r="168">
          <cell r="A168">
            <v>166</v>
          </cell>
          <cell r="B168">
            <v>8</v>
          </cell>
          <cell r="C168" t="str">
            <v>003</v>
          </cell>
          <cell r="D168" t="str">
            <v xml:space="preserve">ACUSHNET                     </v>
          </cell>
          <cell r="E168">
            <v>0</v>
          </cell>
          <cell r="G168">
            <v>8315</v>
          </cell>
          <cell r="H168" t="str">
            <v>Other District-Wide Administration (1230)</v>
          </cell>
          <cell r="I168">
            <v>0</v>
          </cell>
          <cell r="J168">
            <v>0</v>
          </cell>
          <cell r="K168">
            <v>0</v>
          </cell>
          <cell r="L168">
            <v>0</v>
          </cell>
          <cell r="M168">
            <v>0</v>
          </cell>
        </row>
        <row r="169">
          <cell r="A169">
            <v>167</v>
          </cell>
          <cell r="B169">
            <v>9</v>
          </cell>
          <cell r="C169" t="str">
            <v>003</v>
          </cell>
          <cell r="D169" t="str">
            <v xml:space="preserve">ACUSHNET                     </v>
          </cell>
          <cell r="E169">
            <v>0</v>
          </cell>
          <cell r="G169">
            <v>8320</v>
          </cell>
          <cell r="H169" t="str">
            <v>Business and Finance (1410)</v>
          </cell>
          <cell r="I169">
            <v>223419</v>
          </cell>
          <cell r="J169">
            <v>0</v>
          </cell>
          <cell r="K169">
            <v>223419</v>
          </cell>
          <cell r="L169">
            <v>1.5183793569075323</v>
          </cell>
          <cell r="M169">
            <v>221.99821144674087</v>
          </cell>
        </row>
        <row r="170">
          <cell r="A170">
            <v>168</v>
          </cell>
          <cell r="B170">
            <v>10</v>
          </cell>
          <cell r="C170" t="str">
            <v>003</v>
          </cell>
          <cell r="D170" t="str">
            <v xml:space="preserve">ACUSHNET                     </v>
          </cell>
          <cell r="E170">
            <v>0</v>
          </cell>
          <cell r="G170">
            <v>8325</v>
          </cell>
          <cell r="H170" t="str">
            <v>Human Resources and Benefits (1420)</v>
          </cell>
          <cell r="I170">
            <v>0</v>
          </cell>
          <cell r="J170">
            <v>0</v>
          </cell>
          <cell r="K170">
            <v>0</v>
          </cell>
          <cell r="L170">
            <v>0</v>
          </cell>
          <cell r="M170">
            <v>0</v>
          </cell>
        </row>
        <row r="171">
          <cell r="A171">
            <v>169</v>
          </cell>
          <cell r="B171">
            <v>11</v>
          </cell>
          <cell r="C171" t="str">
            <v>003</v>
          </cell>
          <cell r="D171" t="str">
            <v xml:space="preserve">ACUSHNET                     </v>
          </cell>
          <cell r="E171">
            <v>0</v>
          </cell>
          <cell r="G171">
            <v>8330</v>
          </cell>
          <cell r="H171" t="str">
            <v>Legal Service For School Committee (1430)</v>
          </cell>
          <cell r="I171">
            <v>35165</v>
          </cell>
          <cell r="J171">
            <v>0</v>
          </cell>
          <cell r="K171">
            <v>35165</v>
          </cell>
          <cell r="L171">
            <v>0.23898509117690694</v>
          </cell>
          <cell r="M171">
            <v>34.941375198728139</v>
          </cell>
        </row>
        <row r="172">
          <cell r="A172">
            <v>170</v>
          </cell>
          <cell r="B172">
            <v>12</v>
          </cell>
          <cell r="C172" t="str">
            <v>003</v>
          </cell>
          <cell r="D172" t="str">
            <v xml:space="preserve">ACUSHNET                     </v>
          </cell>
          <cell r="E172">
            <v>0</v>
          </cell>
          <cell r="G172">
            <v>8335</v>
          </cell>
          <cell r="H172" t="str">
            <v>Legal Settlements (1435)</v>
          </cell>
          <cell r="I172">
            <v>0</v>
          </cell>
          <cell r="J172">
            <v>0</v>
          </cell>
          <cell r="K172">
            <v>0</v>
          </cell>
          <cell r="L172">
            <v>0</v>
          </cell>
          <cell r="M172">
            <v>0</v>
          </cell>
        </row>
        <row r="173">
          <cell r="A173">
            <v>171</v>
          </cell>
          <cell r="B173">
            <v>13</v>
          </cell>
          <cell r="C173" t="str">
            <v>003</v>
          </cell>
          <cell r="D173" t="str">
            <v xml:space="preserve">ACUSHNET                     </v>
          </cell>
          <cell r="E173">
            <v>0</v>
          </cell>
          <cell r="G173">
            <v>8340</v>
          </cell>
          <cell r="H173" t="str">
            <v>District-wide Information Mgmt and Tech (1450)</v>
          </cell>
          <cell r="I173">
            <v>19296</v>
          </cell>
          <cell r="J173">
            <v>0</v>
          </cell>
          <cell r="K173">
            <v>19296</v>
          </cell>
          <cell r="L173">
            <v>0.13113767437365551</v>
          </cell>
          <cell r="M173">
            <v>19.173290937996821</v>
          </cell>
        </row>
        <row r="174">
          <cell r="A174">
            <v>172</v>
          </cell>
          <cell r="B174">
            <v>14</v>
          </cell>
          <cell r="C174" t="str">
            <v>003</v>
          </cell>
          <cell r="D174" t="str">
            <v xml:space="preserve">ACUSHNET                     </v>
          </cell>
          <cell r="E174">
            <v>5</v>
          </cell>
          <cell r="F174" t="str">
            <v xml:space="preserve">Instructional Leadership </v>
          </cell>
          <cell r="I174">
            <v>613208</v>
          </cell>
          <cell r="J174">
            <v>9427</v>
          </cell>
          <cell r="K174">
            <v>622635</v>
          </cell>
          <cell r="L174">
            <v>4.2314938787127385</v>
          </cell>
          <cell r="M174">
            <v>618.6754769475358</v>
          </cell>
        </row>
        <row r="175">
          <cell r="A175">
            <v>173</v>
          </cell>
          <cell r="B175">
            <v>15</v>
          </cell>
          <cell r="C175" t="str">
            <v>003</v>
          </cell>
          <cell r="D175" t="str">
            <v xml:space="preserve">ACUSHNET                     </v>
          </cell>
          <cell r="E175">
            <v>0</v>
          </cell>
          <cell r="G175">
            <v>8345</v>
          </cell>
          <cell r="H175" t="str">
            <v>Curriculum Directors  (Supervisory) (2110)</v>
          </cell>
          <cell r="I175">
            <v>137354</v>
          </cell>
          <cell r="J175">
            <v>9427</v>
          </cell>
          <cell r="K175">
            <v>146781</v>
          </cell>
          <cell r="L175">
            <v>0.99753933365669212</v>
          </cell>
          <cell r="M175">
            <v>145.84757551669315</v>
          </cell>
        </row>
        <row r="176">
          <cell r="A176">
            <v>174</v>
          </cell>
          <cell r="B176">
            <v>16</v>
          </cell>
          <cell r="C176" t="str">
            <v>003</v>
          </cell>
          <cell r="D176" t="str">
            <v xml:space="preserve">ACUSHNET                     </v>
          </cell>
          <cell r="E176">
            <v>0</v>
          </cell>
          <cell r="G176">
            <v>8350</v>
          </cell>
          <cell r="H176" t="str">
            <v>Department Heads  (Non-Supervisory) (2120)</v>
          </cell>
          <cell r="I176">
            <v>0</v>
          </cell>
          <cell r="J176">
            <v>0</v>
          </cell>
          <cell r="K176">
            <v>0</v>
          </cell>
          <cell r="L176">
            <v>0</v>
          </cell>
          <cell r="M176">
            <v>0</v>
          </cell>
        </row>
        <row r="177">
          <cell r="A177">
            <v>175</v>
          </cell>
          <cell r="B177">
            <v>17</v>
          </cell>
          <cell r="C177" t="str">
            <v>003</v>
          </cell>
          <cell r="D177" t="str">
            <v xml:space="preserve">ACUSHNET                     </v>
          </cell>
          <cell r="E177">
            <v>0</v>
          </cell>
          <cell r="G177">
            <v>8355</v>
          </cell>
          <cell r="H177" t="str">
            <v>School Leadership-Building (2210)</v>
          </cell>
          <cell r="I177">
            <v>386446</v>
          </cell>
          <cell r="J177">
            <v>0</v>
          </cell>
          <cell r="K177">
            <v>386446</v>
          </cell>
          <cell r="L177">
            <v>2.6263282395834202</v>
          </cell>
          <cell r="M177">
            <v>383.98847376788552</v>
          </cell>
        </row>
        <row r="178">
          <cell r="A178">
            <v>176</v>
          </cell>
          <cell r="B178">
            <v>18</v>
          </cell>
          <cell r="C178" t="str">
            <v>003</v>
          </cell>
          <cell r="D178" t="str">
            <v xml:space="preserve">ACUSHNET                     </v>
          </cell>
          <cell r="E178">
            <v>0</v>
          </cell>
          <cell r="G178">
            <v>8360</v>
          </cell>
          <cell r="H178" t="str">
            <v>Curriculum Leaders/Dept Heads-Building Level (2220)</v>
          </cell>
          <cell r="I178">
            <v>0</v>
          </cell>
          <cell r="J178">
            <v>0</v>
          </cell>
          <cell r="K178">
            <v>0</v>
          </cell>
          <cell r="L178">
            <v>0</v>
          </cell>
          <cell r="M178">
            <v>0</v>
          </cell>
        </row>
        <row r="179">
          <cell r="A179">
            <v>177</v>
          </cell>
          <cell r="B179">
            <v>19</v>
          </cell>
          <cell r="C179" t="str">
            <v>003</v>
          </cell>
          <cell r="D179" t="str">
            <v xml:space="preserve">ACUSHNET                     </v>
          </cell>
          <cell r="E179">
            <v>0</v>
          </cell>
          <cell r="G179">
            <v>8365</v>
          </cell>
          <cell r="H179" t="str">
            <v>Building Technology (2250)</v>
          </cell>
          <cell r="I179">
            <v>78624</v>
          </cell>
          <cell r="J179">
            <v>0</v>
          </cell>
          <cell r="K179">
            <v>78624</v>
          </cell>
          <cell r="L179">
            <v>0.53433709110459637</v>
          </cell>
          <cell r="M179">
            <v>78.124006359300481</v>
          </cell>
        </row>
        <row r="180">
          <cell r="A180">
            <v>178</v>
          </cell>
          <cell r="B180">
            <v>20</v>
          </cell>
          <cell r="C180" t="str">
            <v>003</v>
          </cell>
          <cell r="D180" t="str">
            <v xml:space="preserve">ACUSHNET                     </v>
          </cell>
          <cell r="E180">
            <v>0</v>
          </cell>
          <cell r="G180">
            <v>8380</v>
          </cell>
          <cell r="H180" t="str">
            <v>Instructional Coordinators and Team Leaders (2315)</v>
          </cell>
          <cell r="I180">
            <v>10784</v>
          </cell>
          <cell r="J180">
            <v>0</v>
          </cell>
          <cell r="K180">
            <v>10784</v>
          </cell>
          <cell r="L180">
            <v>7.3289214368029695E-2</v>
          </cell>
          <cell r="M180">
            <v>10.715421303656598</v>
          </cell>
        </row>
        <row r="181">
          <cell r="A181">
            <v>179</v>
          </cell>
          <cell r="B181">
            <v>21</v>
          </cell>
          <cell r="C181" t="str">
            <v>003</v>
          </cell>
          <cell r="D181" t="str">
            <v xml:space="preserve">ACUSHNET                     </v>
          </cell>
          <cell r="E181">
            <v>6</v>
          </cell>
          <cell r="F181" t="str">
            <v>Classroom and Specialist Teachers</v>
          </cell>
          <cell r="I181">
            <v>3833958</v>
          </cell>
          <cell r="J181">
            <v>296812</v>
          </cell>
          <cell r="K181">
            <v>4130770</v>
          </cell>
          <cell r="L181">
            <v>28.073153564078826</v>
          </cell>
          <cell r="M181">
            <v>4104.5011923688398</v>
          </cell>
        </row>
        <row r="182">
          <cell r="A182">
            <v>180</v>
          </cell>
          <cell r="B182">
            <v>22</v>
          </cell>
          <cell r="C182" t="str">
            <v>003</v>
          </cell>
          <cell r="D182" t="str">
            <v xml:space="preserve">ACUSHNET                     </v>
          </cell>
          <cell r="E182">
            <v>0</v>
          </cell>
          <cell r="G182">
            <v>8370</v>
          </cell>
          <cell r="H182" t="str">
            <v>Teachers, Classroom (2305)</v>
          </cell>
          <cell r="I182">
            <v>3828437</v>
          </cell>
          <cell r="J182">
            <v>296812</v>
          </cell>
          <cell r="K182">
            <v>4125249</v>
          </cell>
          <cell r="L182">
            <v>28.035632259133916</v>
          </cell>
          <cell r="M182">
            <v>4099.0153020667731</v>
          </cell>
        </row>
        <row r="183">
          <cell r="A183">
            <v>181</v>
          </cell>
          <cell r="B183">
            <v>23</v>
          </cell>
          <cell r="C183" t="str">
            <v>003</v>
          </cell>
          <cell r="D183" t="str">
            <v xml:space="preserve">ACUSHNET                     </v>
          </cell>
          <cell r="E183">
            <v>0</v>
          </cell>
          <cell r="G183">
            <v>8375</v>
          </cell>
          <cell r="H183" t="str">
            <v>Teachers, Specialists  (2310)</v>
          </cell>
          <cell r="I183">
            <v>5521</v>
          </cell>
          <cell r="J183">
            <v>0</v>
          </cell>
          <cell r="K183">
            <v>5521</v>
          </cell>
          <cell r="L183">
            <v>3.7521304944908379E-2</v>
          </cell>
          <cell r="M183">
            <v>5.4858903020667729</v>
          </cell>
        </row>
        <row r="184">
          <cell r="A184">
            <v>182</v>
          </cell>
          <cell r="B184">
            <v>24</v>
          </cell>
          <cell r="C184" t="str">
            <v>003</v>
          </cell>
          <cell r="D184" t="str">
            <v xml:space="preserve">ACUSHNET                     </v>
          </cell>
          <cell r="E184">
            <v>7</v>
          </cell>
          <cell r="F184" t="str">
            <v>Other Teaching Services</v>
          </cell>
          <cell r="I184">
            <v>808040</v>
          </cell>
          <cell r="J184">
            <v>155721</v>
          </cell>
          <cell r="K184">
            <v>963761</v>
          </cell>
          <cell r="L184">
            <v>6.5498225638489123</v>
          </cell>
          <cell r="M184">
            <v>957.63215421303664</v>
          </cell>
        </row>
        <row r="185">
          <cell r="A185">
            <v>183</v>
          </cell>
          <cell r="B185">
            <v>25</v>
          </cell>
          <cell r="C185" t="str">
            <v>003</v>
          </cell>
          <cell r="D185" t="str">
            <v xml:space="preserve">ACUSHNET                     </v>
          </cell>
          <cell r="E185">
            <v>0</v>
          </cell>
          <cell r="G185">
            <v>8385</v>
          </cell>
          <cell r="H185" t="str">
            <v>Medical/ Therapeutic Services (2320)</v>
          </cell>
          <cell r="I185">
            <v>340247</v>
          </cell>
          <cell r="J185">
            <v>0</v>
          </cell>
          <cell r="K185">
            <v>340247</v>
          </cell>
          <cell r="L185">
            <v>2.3123549073700853</v>
          </cell>
          <cell r="M185">
            <v>338.08326709062004</v>
          </cell>
        </row>
        <row r="186">
          <cell r="A186">
            <v>184</v>
          </cell>
          <cell r="B186">
            <v>26</v>
          </cell>
          <cell r="C186" t="str">
            <v>003</v>
          </cell>
          <cell r="D186" t="str">
            <v xml:space="preserve">ACUSHNET                     </v>
          </cell>
          <cell r="E186">
            <v>0</v>
          </cell>
          <cell r="G186">
            <v>8390</v>
          </cell>
          <cell r="H186" t="str">
            <v>Substitute Teachers (2325)</v>
          </cell>
          <cell r="I186">
            <v>105015</v>
          </cell>
          <cell r="J186">
            <v>0</v>
          </cell>
          <cell r="K186">
            <v>105015</v>
          </cell>
          <cell r="L186">
            <v>0.713693142327396</v>
          </cell>
          <cell r="M186">
            <v>104.34717806041336</v>
          </cell>
        </row>
        <row r="187">
          <cell r="A187">
            <v>185</v>
          </cell>
          <cell r="B187">
            <v>27</v>
          </cell>
          <cell r="C187" t="str">
            <v>003</v>
          </cell>
          <cell r="D187" t="str">
            <v xml:space="preserve">ACUSHNET                     </v>
          </cell>
          <cell r="E187">
            <v>0</v>
          </cell>
          <cell r="G187">
            <v>8395</v>
          </cell>
          <cell r="H187" t="str">
            <v>Non-Clerical Paraprofs./Instructional Assistants (2330)</v>
          </cell>
          <cell r="I187">
            <v>309351</v>
          </cell>
          <cell r="J187">
            <v>155721</v>
          </cell>
          <cell r="K187">
            <v>465072</v>
          </cell>
          <cell r="L187">
            <v>3.1606789229013641</v>
          </cell>
          <cell r="M187">
            <v>462.11446740858509</v>
          </cell>
        </row>
        <row r="188">
          <cell r="A188">
            <v>186</v>
          </cell>
          <cell r="B188">
            <v>28</v>
          </cell>
          <cell r="C188" t="str">
            <v>003</v>
          </cell>
          <cell r="D188" t="str">
            <v xml:space="preserve">ACUSHNET                     </v>
          </cell>
          <cell r="E188">
            <v>0</v>
          </cell>
          <cell r="G188">
            <v>8400</v>
          </cell>
          <cell r="H188" t="str">
            <v>Librarians and Media Center Directors (2340)</v>
          </cell>
          <cell r="I188">
            <v>53427</v>
          </cell>
          <cell r="J188">
            <v>0</v>
          </cell>
          <cell r="K188">
            <v>53427</v>
          </cell>
          <cell r="L188">
            <v>0.36309559125006702</v>
          </cell>
          <cell r="M188">
            <v>53.087241653418126</v>
          </cell>
        </row>
        <row r="189">
          <cell r="A189">
            <v>187</v>
          </cell>
          <cell r="B189">
            <v>29</v>
          </cell>
          <cell r="C189" t="str">
            <v>003</v>
          </cell>
          <cell r="D189" t="str">
            <v xml:space="preserve">ACUSHNET                     </v>
          </cell>
          <cell r="E189">
            <v>8</v>
          </cell>
          <cell r="F189" t="str">
            <v>Professional Development</v>
          </cell>
          <cell r="I189">
            <v>66934</v>
          </cell>
          <cell r="J189">
            <v>0</v>
          </cell>
          <cell r="K189">
            <v>66934</v>
          </cell>
          <cell r="L189">
            <v>0.4548906040902912</v>
          </cell>
          <cell r="M189">
            <v>66.508346581875998</v>
          </cell>
        </row>
        <row r="190">
          <cell r="A190">
            <v>188</v>
          </cell>
          <cell r="B190">
            <v>30</v>
          </cell>
          <cell r="C190" t="str">
            <v>003</v>
          </cell>
          <cell r="D190" t="str">
            <v xml:space="preserve">ACUSHNET                     </v>
          </cell>
          <cell r="E190">
            <v>0</v>
          </cell>
          <cell r="G190">
            <v>8405</v>
          </cell>
          <cell r="H190" t="str">
            <v>Professional Development Leadership (2351)</v>
          </cell>
          <cell r="I190">
            <v>0</v>
          </cell>
          <cell r="J190">
            <v>0</v>
          </cell>
          <cell r="K190">
            <v>0</v>
          </cell>
          <cell r="L190">
            <v>0</v>
          </cell>
          <cell r="M190">
            <v>0</v>
          </cell>
        </row>
        <row r="191">
          <cell r="A191">
            <v>189</v>
          </cell>
          <cell r="B191">
            <v>31</v>
          </cell>
          <cell r="C191" t="str">
            <v>003</v>
          </cell>
          <cell r="D191" t="str">
            <v xml:space="preserve">ACUSHNET                     </v>
          </cell>
          <cell r="E191">
            <v>0</v>
          </cell>
          <cell r="G191">
            <v>8410</v>
          </cell>
          <cell r="H191" t="str">
            <v>Teacher/Instructional Staff-Professional Days (2353)</v>
          </cell>
          <cell r="I191">
            <v>44400</v>
          </cell>
          <cell r="J191">
            <v>0</v>
          </cell>
          <cell r="K191">
            <v>44400</v>
          </cell>
          <cell r="L191">
            <v>0.30174713630754069</v>
          </cell>
          <cell r="M191">
            <v>44.117647058823529</v>
          </cell>
        </row>
        <row r="192">
          <cell r="A192">
            <v>190</v>
          </cell>
          <cell r="B192">
            <v>32</v>
          </cell>
          <cell r="C192" t="str">
            <v>003</v>
          </cell>
          <cell r="D192" t="str">
            <v xml:space="preserve">ACUSHNET                     </v>
          </cell>
          <cell r="E192">
            <v>0</v>
          </cell>
          <cell r="G192">
            <v>8415</v>
          </cell>
          <cell r="H192" t="str">
            <v>Substitutes for Instructional Staff at Prof. Dev. (2355)</v>
          </cell>
          <cell r="I192">
            <v>0</v>
          </cell>
          <cell r="J192">
            <v>0</v>
          </cell>
          <cell r="K192">
            <v>0</v>
          </cell>
          <cell r="L192">
            <v>0</v>
          </cell>
          <cell r="M192">
            <v>0</v>
          </cell>
        </row>
        <row r="193">
          <cell r="A193">
            <v>191</v>
          </cell>
          <cell r="B193">
            <v>33</v>
          </cell>
          <cell r="C193" t="str">
            <v>003</v>
          </cell>
          <cell r="D193" t="str">
            <v xml:space="preserve">ACUSHNET                     </v>
          </cell>
          <cell r="E193">
            <v>0</v>
          </cell>
          <cell r="G193">
            <v>8420</v>
          </cell>
          <cell r="H193" t="str">
            <v>Prof. Dev.  Stipends, Providers and Expenses (2357)</v>
          </cell>
          <cell r="I193">
            <v>22534</v>
          </cell>
          <cell r="J193">
            <v>0</v>
          </cell>
          <cell r="K193">
            <v>22534</v>
          </cell>
          <cell r="L193">
            <v>0.15314346778275048</v>
          </cell>
          <cell r="M193">
            <v>22.390699523052465</v>
          </cell>
        </row>
        <row r="194">
          <cell r="A194">
            <v>192</v>
          </cell>
          <cell r="B194">
            <v>34</v>
          </cell>
          <cell r="C194" t="str">
            <v>003</v>
          </cell>
          <cell r="D194" t="str">
            <v xml:space="preserve">ACUSHNET                     </v>
          </cell>
          <cell r="E194">
            <v>9</v>
          </cell>
          <cell r="F194" t="str">
            <v>Instructional Materials, Equipment and Technology</v>
          </cell>
          <cell r="I194">
            <v>535664</v>
          </cell>
          <cell r="J194">
            <v>365412</v>
          </cell>
          <cell r="K194">
            <v>901076</v>
          </cell>
          <cell r="L194">
            <v>6.1238086170147188</v>
          </cell>
          <cell r="M194">
            <v>895.34578696343408</v>
          </cell>
        </row>
        <row r="195">
          <cell r="A195">
            <v>193</v>
          </cell>
          <cell r="B195">
            <v>35</v>
          </cell>
          <cell r="C195" t="str">
            <v>003</v>
          </cell>
          <cell r="D195" t="str">
            <v xml:space="preserve">ACUSHNET                     </v>
          </cell>
          <cell r="E195">
            <v>0</v>
          </cell>
          <cell r="G195">
            <v>8425</v>
          </cell>
          <cell r="H195" t="str">
            <v>Textbooks &amp; Related Software/Media/Materials (2410)</v>
          </cell>
          <cell r="I195">
            <v>223990</v>
          </cell>
          <cell r="J195">
            <v>0</v>
          </cell>
          <cell r="K195">
            <v>223990</v>
          </cell>
          <cell r="L195">
            <v>1.5222599338181539</v>
          </cell>
          <cell r="M195">
            <v>222.56558028616854</v>
          </cell>
        </row>
        <row r="196">
          <cell r="A196">
            <v>194</v>
          </cell>
          <cell r="B196">
            <v>36</v>
          </cell>
          <cell r="C196" t="str">
            <v>003</v>
          </cell>
          <cell r="D196" t="str">
            <v xml:space="preserve">ACUSHNET                     </v>
          </cell>
          <cell r="E196">
            <v>0</v>
          </cell>
          <cell r="G196">
            <v>8430</v>
          </cell>
          <cell r="H196" t="str">
            <v>Other Instructional Materials (2415)</v>
          </cell>
          <cell r="I196">
            <v>925</v>
          </cell>
          <cell r="J196">
            <v>0</v>
          </cell>
          <cell r="K196">
            <v>925</v>
          </cell>
          <cell r="L196">
            <v>6.2863986730737646E-3</v>
          </cell>
          <cell r="M196">
            <v>0.91911764705882359</v>
          </cell>
        </row>
        <row r="197">
          <cell r="A197">
            <v>195</v>
          </cell>
          <cell r="B197">
            <v>37</v>
          </cell>
          <cell r="C197" t="str">
            <v>003</v>
          </cell>
          <cell r="D197" t="str">
            <v xml:space="preserve">ACUSHNET                     </v>
          </cell>
          <cell r="E197">
            <v>0</v>
          </cell>
          <cell r="G197">
            <v>8435</v>
          </cell>
          <cell r="H197" t="str">
            <v>Instructional Equipment (2420)</v>
          </cell>
          <cell r="I197">
            <v>1092</v>
          </cell>
          <cell r="J197">
            <v>0</v>
          </cell>
          <cell r="K197">
            <v>1092</v>
          </cell>
          <cell r="L197">
            <v>7.4213484875638386E-3</v>
          </cell>
          <cell r="M197">
            <v>1.0850556438791734</v>
          </cell>
        </row>
        <row r="198">
          <cell r="A198">
            <v>196</v>
          </cell>
          <cell r="B198">
            <v>38</v>
          </cell>
          <cell r="C198" t="str">
            <v>003</v>
          </cell>
          <cell r="D198" t="str">
            <v xml:space="preserve">ACUSHNET                     </v>
          </cell>
          <cell r="E198">
            <v>0</v>
          </cell>
          <cell r="G198">
            <v>8440</v>
          </cell>
          <cell r="H198" t="str">
            <v>General Supplies (2430)</v>
          </cell>
          <cell r="I198">
            <v>35702</v>
          </cell>
          <cell r="J198">
            <v>201912</v>
          </cell>
          <cell r="K198">
            <v>237614</v>
          </cell>
          <cell r="L198">
            <v>1.6148500911391885</v>
          </cell>
          <cell r="M198">
            <v>236.10294117647058</v>
          </cell>
        </row>
        <row r="199">
          <cell r="A199">
            <v>197</v>
          </cell>
          <cell r="B199">
            <v>39</v>
          </cell>
          <cell r="C199" t="str">
            <v>003</v>
          </cell>
          <cell r="D199" t="str">
            <v xml:space="preserve">ACUSHNET                     </v>
          </cell>
          <cell r="E199">
            <v>0</v>
          </cell>
          <cell r="G199">
            <v>8445</v>
          </cell>
          <cell r="H199" t="str">
            <v>Other Instructional Services (2440)</v>
          </cell>
          <cell r="I199">
            <v>20522</v>
          </cell>
          <cell r="J199">
            <v>163500</v>
          </cell>
          <cell r="K199">
            <v>184022</v>
          </cell>
          <cell r="L199">
            <v>1.2506331422879786</v>
          </cell>
          <cell r="M199">
            <v>182.85174880763117</v>
          </cell>
        </row>
        <row r="200">
          <cell r="A200">
            <v>198</v>
          </cell>
          <cell r="B200">
            <v>40</v>
          </cell>
          <cell r="C200" t="str">
            <v>003</v>
          </cell>
          <cell r="D200" t="str">
            <v xml:space="preserve">ACUSHNET                     </v>
          </cell>
          <cell r="E200">
            <v>0</v>
          </cell>
          <cell r="G200">
            <v>8450</v>
          </cell>
          <cell r="H200" t="str">
            <v>Classroom Instructional Technology (2451)</v>
          </cell>
          <cell r="I200">
            <v>253433</v>
          </cell>
          <cell r="J200">
            <v>0</v>
          </cell>
          <cell r="K200">
            <v>253433</v>
          </cell>
          <cell r="L200">
            <v>1.7223577026087602</v>
          </cell>
          <cell r="M200">
            <v>251.82134340222575</v>
          </cell>
        </row>
        <row r="201">
          <cell r="A201">
            <v>199</v>
          </cell>
          <cell r="B201">
            <v>41</v>
          </cell>
          <cell r="C201" t="str">
            <v>003</v>
          </cell>
          <cell r="D201" t="str">
            <v xml:space="preserve">ACUSHNET                     </v>
          </cell>
          <cell r="E201">
            <v>0</v>
          </cell>
          <cell r="G201">
            <v>8455</v>
          </cell>
          <cell r="H201" t="str">
            <v>Other Instructional Hardware  (2453)</v>
          </cell>
          <cell r="I201">
            <v>0</v>
          </cell>
          <cell r="J201">
            <v>0</v>
          </cell>
          <cell r="K201">
            <v>0</v>
          </cell>
          <cell r="L201">
            <v>0</v>
          </cell>
          <cell r="M201">
            <v>0</v>
          </cell>
        </row>
        <row r="202">
          <cell r="A202">
            <v>200</v>
          </cell>
          <cell r="B202">
            <v>42</v>
          </cell>
          <cell r="C202" t="str">
            <v>003</v>
          </cell>
          <cell r="D202" t="str">
            <v xml:space="preserve">ACUSHNET                     </v>
          </cell>
          <cell r="E202">
            <v>0</v>
          </cell>
          <cell r="G202">
            <v>8460</v>
          </cell>
          <cell r="H202" t="str">
            <v>Instructional Software (2455)</v>
          </cell>
          <cell r="I202">
            <v>0</v>
          </cell>
          <cell r="J202">
            <v>0</v>
          </cell>
          <cell r="K202">
            <v>0</v>
          </cell>
          <cell r="L202">
            <v>0</v>
          </cell>
          <cell r="M202">
            <v>0</v>
          </cell>
        </row>
        <row r="203">
          <cell r="A203">
            <v>201</v>
          </cell>
          <cell r="B203">
            <v>43</v>
          </cell>
          <cell r="C203" t="str">
            <v>003</v>
          </cell>
          <cell r="D203" t="str">
            <v xml:space="preserve">ACUSHNET                     </v>
          </cell>
          <cell r="E203">
            <v>10</v>
          </cell>
          <cell r="F203" t="str">
            <v>Guidance, Counseling and Testing</v>
          </cell>
          <cell r="I203">
            <v>218873</v>
          </cell>
          <cell r="J203">
            <v>0</v>
          </cell>
          <cell r="K203">
            <v>218873</v>
          </cell>
          <cell r="L203">
            <v>1.4874842559693773</v>
          </cell>
          <cell r="M203">
            <v>217.48112082670906</v>
          </cell>
        </row>
        <row r="204">
          <cell r="A204">
            <v>202</v>
          </cell>
          <cell r="B204">
            <v>44</v>
          </cell>
          <cell r="C204" t="str">
            <v>003</v>
          </cell>
          <cell r="D204" t="str">
            <v xml:space="preserve">ACUSHNET                     </v>
          </cell>
          <cell r="E204">
            <v>0</v>
          </cell>
          <cell r="G204">
            <v>8465</v>
          </cell>
          <cell r="H204" t="str">
            <v>Guidance and Adjustment Counselors (2710)</v>
          </cell>
          <cell r="I204">
            <v>161746</v>
          </cell>
          <cell r="J204">
            <v>0</v>
          </cell>
          <cell r="K204">
            <v>161746</v>
          </cell>
          <cell r="L204">
            <v>1.0992430700270153</v>
          </cell>
          <cell r="M204">
            <v>160.71740858505564</v>
          </cell>
        </row>
        <row r="205">
          <cell r="A205">
            <v>203</v>
          </cell>
          <cell r="B205">
            <v>45</v>
          </cell>
          <cell r="C205" t="str">
            <v>003</v>
          </cell>
          <cell r="D205" t="str">
            <v xml:space="preserve">ACUSHNET                     </v>
          </cell>
          <cell r="E205">
            <v>0</v>
          </cell>
          <cell r="G205">
            <v>8470</v>
          </cell>
          <cell r="H205" t="str">
            <v>Testing and Assessment (2720)</v>
          </cell>
          <cell r="I205">
            <v>0</v>
          </cell>
          <cell r="J205">
            <v>0</v>
          </cell>
          <cell r="K205">
            <v>0</v>
          </cell>
          <cell r="L205">
            <v>0</v>
          </cell>
          <cell r="M205">
            <v>0</v>
          </cell>
        </row>
        <row r="206">
          <cell r="A206">
            <v>204</v>
          </cell>
          <cell r="B206">
            <v>46</v>
          </cell>
          <cell r="C206" t="str">
            <v>003</v>
          </cell>
          <cell r="D206" t="str">
            <v xml:space="preserve">ACUSHNET                     </v>
          </cell>
          <cell r="E206">
            <v>0</v>
          </cell>
          <cell r="G206">
            <v>8475</v>
          </cell>
          <cell r="H206" t="str">
            <v>Psychological Services (2800)</v>
          </cell>
          <cell r="I206">
            <v>57127</v>
          </cell>
          <cell r="J206">
            <v>0</v>
          </cell>
          <cell r="K206">
            <v>57127</v>
          </cell>
          <cell r="L206">
            <v>0.38824118594236207</v>
          </cell>
          <cell r="M206">
            <v>56.763712241653423</v>
          </cell>
        </row>
        <row r="207">
          <cell r="A207">
            <v>205</v>
          </cell>
          <cell r="B207">
            <v>47</v>
          </cell>
          <cell r="C207" t="str">
            <v>003</v>
          </cell>
          <cell r="D207" t="str">
            <v xml:space="preserve">ACUSHNET                     </v>
          </cell>
          <cell r="E207">
            <v>11</v>
          </cell>
          <cell r="F207" t="str">
            <v>Pupil Services</v>
          </cell>
          <cell r="I207">
            <v>808390.57000000007</v>
          </cell>
          <cell r="J207">
            <v>345218</v>
          </cell>
          <cell r="K207">
            <v>1153608.57</v>
          </cell>
          <cell r="L207">
            <v>7.8400469012913758</v>
          </cell>
          <cell r="M207">
            <v>1146.2724264705882</v>
          </cell>
        </row>
        <row r="208">
          <cell r="A208">
            <v>206</v>
          </cell>
          <cell r="B208">
            <v>48</v>
          </cell>
          <cell r="C208" t="str">
            <v>003</v>
          </cell>
          <cell r="D208" t="str">
            <v xml:space="preserve">ACUSHNET                     </v>
          </cell>
          <cell r="E208">
            <v>0</v>
          </cell>
          <cell r="G208">
            <v>8485</v>
          </cell>
          <cell r="H208" t="str">
            <v>Attendance and Parent Liaison Services (3100)</v>
          </cell>
          <cell r="I208">
            <v>3363</v>
          </cell>
          <cell r="J208">
            <v>0</v>
          </cell>
          <cell r="K208">
            <v>3363</v>
          </cell>
          <cell r="L208">
            <v>2.285530674329413E-2</v>
          </cell>
          <cell r="M208">
            <v>3.3416136724960257</v>
          </cell>
        </row>
        <row r="209">
          <cell r="A209">
            <v>207</v>
          </cell>
          <cell r="B209">
            <v>49</v>
          </cell>
          <cell r="C209" t="str">
            <v>003</v>
          </cell>
          <cell r="D209" t="str">
            <v xml:space="preserve">ACUSHNET                     </v>
          </cell>
          <cell r="E209">
            <v>0</v>
          </cell>
          <cell r="G209">
            <v>8490</v>
          </cell>
          <cell r="H209" t="str">
            <v>Medical/Health Services (3200)</v>
          </cell>
          <cell r="I209">
            <v>102106</v>
          </cell>
          <cell r="J209">
            <v>0</v>
          </cell>
          <cell r="K209">
            <v>102106</v>
          </cell>
          <cell r="L209">
            <v>0.69392326801391324</v>
          </cell>
          <cell r="M209">
            <v>101.4566772655008</v>
          </cell>
        </row>
        <row r="210">
          <cell r="A210">
            <v>208</v>
          </cell>
          <cell r="B210">
            <v>50</v>
          </cell>
          <cell r="C210" t="str">
            <v>003</v>
          </cell>
          <cell r="D210" t="str">
            <v xml:space="preserve">ACUSHNET                     </v>
          </cell>
          <cell r="E210">
            <v>0</v>
          </cell>
          <cell r="G210">
            <v>8495</v>
          </cell>
          <cell r="H210" t="str">
            <v>In-District Transportation (3300)</v>
          </cell>
          <cell r="I210">
            <v>699332.57000000007</v>
          </cell>
          <cell r="J210">
            <v>0</v>
          </cell>
          <cell r="K210">
            <v>699332.57000000007</v>
          </cell>
          <cell r="L210">
            <v>4.7527387460381245</v>
          </cell>
          <cell r="M210">
            <v>694.88530405405413</v>
          </cell>
        </row>
        <row r="211">
          <cell r="A211">
            <v>209</v>
          </cell>
          <cell r="B211">
            <v>51</v>
          </cell>
          <cell r="C211" t="str">
            <v>003</v>
          </cell>
          <cell r="D211" t="str">
            <v xml:space="preserve">ACUSHNET                     </v>
          </cell>
          <cell r="E211">
            <v>0</v>
          </cell>
          <cell r="G211">
            <v>8500</v>
          </cell>
          <cell r="H211" t="str">
            <v>Food Salaries and Other Expenses (3400)</v>
          </cell>
          <cell r="I211">
            <v>0</v>
          </cell>
          <cell r="J211">
            <v>307250</v>
          </cell>
          <cell r="K211">
            <v>307250</v>
          </cell>
          <cell r="L211">
            <v>2.0881037754615286</v>
          </cell>
          <cell r="M211">
            <v>305.29610492845785</v>
          </cell>
        </row>
        <row r="212">
          <cell r="A212">
            <v>210</v>
          </cell>
          <cell r="B212">
            <v>52</v>
          </cell>
          <cell r="C212" t="str">
            <v>003</v>
          </cell>
          <cell r="D212" t="str">
            <v xml:space="preserve">ACUSHNET                     </v>
          </cell>
          <cell r="E212">
            <v>0</v>
          </cell>
          <cell r="G212">
            <v>8505</v>
          </cell>
          <cell r="H212" t="str">
            <v>Athletics (3510)</v>
          </cell>
          <cell r="I212">
            <v>0</v>
          </cell>
          <cell r="J212">
            <v>0</v>
          </cell>
          <cell r="K212">
            <v>0</v>
          </cell>
          <cell r="L212">
            <v>0</v>
          </cell>
          <cell r="M212">
            <v>0</v>
          </cell>
        </row>
        <row r="213">
          <cell r="A213">
            <v>211</v>
          </cell>
          <cell r="B213">
            <v>53</v>
          </cell>
          <cell r="C213" t="str">
            <v>003</v>
          </cell>
          <cell r="D213" t="str">
            <v xml:space="preserve">ACUSHNET                     </v>
          </cell>
          <cell r="E213">
            <v>0</v>
          </cell>
          <cell r="G213">
            <v>8510</v>
          </cell>
          <cell r="H213" t="str">
            <v>Other Student Body Activities (3520)</v>
          </cell>
          <cell r="I213">
            <v>3293</v>
          </cell>
          <cell r="J213">
            <v>37968</v>
          </cell>
          <cell r="K213">
            <v>41261</v>
          </cell>
          <cell r="L213">
            <v>0.28041415745913145</v>
          </cell>
          <cell r="M213">
            <v>40.998608903020667</v>
          </cell>
        </row>
        <row r="214">
          <cell r="A214">
            <v>212</v>
          </cell>
          <cell r="B214">
            <v>54</v>
          </cell>
          <cell r="C214" t="str">
            <v>003</v>
          </cell>
          <cell r="D214" t="str">
            <v xml:space="preserve">ACUSHNET                     </v>
          </cell>
          <cell r="E214">
            <v>0</v>
          </cell>
          <cell r="G214">
            <v>8515</v>
          </cell>
          <cell r="H214" t="str">
            <v>School Security  (3600)</v>
          </cell>
          <cell r="I214">
            <v>296</v>
          </cell>
          <cell r="J214">
            <v>0</v>
          </cell>
          <cell r="K214">
            <v>296</v>
          </cell>
          <cell r="L214">
            <v>2.0116475753836046E-3</v>
          </cell>
          <cell r="M214">
            <v>0.29411764705882354</v>
          </cell>
        </row>
        <row r="215">
          <cell r="A215">
            <v>213</v>
          </cell>
          <cell r="B215">
            <v>55</v>
          </cell>
          <cell r="C215" t="str">
            <v>003</v>
          </cell>
          <cell r="D215" t="str">
            <v xml:space="preserve">ACUSHNET                     </v>
          </cell>
          <cell r="E215">
            <v>12</v>
          </cell>
          <cell r="F215" t="str">
            <v>Operations and Maintenance</v>
          </cell>
          <cell r="I215">
            <v>825320</v>
          </cell>
          <cell r="J215">
            <v>3547</v>
          </cell>
          <cell r="K215">
            <v>828867</v>
          </cell>
          <cell r="L215">
            <v>5.6330685502212239</v>
          </cell>
          <cell r="M215">
            <v>823.5959856915739</v>
          </cell>
        </row>
        <row r="216">
          <cell r="A216">
            <v>214</v>
          </cell>
          <cell r="B216">
            <v>56</v>
          </cell>
          <cell r="C216" t="str">
            <v>003</v>
          </cell>
          <cell r="D216" t="str">
            <v xml:space="preserve">ACUSHNET                     </v>
          </cell>
          <cell r="E216">
            <v>0</v>
          </cell>
          <cell r="G216">
            <v>8520</v>
          </cell>
          <cell r="H216" t="str">
            <v>Custodial Services (4110)</v>
          </cell>
          <cell r="I216">
            <v>275670</v>
          </cell>
          <cell r="J216">
            <v>3547</v>
          </cell>
          <cell r="K216">
            <v>279217</v>
          </cell>
          <cell r="L216">
            <v>1.897588517080689</v>
          </cell>
          <cell r="M216">
            <v>277.44137519872817</v>
          </cell>
        </row>
        <row r="217">
          <cell r="A217">
            <v>215</v>
          </cell>
          <cell r="B217">
            <v>57</v>
          </cell>
          <cell r="C217" t="str">
            <v>003</v>
          </cell>
          <cell r="D217" t="str">
            <v xml:space="preserve">ACUSHNET                     </v>
          </cell>
          <cell r="E217">
            <v>0</v>
          </cell>
          <cell r="G217">
            <v>8525</v>
          </cell>
          <cell r="H217" t="str">
            <v>Heating of Buildings (4120)</v>
          </cell>
          <cell r="I217">
            <v>152721</v>
          </cell>
          <cell r="J217">
            <v>0</v>
          </cell>
          <cell r="K217">
            <v>152721</v>
          </cell>
          <cell r="L217">
            <v>1.0379082072978361</v>
          </cell>
          <cell r="M217">
            <v>151.74980127186009</v>
          </cell>
        </row>
        <row r="218">
          <cell r="A218">
            <v>216</v>
          </cell>
          <cell r="B218">
            <v>58</v>
          </cell>
          <cell r="C218" t="str">
            <v>003</v>
          </cell>
          <cell r="D218" t="str">
            <v xml:space="preserve">ACUSHNET                     </v>
          </cell>
          <cell r="E218">
            <v>0</v>
          </cell>
          <cell r="G218">
            <v>8530</v>
          </cell>
          <cell r="H218" t="str">
            <v>Utility Services (4130)</v>
          </cell>
          <cell r="I218">
            <v>167441</v>
          </cell>
          <cell r="J218">
            <v>0</v>
          </cell>
          <cell r="K218">
            <v>167441</v>
          </cell>
          <cell r="L218">
            <v>1.1379468975331288</v>
          </cell>
          <cell r="M218">
            <v>166.37619236883944</v>
          </cell>
        </row>
        <row r="219">
          <cell r="A219">
            <v>217</v>
          </cell>
          <cell r="B219">
            <v>59</v>
          </cell>
          <cell r="C219" t="str">
            <v>003</v>
          </cell>
          <cell r="D219" t="str">
            <v xml:space="preserve">ACUSHNET                     </v>
          </cell>
          <cell r="E219">
            <v>0</v>
          </cell>
          <cell r="G219">
            <v>8535</v>
          </cell>
          <cell r="H219" t="str">
            <v>Maintenance of Grounds (4210)</v>
          </cell>
          <cell r="I219">
            <v>0</v>
          </cell>
          <cell r="J219">
            <v>0</v>
          </cell>
          <cell r="K219">
            <v>0</v>
          </cell>
          <cell r="L219">
            <v>0</v>
          </cell>
          <cell r="M219">
            <v>0</v>
          </cell>
        </row>
        <row r="220">
          <cell r="A220">
            <v>218</v>
          </cell>
          <cell r="B220">
            <v>60</v>
          </cell>
          <cell r="C220" t="str">
            <v>003</v>
          </cell>
          <cell r="D220" t="str">
            <v xml:space="preserve">ACUSHNET                     </v>
          </cell>
          <cell r="E220">
            <v>0</v>
          </cell>
          <cell r="G220">
            <v>8540</v>
          </cell>
          <cell r="H220" t="str">
            <v>Maintenance of Buildings (4220)</v>
          </cell>
          <cell r="I220">
            <v>92050</v>
          </cell>
          <cell r="J220">
            <v>0</v>
          </cell>
          <cell r="K220">
            <v>92050</v>
          </cell>
          <cell r="L220">
            <v>0.62558161930425948</v>
          </cell>
          <cell r="M220">
            <v>91.464626391096985</v>
          </cell>
        </row>
        <row r="221">
          <cell r="A221">
            <v>219</v>
          </cell>
          <cell r="B221">
            <v>61</v>
          </cell>
          <cell r="C221" t="str">
            <v>003</v>
          </cell>
          <cell r="D221" t="str">
            <v xml:space="preserve">ACUSHNET                     </v>
          </cell>
          <cell r="E221">
            <v>0</v>
          </cell>
          <cell r="G221">
            <v>8545</v>
          </cell>
          <cell r="H221" t="str">
            <v>Building Security System (4225)</v>
          </cell>
          <cell r="I221">
            <v>2162</v>
          </cell>
          <cell r="J221">
            <v>0</v>
          </cell>
          <cell r="K221">
            <v>2162</v>
          </cell>
          <cell r="L221">
            <v>1.4693182628308625E-2</v>
          </cell>
          <cell r="M221">
            <v>2.1482511923688397</v>
          </cell>
        </row>
        <row r="222">
          <cell r="A222">
            <v>220</v>
          </cell>
          <cell r="B222">
            <v>62</v>
          </cell>
          <cell r="C222" t="str">
            <v>003</v>
          </cell>
          <cell r="D222" t="str">
            <v xml:space="preserve">ACUSHNET                     </v>
          </cell>
          <cell r="E222">
            <v>0</v>
          </cell>
          <cell r="G222">
            <v>8550</v>
          </cell>
          <cell r="H222" t="str">
            <v>Maintenance of Equipment (4230)</v>
          </cell>
          <cell r="I222">
            <v>135276</v>
          </cell>
          <cell r="J222">
            <v>0</v>
          </cell>
          <cell r="K222">
            <v>135276</v>
          </cell>
          <cell r="L222">
            <v>0.91935012637700164</v>
          </cell>
          <cell r="M222">
            <v>134.41573926868045</v>
          </cell>
        </row>
        <row r="223">
          <cell r="A223">
            <v>221</v>
          </cell>
          <cell r="B223">
            <v>63</v>
          </cell>
          <cell r="C223" t="str">
            <v>003</v>
          </cell>
          <cell r="D223" t="str">
            <v xml:space="preserve">ACUSHNET                     </v>
          </cell>
          <cell r="E223">
            <v>0</v>
          </cell>
          <cell r="G223">
            <v>8555</v>
          </cell>
          <cell r="H223" t="str">
            <v xml:space="preserve">Extraordinary Maintenance (4300)   </v>
          </cell>
          <cell r="I223">
            <v>0</v>
          </cell>
          <cell r="J223">
            <v>0</v>
          </cell>
          <cell r="K223">
            <v>0</v>
          </cell>
          <cell r="L223">
            <v>0</v>
          </cell>
          <cell r="M223">
            <v>0</v>
          </cell>
        </row>
        <row r="224">
          <cell r="A224">
            <v>222</v>
          </cell>
          <cell r="B224">
            <v>64</v>
          </cell>
          <cell r="C224" t="str">
            <v>003</v>
          </cell>
          <cell r="D224" t="str">
            <v xml:space="preserve">ACUSHNET                     </v>
          </cell>
          <cell r="E224">
            <v>0</v>
          </cell>
          <cell r="G224">
            <v>8560</v>
          </cell>
          <cell r="H224" t="str">
            <v>Networking and Telecommunications (4400)</v>
          </cell>
          <cell r="I224">
            <v>0</v>
          </cell>
          <cell r="J224">
            <v>0</v>
          </cell>
          <cell r="K224">
            <v>0</v>
          </cell>
          <cell r="L224">
            <v>0</v>
          </cell>
          <cell r="M224">
            <v>0</v>
          </cell>
        </row>
        <row r="225">
          <cell r="A225">
            <v>223</v>
          </cell>
          <cell r="B225">
            <v>65</v>
          </cell>
          <cell r="C225" t="str">
            <v>003</v>
          </cell>
          <cell r="D225" t="str">
            <v xml:space="preserve">ACUSHNET                     </v>
          </cell>
          <cell r="E225">
            <v>0</v>
          </cell>
          <cell r="G225">
            <v>8565</v>
          </cell>
          <cell r="H225" t="str">
            <v>Technology Maintenance (4450)</v>
          </cell>
          <cell r="I225">
            <v>0</v>
          </cell>
          <cell r="J225">
            <v>0</v>
          </cell>
          <cell r="K225">
            <v>0</v>
          </cell>
          <cell r="L225">
            <v>0</v>
          </cell>
          <cell r="M225">
            <v>0</v>
          </cell>
        </row>
        <row r="226">
          <cell r="A226">
            <v>224</v>
          </cell>
          <cell r="B226">
            <v>66</v>
          </cell>
          <cell r="C226" t="str">
            <v>003</v>
          </cell>
          <cell r="D226" t="str">
            <v xml:space="preserve">ACUSHNET                     </v>
          </cell>
          <cell r="E226">
            <v>13</v>
          </cell>
          <cell r="F226" t="str">
            <v>Insurance, Retirement Programs and Other</v>
          </cell>
          <cell r="I226">
            <v>1192992</v>
          </cell>
          <cell r="J226">
            <v>23737</v>
          </cell>
          <cell r="K226">
            <v>1216729</v>
          </cell>
          <cell r="L226">
            <v>8.2690200768544511</v>
          </cell>
          <cell r="M226">
            <v>1208.991454689984</v>
          </cell>
        </row>
        <row r="227">
          <cell r="A227">
            <v>225</v>
          </cell>
          <cell r="B227">
            <v>67</v>
          </cell>
          <cell r="C227" t="str">
            <v>003</v>
          </cell>
          <cell r="D227" t="str">
            <v xml:space="preserve">ACUSHNET                     </v>
          </cell>
          <cell r="E227">
            <v>0</v>
          </cell>
          <cell r="G227">
            <v>8570</v>
          </cell>
          <cell r="H227" t="str">
            <v>Employer Retirement Contributions (5100)</v>
          </cell>
          <cell r="I227">
            <v>241244</v>
          </cell>
          <cell r="J227">
            <v>23737</v>
          </cell>
          <cell r="K227">
            <v>264981</v>
          </cell>
          <cell r="L227">
            <v>1.8008391424754153</v>
          </cell>
          <cell r="M227">
            <v>263.29590620031797</v>
          </cell>
        </row>
        <row r="228">
          <cell r="A228">
            <v>226</v>
          </cell>
          <cell r="B228">
            <v>68</v>
          </cell>
          <cell r="C228" t="str">
            <v>003</v>
          </cell>
          <cell r="D228" t="str">
            <v xml:space="preserve">ACUSHNET                     </v>
          </cell>
          <cell r="E228">
            <v>0</v>
          </cell>
          <cell r="G228">
            <v>8575</v>
          </cell>
          <cell r="H228" t="str">
            <v>Insurance for Active Employees (5200)</v>
          </cell>
          <cell r="I228">
            <v>621356</v>
          </cell>
          <cell r="J228">
            <v>0</v>
          </cell>
          <cell r="K228">
            <v>621356</v>
          </cell>
          <cell r="L228">
            <v>4.2228016582772128</v>
          </cell>
          <cell r="M228">
            <v>617.40461049284579</v>
          </cell>
        </row>
        <row r="229">
          <cell r="A229">
            <v>227</v>
          </cell>
          <cell r="B229">
            <v>69</v>
          </cell>
          <cell r="C229" t="str">
            <v>003</v>
          </cell>
          <cell r="D229" t="str">
            <v xml:space="preserve">ACUSHNET                     </v>
          </cell>
          <cell r="E229">
            <v>0</v>
          </cell>
          <cell r="G229">
            <v>8580</v>
          </cell>
          <cell r="H229" t="str">
            <v>Insurance for Retired School Employees (5250)</v>
          </cell>
          <cell r="I229">
            <v>283506</v>
          </cell>
          <cell r="J229">
            <v>0</v>
          </cell>
          <cell r="K229">
            <v>283506</v>
          </cell>
          <cell r="L229">
            <v>1.9267370186037305</v>
          </cell>
          <cell r="M229">
            <v>281.70310015898252</v>
          </cell>
        </row>
        <row r="230">
          <cell r="A230">
            <v>228</v>
          </cell>
          <cell r="B230">
            <v>70</v>
          </cell>
          <cell r="C230" t="str">
            <v>003</v>
          </cell>
          <cell r="D230" t="str">
            <v xml:space="preserve">ACUSHNET                     </v>
          </cell>
          <cell r="E230">
            <v>0</v>
          </cell>
          <cell r="G230">
            <v>8585</v>
          </cell>
          <cell r="H230" t="str">
            <v>Other Non-Employee Insurance (5260)</v>
          </cell>
          <cell r="I230">
            <v>46886</v>
          </cell>
          <cell r="J230">
            <v>0</v>
          </cell>
          <cell r="K230">
            <v>46886</v>
          </cell>
          <cell r="L230">
            <v>0.3186422574980935</v>
          </cell>
          <cell r="M230">
            <v>46.587837837837839</v>
          </cell>
        </row>
        <row r="231">
          <cell r="A231">
            <v>229</v>
          </cell>
          <cell r="B231">
            <v>71</v>
          </cell>
          <cell r="C231" t="str">
            <v>003</v>
          </cell>
          <cell r="D231" t="str">
            <v xml:space="preserve">ACUSHNET                     </v>
          </cell>
          <cell r="E231">
            <v>0</v>
          </cell>
          <cell r="G231">
            <v>8590</v>
          </cell>
          <cell r="H231" t="str">
            <v xml:space="preserve">Rental Lease of Equipment (5300)   </v>
          </cell>
          <cell r="I231">
            <v>0</v>
          </cell>
          <cell r="J231">
            <v>0</v>
          </cell>
          <cell r="K231">
            <v>0</v>
          </cell>
          <cell r="L231">
            <v>0</v>
          </cell>
          <cell r="M231">
            <v>0</v>
          </cell>
        </row>
        <row r="232">
          <cell r="A232">
            <v>230</v>
          </cell>
          <cell r="B232">
            <v>72</v>
          </cell>
          <cell r="C232" t="str">
            <v>003</v>
          </cell>
          <cell r="D232" t="str">
            <v xml:space="preserve">ACUSHNET                     </v>
          </cell>
          <cell r="E232">
            <v>0</v>
          </cell>
          <cell r="G232">
            <v>8595</v>
          </cell>
          <cell r="H232" t="str">
            <v>Rental Lease  of Buildings (5350)</v>
          </cell>
          <cell r="I232">
            <v>0</v>
          </cell>
          <cell r="J232">
            <v>0</v>
          </cell>
          <cell r="K232">
            <v>0</v>
          </cell>
          <cell r="L232">
            <v>0</v>
          </cell>
          <cell r="M232">
            <v>0</v>
          </cell>
        </row>
        <row r="233">
          <cell r="A233">
            <v>231</v>
          </cell>
          <cell r="B233">
            <v>73</v>
          </cell>
          <cell r="C233" t="str">
            <v>003</v>
          </cell>
          <cell r="D233" t="str">
            <v xml:space="preserve">ACUSHNET                     </v>
          </cell>
          <cell r="E233">
            <v>0</v>
          </cell>
          <cell r="G233">
            <v>8600</v>
          </cell>
          <cell r="H233" t="str">
            <v>Short Term Interest RAN's (5400)</v>
          </cell>
          <cell r="I233">
            <v>0</v>
          </cell>
          <cell r="J233">
            <v>0</v>
          </cell>
          <cell r="K233">
            <v>0</v>
          </cell>
          <cell r="L233">
            <v>0</v>
          </cell>
          <cell r="M233">
            <v>0</v>
          </cell>
        </row>
        <row r="234">
          <cell r="A234">
            <v>232</v>
          </cell>
          <cell r="B234">
            <v>74</v>
          </cell>
          <cell r="C234" t="str">
            <v>003</v>
          </cell>
          <cell r="D234" t="str">
            <v xml:space="preserve">ACUSHNET                     </v>
          </cell>
          <cell r="E234">
            <v>0</v>
          </cell>
          <cell r="G234">
            <v>8610</v>
          </cell>
          <cell r="H234" t="str">
            <v>Crossing Guards, Inspections, Bank Charges (5500)</v>
          </cell>
          <cell r="I234">
            <v>0</v>
          </cell>
          <cell r="J234">
            <v>0</v>
          </cell>
          <cell r="K234">
            <v>0</v>
          </cell>
          <cell r="L234">
            <v>0</v>
          </cell>
          <cell r="M234">
            <v>0</v>
          </cell>
        </row>
        <row r="235">
          <cell r="A235">
            <v>233</v>
          </cell>
          <cell r="B235">
            <v>75</v>
          </cell>
          <cell r="C235" t="str">
            <v>003</v>
          </cell>
          <cell r="D235" t="str">
            <v xml:space="preserve">ACUSHNET                     </v>
          </cell>
          <cell r="E235">
            <v>14</v>
          </cell>
          <cell r="F235" t="str">
            <v xml:space="preserve">Payments To Out-Of-District Schools </v>
          </cell>
          <cell r="I235">
            <v>3981627.43</v>
          </cell>
          <cell r="J235">
            <v>190943</v>
          </cell>
          <cell r="K235">
            <v>4172570.43</v>
          </cell>
          <cell r="L235">
            <v>28.357233745360894</v>
          </cell>
          <cell r="M235">
            <v>14998.45589503954</v>
          </cell>
        </row>
        <row r="236">
          <cell r="A236">
            <v>234</v>
          </cell>
          <cell r="B236">
            <v>76</v>
          </cell>
          <cell r="C236" t="str">
            <v>003</v>
          </cell>
          <cell r="D236" t="str">
            <v xml:space="preserve">ACUSHNET                     </v>
          </cell>
          <cell r="E236">
            <v>15</v>
          </cell>
          <cell r="F236" t="str">
            <v>Tuition To Other Schools (9000)</v>
          </cell>
          <cell r="G236" t="str">
            <v xml:space="preserve"> </v>
          </cell>
          <cell r="I236">
            <v>3659858</v>
          </cell>
          <cell r="J236">
            <v>190943</v>
          </cell>
          <cell r="K236">
            <v>3850801</v>
          </cell>
          <cell r="L236">
            <v>26.170454374779595</v>
          </cell>
          <cell r="M236">
            <v>13841.843997124372</v>
          </cell>
        </row>
        <row r="237">
          <cell r="A237">
            <v>235</v>
          </cell>
          <cell r="B237">
            <v>77</v>
          </cell>
          <cell r="C237" t="str">
            <v>003</v>
          </cell>
          <cell r="D237" t="str">
            <v xml:space="preserve">ACUSHNET                     </v>
          </cell>
          <cell r="E237">
            <v>16</v>
          </cell>
          <cell r="F237" t="str">
            <v>Out-of-District Transportation (3300)</v>
          </cell>
          <cell r="I237">
            <v>321769.43</v>
          </cell>
          <cell r="K237">
            <v>321769.43</v>
          </cell>
          <cell r="L237">
            <v>2.186779370581299</v>
          </cell>
          <cell r="M237">
            <v>1156.611897915169</v>
          </cell>
        </row>
        <row r="238">
          <cell r="A238">
            <v>236</v>
          </cell>
          <cell r="B238">
            <v>78</v>
          </cell>
          <cell r="C238" t="str">
            <v>003</v>
          </cell>
          <cell r="D238" t="str">
            <v xml:space="preserve">ACUSHNET                     </v>
          </cell>
          <cell r="E238">
            <v>17</v>
          </cell>
          <cell r="F238" t="str">
            <v>TOTAL EXPENDITURES</v>
          </cell>
          <cell r="I238">
            <v>13323490</v>
          </cell>
          <cell r="J238">
            <v>1390817</v>
          </cell>
          <cell r="K238">
            <v>14714307</v>
          </cell>
          <cell r="L238">
            <v>99.999999999999972</v>
          </cell>
          <cell r="M238">
            <v>11454.388136384867</v>
          </cell>
        </row>
        <row r="239">
          <cell r="A239">
            <v>237</v>
          </cell>
          <cell r="B239">
            <v>79</v>
          </cell>
          <cell r="C239" t="str">
            <v>003</v>
          </cell>
          <cell r="D239" t="str">
            <v xml:space="preserve">ACUSHNET                     </v>
          </cell>
          <cell r="E239">
            <v>18</v>
          </cell>
          <cell r="F239" t="str">
            <v>percentage of overall spending from the general fund</v>
          </cell>
          <cell r="I239">
            <v>90.547859304553043</v>
          </cell>
        </row>
        <row r="240">
          <cell r="A240">
            <v>238</v>
          </cell>
          <cell r="B240">
            <v>1</v>
          </cell>
          <cell r="C240" t="str">
            <v>005</v>
          </cell>
          <cell r="D240" t="str">
            <v xml:space="preserve">AGAWAM                       </v>
          </cell>
          <cell r="E240">
            <v>1</v>
          </cell>
          <cell r="F240" t="str">
            <v>In-District FTE Average Membership</v>
          </cell>
          <cell r="G240" t="str">
            <v xml:space="preserve"> </v>
          </cell>
        </row>
        <row r="241">
          <cell r="A241">
            <v>239</v>
          </cell>
          <cell r="B241">
            <v>2</v>
          </cell>
          <cell r="C241" t="str">
            <v>005</v>
          </cell>
          <cell r="D241" t="str">
            <v xml:space="preserve">AGAWAM                       </v>
          </cell>
          <cell r="E241">
            <v>2</v>
          </cell>
          <cell r="F241" t="str">
            <v>Out-of-District FTE Average Membership</v>
          </cell>
          <cell r="G241" t="str">
            <v xml:space="preserve"> </v>
          </cell>
        </row>
        <row r="242">
          <cell r="A242">
            <v>240</v>
          </cell>
          <cell r="B242">
            <v>3</v>
          </cell>
          <cell r="C242" t="str">
            <v>005</v>
          </cell>
          <cell r="D242" t="str">
            <v xml:space="preserve">AGAWAM                       </v>
          </cell>
          <cell r="E242">
            <v>3</v>
          </cell>
          <cell r="F242" t="str">
            <v>Total FTE Average Membership</v>
          </cell>
          <cell r="G242" t="str">
            <v xml:space="preserve"> </v>
          </cell>
        </row>
        <row r="243">
          <cell r="A243">
            <v>241</v>
          </cell>
          <cell r="B243">
            <v>4</v>
          </cell>
          <cell r="C243" t="str">
            <v>005</v>
          </cell>
          <cell r="D243" t="str">
            <v xml:space="preserve">AGAWAM                       </v>
          </cell>
          <cell r="E243">
            <v>4</v>
          </cell>
          <cell r="F243" t="str">
            <v>Administration</v>
          </cell>
          <cell r="G243" t="str">
            <v xml:space="preserve"> </v>
          </cell>
          <cell r="I243">
            <v>1760488</v>
          </cell>
          <cell r="J243">
            <v>0</v>
          </cell>
          <cell r="K243">
            <v>1760488</v>
          </cell>
          <cell r="L243">
            <v>3.4917119620460917</v>
          </cell>
          <cell r="M243">
            <v>415.49361591654667</v>
          </cell>
        </row>
        <row r="244">
          <cell r="A244">
            <v>242</v>
          </cell>
          <cell r="B244">
            <v>5</v>
          </cell>
          <cell r="C244" t="str">
            <v>005</v>
          </cell>
          <cell r="D244" t="str">
            <v xml:space="preserve">AGAWAM                       </v>
          </cell>
          <cell r="E244">
            <v>0</v>
          </cell>
          <cell r="G244">
            <v>8300</v>
          </cell>
          <cell r="H244" t="str">
            <v>School Committee (1110)</v>
          </cell>
          <cell r="I244">
            <v>66078</v>
          </cell>
          <cell r="J244">
            <v>0</v>
          </cell>
          <cell r="K244">
            <v>66078</v>
          </cell>
          <cell r="L244">
            <v>0.13105760620241755</v>
          </cell>
          <cell r="M244">
            <v>15.595100422458756</v>
          </cell>
        </row>
        <row r="245">
          <cell r="A245">
            <v>243</v>
          </cell>
          <cell r="B245">
            <v>6</v>
          </cell>
          <cell r="C245" t="str">
            <v>005</v>
          </cell>
          <cell r="D245" t="str">
            <v xml:space="preserve">AGAWAM                       </v>
          </cell>
          <cell r="E245">
            <v>0</v>
          </cell>
          <cell r="G245">
            <v>8305</v>
          </cell>
          <cell r="H245" t="str">
            <v>Superintendent (1210)</v>
          </cell>
          <cell r="I245">
            <v>223038</v>
          </cell>
          <cell r="J245">
            <v>0</v>
          </cell>
          <cell r="K245">
            <v>223038</v>
          </cell>
          <cell r="L245">
            <v>0.44236850952169865</v>
          </cell>
          <cell r="M245">
            <v>52.639305185150214</v>
          </cell>
        </row>
        <row r="246">
          <cell r="A246">
            <v>244</v>
          </cell>
          <cell r="B246">
            <v>7</v>
          </cell>
          <cell r="C246" t="str">
            <v>005</v>
          </cell>
          <cell r="D246" t="str">
            <v xml:space="preserve">AGAWAM                       </v>
          </cell>
          <cell r="E246">
            <v>0</v>
          </cell>
          <cell r="G246">
            <v>8310</v>
          </cell>
          <cell r="H246" t="str">
            <v>Assistant Superintendents (1220)</v>
          </cell>
          <cell r="I246">
            <v>168465</v>
          </cell>
          <cell r="J246">
            <v>0</v>
          </cell>
          <cell r="K246">
            <v>168465</v>
          </cell>
          <cell r="L246">
            <v>0.33412965932519556</v>
          </cell>
          <cell r="M246">
            <v>39.759505322036297</v>
          </cell>
        </row>
        <row r="247">
          <cell r="A247">
            <v>245</v>
          </cell>
          <cell r="B247">
            <v>8</v>
          </cell>
          <cell r="C247" t="str">
            <v>005</v>
          </cell>
          <cell r="D247" t="str">
            <v xml:space="preserve">AGAWAM                       </v>
          </cell>
          <cell r="E247">
            <v>0</v>
          </cell>
          <cell r="G247">
            <v>8315</v>
          </cell>
          <cell r="H247" t="str">
            <v>Other District-Wide Administration (1230)</v>
          </cell>
          <cell r="I247">
            <v>7333</v>
          </cell>
          <cell r="J247">
            <v>0</v>
          </cell>
          <cell r="K247">
            <v>7333</v>
          </cell>
          <cell r="L247">
            <v>1.4544105848880532E-2</v>
          </cell>
          <cell r="M247">
            <v>1.7306648415189634</v>
          </cell>
        </row>
        <row r="248">
          <cell r="A248">
            <v>246</v>
          </cell>
          <cell r="B248">
            <v>9</v>
          </cell>
          <cell r="C248" t="str">
            <v>005</v>
          </cell>
          <cell r="D248" t="str">
            <v xml:space="preserve">AGAWAM                       </v>
          </cell>
          <cell r="E248">
            <v>0</v>
          </cell>
          <cell r="G248">
            <v>8320</v>
          </cell>
          <cell r="H248" t="str">
            <v>Business and Finance (1410)</v>
          </cell>
          <cell r="I248">
            <v>725417</v>
          </cell>
          <cell r="J248">
            <v>0</v>
          </cell>
          <cell r="K248">
            <v>725417</v>
          </cell>
          <cell r="L248">
            <v>1.4387756215160739</v>
          </cell>
          <cell r="M248">
            <v>171.20601354700148</v>
          </cell>
        </row>
        <row r="249">
          <cell r="A249">
            <v>247</v>
          </cell>
          <cell r="B249">
            <v>10</v>
          </cell>
          <cell r="C249" t="str">
            <v>005</v>
          </cell>
          <cell r="D249" t="str">
            <v xml:space="preserve">AGAWAM                       </v>
          </cell>
          <cell r="E249">
            <v>0</v>
          </cell>
          <cell r="G249">
            <v>8325</v>
          </cell>
          <cell r="H249" t="str">
            <v>Human Resources and Benefits (1420)</v>
          </cell>
          <cell r="I249">
            <v>155758</v>
          </cell>
          <cell r="J249">
            <v>0</v>
          </cell>
          <cell r="K249">
            <v>155758</v>
          </cell>
          <cell r="L249">
            <v>0.3089268837869813</v>
          </cell>
          <cell r="M249">
            <v>36.760520167095414</v>
          </cell>
        </row>
        <row r="250">
          <cell r="A250">
            <v>248</v>
          </cell>
          <cell r="B250">
            <v>11</v>
          </cell>
          <cell r="C250" t="str">
            <v>005</v>
          </cell>
          <cell r="D250" t="str">
            <v xml:space="preserve">AGAWAM                       </v>
          </cell>
          <cell r="E250">
            <v>0</v>
          </cell>
          <cell r="G250">
            <v>8330</v>
          </cell>
          <cell r="H250" t="str">
            <v>Legal Service For School Committee (1430)</v>
          </cell>
          <cell r="I250">
            <v>70969</v>
          </cell>
          <cell r="J250">
            <v>0</v>
          </cell>
          <cell r="K250">
            <v>70969</v>
          </cell>
          <cell r="L250">
            <v>0.14075830464873892</v>
          </cell>
          <cell r="M250">
            <v>16.749427674588752</v>
          </cell>
        </row>
        <row r="251">
          <cell r="A251">
            <v>249</v>
          </cell>
          <cell r="B251">
            <v>12</v>
          </cell>
          <cell r="C251" t="str">
            <v>005</v>
          </cell>
          <cell r="D251" t="str">
            <v xml:space="preserve">AGAWAM                       </v>
          </cell>
          <cell r="E251">
            <v>0</v>
          </cell>
          <cell r="G251">
            <v>8335</v>
          </cell>
          <cell r="H251" t="str">
            <v>Legal Settlements (1435)</v>
          </cell>
          <cell r="I251">
            <v>0</v>
          </cell>
          <cell r="J251">
            <v>0</v>
          </cell>
          <cell r="K251">
            <v>0</v>
          </cell>
          <cell r="L251">
            <v>0</v>
          </cell>
          <cell r="M251">
            <v>0</v>
          </cell>
        </row>
        <row r="252">
          <cell r="A252">
            <v>250</v>
          </cell>
          <cell r="B252">
            <v>13</v>
          </cell>
          <cell r="C252" t="str">
            <v>005</v>
          </cell>
          <cell r="D252" t="str">
            <v xml:space="preserve">AGAWAM                       </v>
          </cell>
          <cell r="E252">
            <v>0</v>
          </cell>
          <cell r="G252">
            <v>8340</v>
          </cell>
          <cell r="H252" t="str">
            <v>District-wide Information Mgmt and Tech (1450)</v>
          </cell>
          <cell r="I252">
            <v>343430</v>
          </cell>
          <cell r="J252">
            <v>0</v>
          </cell>
          <cell r="K252">
            <v>343430</v>
          </cell>
          <cell r="L252">
            <v>0.68115127119610541</v>
          </cell>
          <cell r="M252">
            <v>81.053078756696792</v>
          </cell>
        </row>
        <row r="253">
          <cell r="A253">
            <v>251</v>
          </cell>
          <cell r="B253">
            <v>14</v>
          </cell>
          <cell r="C253" t="str">
            <v>005</v>
          </cell>
          <cell r="D253" t="str">
            <v xml:space="preserve">AGAWAM                       </v>
          </cell>
          <cell r="E253">
            <v>5</v>
          </cell>
          <cell r="F253" t="str">
            <v xml:space="preserve">Instructional Leadership </v>
          </cell>
          <cell r="I253">
            <v>1880388</v>
          </cell>
          <cell r="J253">
            <v>331796</v>
          </cell>
          <cell r="K253">
            <v>2212184</v>
          </cell>
          <cell r="L253">
            <v>4.3875955615982454</v>
          </cell>
          <cell r="M253">
            <v>522.09860517806987</v>
          </cell>
        </row>
        <row r="254">
          <cell r="A254">
            <v>252</v>
          </cell>
          <cell r="B254">
            <v>15</v>
          </cell>
          <cell r="C254" t="str">
            <v>005</v>
          </cell>
          <cell r="D254" t="str">
            <v xml:space="preserve">AGAWAM                       </v>
          </cell>
          <cell r="E254">
            <v>0</v>
          </cell>
          <cell r="G254">
            <v>8345</v>
          </cell>
          <cell r="H254" t="str">
            <v>Curriculum Directors  (Supervisory) (2110)</v>
          </cell>
          <cell r="I254">
            <v>145448</v>
          </cell>
          <cell r="J254">
            <v>61330</v>
          </cell>
          <cell r="K254">
            <v>206778</v>
          </cell>
          <cell r="L254">
            <v>0.41011879438426546</v>
          </cell>
          <cell r="M254">
            <v>48.801774798801063</v>
          </cell>
        </row>
        <row r="255">
          <cell r="A255">
            <v>253</v>
          </cell>
          <cell r="B255">
            <v>16</v>
          </cell>
          <cell r="C255" t="str">
            <v>005</v>
          </cell>
          <cell r="D255" t="str">
            <v xml:space="preserve">AGAWAM                       </v>
          </cell>
          <cell r="E255">
            <v>0</v>
          </cell>
          <cell r="G255">
            <v>8350</v>
          </cell>
          <cell r="H255" t="str">
            <v>Department Heads  (Non-Supervisory) (2120)</v>
          </cell>
          <cell r="I255">
            <v>1645</v>
          </cell>
          <cell r="J255">
            <v>0</v>
          </cell>
          <cell r="K255">
            <v>1645</v>
          </cell>
          <cell r="L255">
            <v>3.2626556827230978E-3</v>
          </cell>
          <cell r="M255">
            <v>0.38823723773335533</v>
          </cell>
        </row>
        <row r="256">
          <cell r="A256">
            <v>254</v>
          </cell>
          <cell r="B256">
            <v>17</v>
          </cell>
          <cell r="C256" t="str">
            <v>005</v>
          </cell>
          <cell r="D256" t="str">
            <v xml:space="preserve">AGAWAM                       </v>
          </cell>
          <cell r="E256">
            <v>0</v>
          </cell>
          <cell r="G256">
            <v>8355</v>
          </cell>
          <cell r="H256" t="str">
            <v>School Leadership-Building (2210)</v>
          </cell>
          <cell r="I256">
            <v>1533257</v>
          </cell>
          <cell r="J256">
            <v>960</v>
          </cell>
          <cell r="K256">
            <v>1534217</v>
          </cell>
          <cell r="L256">
            <v>3.0429311936658863</v>
          </cell>
          <cell r="M256">
            <v>362.09128885322508</v>
          </cell>
        </row>
        <row r="257">
          <cell r="A257">
            <v>255</v>
          </cell>
          <cell r="B257">
            <v>18</v>
          </cell>
          <cell r="C257" t="str">
            <v>005</v>
          </cell>
          <cell r="D257" t="str">
            <v xml:space="preserve">AGAWAM                       </v>
          </cell>
          <cell r="E257">
            <v>0</v>
          </cell>
          <cell r="G257">
            <v>8360</v>
          </cell>
          <cell r="H257" t="str">
            <v>Curriculum Leaders/Dept Heads-Building Level (2220)</v>
          </cell>
          <cell r="I257">
            <v>832</v>
          </cell>
          <cell r="J257">
            <v>48001</v>
          </cell>
          <cell r="K257">
            <v>48833</v>
          </cell>
          <cell r="L257">
            <v>9.6854264409979962E-2</v>
          </cell>
          <cell r="M257">
            <v>11.52509971442732</v>
          </cell>
        </row>
        <row r="258">
          <cell r="A258">
            <v>256</v>
          </cell>
          <cell r="B258">
            <v>19</v>
          </cell>
          <cell r="C258" t="str">
            <v>005</v>
          </cell>
          <cell r="D258" t="str">
            <v xml:space="preserve">AGAWAM                       </v>
          </cell>
          <cell r="E258">
            <v>0</v>
          </cell>
          <cell r="G258">
            <v>8365</v>
          </cell>
          <cell r="H258" t="str">
            <v>Building Technology (2250)</v>
          </cell>
          <cell r="I258">
            <v>0</v>
          </cell>
          <cell r="J258">
            <v>6700</v>
          </cell>
          <cell r="K258">
            <v>6700</v>
          </cell>
          <cell r="L258">
            <v>1.3288628008659426E-2</v>
          </cell>
          <cell r="M258">
            <v>1.5812702083972527</v>
          </cell>
        </row>
        <row r="259">
          <cell r="A259">
            <v>257</v>
          </cell>
          <cell r="B259">
            <v>20</v>
          </cell>
          <cell r="C259" t="str">
            <v>005</v>
          </cell>
          <cell r="D259" t="str">
            <v xml:space="preserve">AGAWAM                       </v>
          </cell>
          <cell r="E259">
            <v>0</v>
          </cell>
          <cell r="G259">
            <v>8380</v>
          </cell>
          <cell r="H259" t="str">
            <v>Instructional Coordinators and Team Leaders (2315)</v>
          </cell>
          <cell r="I259">
            <v>199206</v>
          </cell>
          <cell r="J259">
            <v>214805</v>
          </cell>
          <cell r="K259">
            <v>414011</v>
          </cell>
          <cell r="L259">
            <v>0.82114002544673093</v>
          </cell>
          <cell r="M259">
            <v>97.710934365485812</v>
          </cell>
        </row>
        <row r="260">
          <cell r="A260">
            <v>258</v>
          </cell>
          <cell r="B260">
            <v>21</v>
          </cell>
          <cell r="C260" t="str">
            <v>005</v>
          </cell>
          <cell r="D260" t="str">
            <v xml:space="preserve">AGAWAM                       </v>
          </cell>
          <cell r="E260">
            <v>6</v>
          </cell>
          <cell r="F260" t="str">
            <v>Classroom and Specialist Teachers</v>
          </cell>
          <cell r="I260">
            <v>17399523</v>
          </cell>
          <cell r="J260">
            <v>1244968</v>
          </cell>
          <cell r="K260">
            <v>18644491</v>
          </cell>
          <cell r="L260">
            <v>36.979060493999789</v>
          </cell>
          <cell r="M260">
            <v>4400.29524910906</v>
          </cell>
        </row>
        <row r="261">
          <cell r="A261">
            <v>259</v>
          </cell>
          <cell r="B261">
            <v>22</v>
          </cell>
          <cell r="C261" t="str">
            <v>005</v>
          </cell>
          <cell r="D261" t="str">
            <v xml:space="preserve">AGAWAM                       </v>
          </cell>
          <cell r="E261">
            <v>0</v>
          </cell>
          <cell r="G261">
            <v>8370</v>
          </cell>
          <cell r="H261" t="str">
            <v>Teachers, Classroom (2305)</v>
          </cell>
          <cell r="I261">
            <v>8011562</v>
          </cell>
          <cell r="J261">
            <v>1181431</v>
          </cell>
          <cell r="K261">
            <v>9192993</v>
          </cell>
          <cell r="L261">
            <v>18.233173770628365</v>
          </cell>
          <cell r="M261">
            <v>2169.6426801349976</v>
          </cell>
        </row>
        <row r="262">
          <cell r="A262">
            <v>260</v>
          </cell>
          <cell r="B262">
            <v>23</v>
          </cell>
          <cell r="C262" t="str">
            <v>005</v>
          </cell>
          <cell r="D262" t="str">
            <v xml:space="preserve">AGAWAM                       </v>
          </cell>
          <cell r="E262">
            <v>0</v>
          </cell>
          <cell r="G262">
            <v>8375</v>
          </cell>
          <cell r="H262" t="str">
            <v>Teachers, Specialists  (2310)</v>
          </cell>
          <cell r="I262">
            <v>9387961</v>
          </cell>
          <cell r="J262">
            <v>63537</v>
          </cell>
          <cell r="K262">
            <v>9451498</v>
          </cell>
          <cell r="L262">
            <v>18.745886723371424</v>
          </cell>
          <cell r="M262">
            <v>2230.6525689740624</v>
          </cell>
        </row>
        <row r="263">
          <cell r="A263">
            <v>261</v>
          </cell>
          <cell r="B263">
            <v>24</v>
          </cell>
          <cell r="C263" t="str">
            <v>005</v>
          </cell>
          <cell r="D263" t="str">
            <v xml:space="preserve">AGAWAM                       </v>
          </cell>
          <cell r="E263">
            <v>7</v>
          </cell>
          <cell r="F263" t="str">
            <v>Other Teaching Services</v>
          </cell>
          <cell r="I263">
            <v>3561046</v>
          </cell>
          <cell r="J263">
            <v>458436</v>
          </cell>
          <cell r="K263">
            <v>4019482</v>
          </cell>
          <cell r="L263">
            <v>7.9721494157466273</v>
          </cell>
          <cell r="M263">
            <v>948.63987161029945</v>
          </cell>
        </row>
        <row r="264">
          <cell r="A264">
            <v>262</v>
          </cell>
          <cell r="B264">
            <v>25</v>
          </cell>
          <cell r="C264" t="str">
            <v>005</v>
          </cell>
          <cell r="D264" t="str">
            <v xml:space="preserve">AGAWAM                       </v>
          </cell>
          <cell r="E264">
            <v>0</v>
          </cell>
          <cell r="G264">
            <v>8385</v>
          </cell>
          <cell r="H264" t="str">
            <v>Medical/ Therapeutic Services (2320)</v>
          </cell>
          <cell r="I264">
            <v>1001379</v>
          </cell>
          <cell r="J264">
            <v>0</v>
          </cell>
          <cell r="K264">
            <v>1001379</v>
          </cell>
          <cell r="L264">
            <v>1.9861123920422936</v>
          </cell>
          <cell r="M264">
            <v>236.3359373156168</v>
          </cell>
        </row>
        <row r="265">
          <cell r="A265">
            <v>263</v>
          </cell>
          <cell r="B265">
            <v>26</v>
          </cell>
          <cell r="C265" t="str">
            <v>005</v>
          </cell>
          <cell r="D265" t="str">
            <v xml:space="preserve">AGAWAM                       </v>
          </cell>
          <cell r="E265">
            <v>0</v>
          </cell>
          <cell r="G265">
            <v>8390</v>
          </cell>
          <cell r="H265" t="str">
            <v>Substitute Teachers (2325)</v>
          </cell>
          <cell r="I265">
            <v>317606</v>
          </cell>
          <cell r="J265">
            <v>3759</v>
          </cell>
          <cell r="K265">
            <v>321365</v>
          </cell>
          <cell r="L265">
            <v>0.63738805074669203</v>
          </cell>
          <cell r="M265">
            <v>75.845507540534797</v>
          </cell>
        </row>
        <row r="266">
          <cell r="A266">
            <v>264</v>
          </cell>
          <cell r="B266">
            <v>27</v>
          </cell>
          <cell r="C266" t="str">
            <v>005</v>
          </cell>
          <cell r="D266" t="str">
            <v xml:space="preserve">AGAWAM                       </v>
          </cell>
          <cell r="E266">
            <v>0</v>
          </cell>
          <cell r="G266">
            <v>8395</v>
          </cell>
          <cell r="H266" t="str">
            <v>Non-Clerical Paraprofs./Instructional Assistants (2330)</v>
          </cell>
          <cell r="I266">
            <v>1874369</v>
          </cell>
          <cell r="J266">
            <v>382569</v>
          </cell>
          <cell r="K266">
            <v>2256938</v>
          </cell>
          <cell r="L266">
            <v>4.4763596299414603</v>
          </cell>
          <cell r="M266">
            <v>532.6610181492058</v>
          </cell>
        </row>
        <row r="267">
          <cell r="A267">
            <v>265</v>
          </cell>
          <cell r="B267">
            <v>28</v>
          </cell>
          <cell r="C267" t="str">
            <v>005</v>
          </cell>
          <cell r="D267" t="str">
            <v xml:space="preserve">AGAWAM                       </v>
          </cell>
          <cell r="E267">
            <v>0</v>
          </cell>
          <cell r="G267">
            <v>8400</v>
          </cell>
          <cell r="H267" t="str">
            <v>Librarians and Media Center Directors (2340)</v>
          </cell>
          <cell r="I267">
            <v>367692</v>
          </cell>
          <cell r="J267">
            <v>72108</v>
          </cell>
          <cell r="K267">
            <v>439800</v>
          </cell>
          <cell r="L267">
            <v>0.87228934301618133</v>
          </cell>
          <cell r="M267">
            <v>103.79740860494205</v>
          </cell>
        </row>
        <row r="268">
          <cell r="A268">
            <v>266</v>
          </cell>
          <cell r="B268">
            <v>29</v>
          </cell>
          <cell r="C268" t="str">
            <v>005</v>
          </cell>
          <cell r="D268" t="str">
            <v xml:space="preserve">AGAWAM                       </v>
          </cell>
          <cell r="E268">
            <v>8</v>
          </cell>
          <cell r="F268" t="str">
            <v>Professional Development</v>
          </cell>
          <cell r="I268">
            <v>422565</v>
          </cell>
          <cell r="J268">
            <v>204672</v>
          </cell>
          <cell r="K268">
            <v>627237</v>
          </cell>
          <cell r="L268">
            <v>1.2440476367563451</v>
          </cell>
          <cell r="M268">
            <v>148.03450473201008</v>
          </cell>
        </row>
        <row r="269">
          <cell r="A269">
            <v>267</v>
          </cell>
          <cell r="B269">
            <v>30</v>
          </cell>
          <cell r="C269" t="str">
            <v>005</v>
          </cell>
          <cell r="D269" t="str">
            <v xml:space="preserve">AGAWAM                       </v>
          </cell>
          <cell r="E269">
            <v>0</v>
          </cell>
          <cell r="G269">
            <v>8405</v>
          </cell>
          <cell r="H269" t="str">
            <v>Professional Development Leadership (2351)</v>
          </cell>
          <cell r="I269">
            <v>0</v>
          </cell>
          <cell r="J269">
            <v>186148</v>
          </cell>
          <cell r="K269">
            <v>186148</v>
          </cell>
          <cell r="L269">
            <v>0.3692017203814828</v>
          </cell>
          <cell r="M269">
            <v>43.932878619810715</v>
          </cell>
        </row>
        <row r="270">
          <cell r="A270">
            <v>268</v>
          </cell>
          <cell r="B270">
            <v>31</v>
          </cell>
          <cell r="C270" t="str">
            <v>005</v>
          </cell>
          <cell r="D270" t="str">
            <v xml:space="preserve">AGAWAM                       </v>
          </cell>
          <cell r="E270">
            <v>0</v>
          </cell>
          <cell r="G270">
            <v>8410</v>
          </cell>
          <cell r="H270" t="str">
            <v>Teacher/Instructional Staff-Professional Days (2353)</v>
          </cell>
          <cell r="I270">
            <v>286681</v>
          </cell>
          <cell r="J270">
            <v>1900</v>
          </cell>
          <cell r="K270">
            <v>288581</v>
          </cell>
          <cell r="L270">
            <v>0.57236500886073816</v>
          </cell>
          <cell r="M270">
            <v>68.108140001416061</v>
          </cell>
        </row>
        <row r="271">
          <cell r="A271">
            <v>269</v>
          </cell>
          <cell r="B271">
            <v>32</v>
          </cell>
          <cell r="C271" t="str">
            <v>005</v>
          </cell>
          <cell r="D271" t="str">
            <v xml:space="preserve">AGAWAM                       </v>
          </cell>
          <cell r="E271">
            <v>0</v>
          </cell>
          <cell r="G271">
            <v>8415</v>
          </cell>
          <cell r="H271" t="str">
            <v>Substitutes for Instructional Staff at Prof. Dev. (2355)</v>
          </cell>
          <cell r="I271">
            <v>64565</v>
          </cell>
          <cell r="J271">
            <v>0</v>
          </cell>
          <cell r="K271">
            <v>64565</v>
          </cell>
          <cell r="L271">
            <v>0.12805675632523819</v>
          </cell>
          <cell r="M271">
            <v>15.238016567935615</v>
          </cell>
        </row>
        <row r="272">
          <cell r="A272">
            <v>270</v>
          </cell>
          <cell r="B272">
            <v>33</v>
          </cell>
          <cell r="C272" t="str">
            <v>005</v>
          </cell>
          <cell r="D272" t="str">
            <v xml:space="preserve">AGAWAM                       </v>
          </cell>
          <cell r="E272">
            <v>0</v>
          </cell>
          <cell r="G272">
            <v>8420</v>
          </cell>
          <cell r="H272" t="str">
            <v>Prof. Dev.  Stipends, Providers and Expenses (2357)</v>
          </cell>
          <cell r="I272">
            <v>71319</v>
          </cell>
          <cell r="J272">
            <v>16624</v>
          </cell>
          <cell r="K272">
            <v>87943</v>
          </cell>
          <cell r="L272">
            <v>0.17442415118888593</v>
          </cell>
          <cell r="M272">
            <v>20.755469542847699</v>
          </cell>
        </row>
        <row r="273">
          <cell r="A273">
            <v>271</v>
          </cell>
          <cell r="B273">
            <v>34</v>
          </cell>
          <cell r="C273" t="str">
            <v>005</v>
          </cell>
          <cell r="D273" t="str">
            <v xml:space="preserve">AGAWAM                       </v>
          </cell>
          <cell r="E273">
            <v>9</v>
          </cell>
          <cell r="F273" t="str">
            <v>Instructional Materials, Equipment and Technology</v>
          </cell>
          <cell r="I273">
            <v>757731</v>
          </cell>
          <cell r="J273">
            <v>1039218</v>
          </cell>
          <cell r="K273">
            <v>1796949</v>
          </cell>
          <cell r="L273">
            <v>3.5640278823182903</v>
          </cell>
          <cell r="M273">
            <v>424.09879398645296</v>
          </cell>
        </row>
        <row r="274">
          <cell r="A274">
            <v>272</v>
          </cell>
          <cell r="B274">
            <v>35</v>
          </cell>
          <cell r="C274" t="str">
            <v>005</v>
          </cell>
          <cell r="D274" t="str">
            <v xml:space="preserve">AGAWAM                       </v>
          </cell>
          <cell r="E274">
            <v>0</v>
          </cell>
          <cell r="G274">
            <v>8425</v>
          </cell>
          <cell r="H274" t="str">
            <v>Textbooks &amp; Related Software/Media/Materials (2410)</v>
          </cell>
          <cell r="I274">
            <v>121168</v>
          </cell>
          <cell r="J274">
            <v>423001</v>
          </cell>
          <cell r="K274">
            <v>544169</v>
          </cell>
          <cell r="L274">
            <v>1.0792924499767449</v>
          </cell>
          <cell r="M274">
            <v>128.42958627363055</v>
          </cell>
        </row>
        <row r="275">
          <cell r="A275">
            <v>273</v>
          </cell>
          <cell r="B275">
            <v>36</v>
          </cell>
          <cell r="C275" t="str">
            <v>005</v>
          </cell>
          <cell r="D275" t="str">
            <v xml:space="preserve">AGAWAM                       </v>
          </cell>
          <cell r="E275">
            <v>0</v>
          </cell>
          <cell r="G275">
            <v>8430</v>
          </cell>
          <cell r="H275" t="str">
            <v>Other Instructional Materials (2415)</v>
          </cell>
          <cell r="I275">
            <v>44612</v>
          </cell>
          <cell r="J275">
            <v>198855</v>
          </cell>
          <cell r="K275">
            <v>243467</v>
          </cell>
          <cell r="L275">
            <v>0.48288692468422156</v>
          </cell>
          <cell r="M275">
            <v>57.460763257888644</v>
          </cell>
        </row>
        <row r="276">
          <cell r="A276">
            <v>274</v>
          </cell>
          <cell r="B276">
            <v>37</v>
          </cell>
          <cell r="C276" t="str">
            <v>005</v>
          </cell>
          <cell r="D276" t="str">
            <v xml:space="preserve">AGAWAM                       </v>
          </cell>
          <cell r="E276">
            <v>0</v>
          </cell>
          <cell r="G276">
            <v>8435</v>
          </cell>
          <cell r="H276" t="str">
            <v>Instructional Equipment (2420)</v>
          </cell>
          <cell r="I276">
            <v>117442</v>
          </cell>
          <cell r="J276">
            <v>15069</v>
          </cell>
          <cell r="K276">
            <v>132511</v>
          </cell>
          <cell r="L276">
            <v>0.26281931135156256</v>
          </cell>
          <cell r="M276">
            <v>31.273984564914681</v>
          </cell>
        </row>
        <row r="277">
          <cell r="A277">
            <v>275</v>
          </cell>
          <cell r="B277">
            <v>38</v>
          </cell>
          <cell r="C277" t="str">
            <v>005</v>
          </cell>
          <cell r="D277" t="str">
            <v xml:space="preserve">AGAWAM                       </v>
          </cell>
          <cell r="E277">
            <v>0</v>
          </cell>
          <cell r="G277">
            <v>8440</v>
          </cell>
          <cell r="H277" t="str">
            <v>General Supplies (2430)</v>
          </cell>
          <cell r="I277">
            <v>321456</v>
          </cell>
          <cell r="J277">
            <v>84288</v>
          </cell>
          <cell r="K277">
            <v>405744</v>
          </cell>
          <cell r="L277">
            <v>0.80474344518589702</v>
          </cell>
          <cell r="M277">
            <v>95.759835736706705</v>
          </cell>
        </row>
        <row r="278">
          <cell r="A278">
            <v>276</v>
          </cell>
          <cell r="B278">
            <v>39</v>
          </cell>
          <cell r="C278" t="str">
            <v>005</v>
          </cell>
          <cell r="D278" t="str">
            <v xml:space="preserve">AGAWAM                       </v>
          </cell>
          <cell r="E278">
            <v>0</v>
          </cell>
          <cell r="G278">
            <v>8445</v>
          </cell>
          <cell r="H278" t="str">
            <v>Other Instructional Services (2440)</v>
          </cell>
          <cell r="I278">
            <v>9394</v>
          </cell>
          <cell r="J278">
            <v>255219</v>
          </cell>
          <cell r="K278">
            <v>264613</v>
          </cell>
          <cell r="L278">
            <v>0.52482742138140248</v>
          </cell>
          <cell r="M278">
            <v>62.451440843973465</v>
          </cell>
        </row>
        <row r="279">
          <cell r="A279">
            <v>277</v>
          </cell>
          <cell r="B279">
            <v>40</v>
          </cell>
          <cell r="C279" t="str">
            <v>005</v>
          </cell>
          <cell r="D279" t="str">
            <v xml:space="preserve">AGAWAM                       </v>
          </cell>
          <cell r="E279">
            <v>0</v>
          </cell>
          <cell r="G279">
            <v>8450</v>
          </cell>
          <cell r="H279" t="str">
            <v>Classroom Instructional Technology (2451)</v>
          </cell>
          <cell r="I279">
            <v>43617</v>
          </cell>
          <cell r="J279">
            <v>52702</v>
          </cell>
          <cell r="K279">
            <v>96319</v>
          </cell>
          <cell r="L279">
            <v>0.19103691957702496</v>
          </cell>
          <cell r="M279">
            <v>22.732293313823131</v>
          </cell>
        </row>
        <row r="280">
          <cell r="A280">
            <v>278</v>
          </cell>
          <cell r="B280">
            <v>41</v>
          </cell>
          <cell r="C280" t="str">
            <v>005</v>
          </cell>
          <cell r="D280" t="str">
            <v xml:space="preserve">AGAWAM                       </v>
          </cell>
          <cell r="E280">
            <v>0</v>
          </cell>
          <cell r="G280">
            <v>8455</v>
          </cell>
          <cell r="H280" t="str">
            <v>Other Instructional Hardware  (2453)</v>
          </cell>
          <cell r="I280">
            <v>62415</v>
          </cell>
          <cell r="J280">
            <v>10084</v>
          </cell>
          <cell r="K280">
            <v>72499</v>
          </cell>
          <cell r="L280">
            <v>0.1437928719402686</v>
          </cell>
          <cell r="M280">
            <v>17.1105237072526</v>
          </cell>
        </row>
        <row r="281">
          <cell r="A281">
            <v>279</v>
          </cell>
          <cell r="B281">
            <v>42</v>
          </cell>
          <cell r="C281" t="str">
            <v>005</v>
          </cell>
          <cell r="D281" t="str">
            <v xml:space="preserve">AGAWAM                       </v>
          </cell>
          <cell r="E281">
            <v>0</v>
          </cell>
          <cell r="G281">
            <v>8460</v>
          </cell>
          <cell r="H281" t="str">
            <v>Instructional Software (2455)</v>
          </cell>
          <cell r="I281">
            <v>37627</v>
          </cell>
          <cell r="J281">
            <v>0</v>
          </cell>
          <cell r="K281">
            <v>37627</v>
          </cell>
          <cell r="L281">
            <v>7.4628538221168383E-2</v>
          </cell>
          <cell r="M281">
            <v>8.8803662882631986</v>
          </cell>
        </row>
        <row r="282">
          <cell r="A282">
            <v>280</v>
          </cell>
          <cell r="B282">
            <v>43</v>
          </cell>
          <cell r="C282" t="str">
            <v>005</v>
          </cell>
          <cell r="D282" t="str">
            <v xml:space="preserve">AGAWAM                       </v>
          </cell>
          <cell r="E282">
            <v>10</v>
          </cell>
          <cell r="F282" t="str">
            <v>Guidance, Counseling and Testing</v>
          </cell>
          <cell r="I282">
            <v>1507086</v>
          </cell>
          <cell r="J282">
            <v>310901</v>
          </cell>
          <cell r="K282">
            <v>1817987</v>
          </cell>
          <cell r="L282">
            <v>3.6057541742654808</v>
          </cell>
          <cell r="M282">
            <v>429.06398244082033</v>
          </cell>
        </row>
        <row r="283">
          <cell r="A283">
            <v>281</v>
          </cell>
          <cell r="B283">
            <v>44</v>
          </cell>
          <cell r="C283" t="str">
            <v>005</v>
          </cell>
          <cell r="D283" t="str">
            <v xml:space="preserve">AGAWAM                       </v>
          </cell>
          <cell r="E283">
            <v>0</v>
          </cell>
          <cell r="G283">
            <v>8465</v>
          </cell>
          <cell r="H283" t="str">
            <v>Guidance and Adjustment Counselors (2710)</v>
          </cell>
          <cell r="I283">
            <v>1129222</v>
          </cell>
          <cell r="J283">
            <v>254416</v>
          </cell>
          <cell r="K283">
            <v>1383638</v>
          </cell>
          <cell r="L283">
            <v>2.7442762209918672</v>
          </cell>
          <cell r="M283">
            <v>326.55306695617281</v>
          </cell>
        </row>
        <row r="284">
          <cell r="A284">
            <v>282</v>
          </cell>
          <cell r="B284">
            <v>45</v>
          </cell>
          <cell r="C284" t="str">
            <v>005</v>
          </cell>
          <cell r="D284" t="str">
            <v xml:space="preserve">AGAWAM                       </v>
          </cell>
          <cell r="E284">
            <v>0</v>
          </cell>
          <cell r="G284">
            <v>8470</v>
          </cell>
          <cell r="H284" t="str">
            <v>Testing and Assessment (2720)</v>
          </cell>
          <cell r="I284">
            <v>6094</v>
          </cell>
          <cell r="J284">
            <v>0</v>
          </cell>
          <cell r="K284">
            <v>6094</v>
          </cell>
          <cell r="L284">
            <v>1.2086701355935901E-2</v>
          </cell>
          <cell r="M284">
            <v>1.4382478582049041</v>
          </cell>
        </row>
        <row r="285">
          <cell r="A285">
            <v>283</v>
          </cell>
          <cell r="B285">
            <v>46</v>
          </cell>
          <cell r="C285" t="str">
            <v>005</v>
          </cell>
          <cell r="D285" t="str">
            <v xml:space="preserve">AGAWAM                       </v>
          </cell>
          <cell r="E285">
            <v>0</v>
          </cell>
          <cell r="G285">
            <v>8475</v>
          </cell>
          <cell r="H285" t="str">
            <v>Psychological Services (2800)</v>
          </cell>
          <cell r="I285">
            <v>371770</v>
          </cell>
          <cell r="J285">
            <v>56485</v>
          </cell>
          <cell r="K285">
            <v>428255</v>
          </cell>
          <cell r="L285">
            <v>0.84939125191767795</v>
          </cell>
          <cell r="M285">
            <v>101.07266762644261</v>
          </cell>
        </row>
        <row r="286">
          <cell r="A286">
            <v>284</v>
          </cell>
          <cell r="B286">
            <v>47</v>
          </cell>
          <cell r="C286" t="str">
            <v>005</v>
          </cell>
          <cell r="D286" t="str">
            <v xml:space="preserve">AGAWAM                       </v>
          </cell>
          <cell r="E286">
            <v>11</v>
          </cell>
          <cell r="F286" t="str">
            <v>Pupil Services</v>
          </cell>
          <cell r="I286">
            <v>2652013</v>
          </cell>
          <cell r="J286">
            <v>1772946</v>
          </cell>
          <cell r="K286">
            <v>4424959</v>
          </cell>
          <cell r="L286">
            <v>8.7763632991894927</v>
          </cell>
          <cell r="M286">
            <v>1044.3366925491491</v>
          </cell>
        </row>
        <row r="287">
          <cell r="A287">
            <v>285</v>
          </cell>
          <cell r="B287">
            <v>48</v>
          </cell>
          <cell r="C287" t="str">
            <v>005</v>
          </cell>
          <cell r="D287" t="str">
            <v xml:space="preserve">AGAWAM                       </v>
          </cell>
          <cell r="E287">
            <v>0</v>
          </cell>
          <cell r="G287">
            <v>8485</v>
          </cell>
          <cell r="H287" t="str">
            <v>Attendance and Parent Liaison Services (3100)</v>
          </cell>
          <cell r="I287">
            <v>0</v>
          </cell>
          <cell r="J287">
            <v>0</v>
          </cell>
          <cell r="K287">
            <v>0</v>
          </cell>
          <cell r="L287">
            <v>0</v>
          </cell>
          <cell r="M287">
            <v>0</v>
          </cell>
        </row>
        <row r="288">
          <cell r="A288">
            <v>286</v>
          </cell>
          <cell r="B288">
            <v>49</v>
          </cell>
          <cell r="C288" t="str">
            <v>005</v>
          </cell>
          <cell r="D288" t="str">
            <v xml:space="preserve">AGAWAM                       </v>
          </cell>
          <cell r="E288">
            <v>0</v>
          </cell>
          <cell r="G288">
            <v>8490</v>
          </cell>
          <cell r="H288" t="str">
            <v>Medical/Health Services (3200)</v>
          </cell>
          <cell r="I288">
            <v>626697</v>
          </cell>
          <cell r="J288">
            <v>0</v>
          </cell>
          <cell r="K288">
            <v>626697</v>
          </cell>
          <cell r="L288">
            <v>1.2429766130063935</v>
          </cell>
          <cell r="M288">
            <v>147.90705907342286</v>
          </cell>
        </row>
        <row r="289">
          <cell r="A289">
            <v>287</v>
          </cell>
          <cell r="B289">
            <v>50</v>
          </cell>
          <cell r="C289" t="str">
            <v>005</v>
          </cell>
          <cell r="D289" t="str">
            <v xml:space="preserve">AGAWAM                       </v>
          </cell>
          <cell r="E289">
            <v>0</v>
          </cell>
          <cell r="G289">
            <v>8495</v>
          </cell>
          <cell r="H289" t="str">
            <v>In-District Transportation (3300)</v>
          </cell>
          <cell r="I289">
            <v>1552718</v>
          </cell>
          <cell r="J289">
            <v>31000</v>
          </cell>
          <cell r="K289">
            <v>1583718</v>
          </cell>
          <cell r="L289">
            <v>3.1411103541221026</v>
          </cell>
          <cell r="M289">
            <v>373.77404356753436</v>
          </cell>
        </row>
        <row r="290">
          <cell r="A290">
            <v>288</v>
          </cell>
          <cell r="B290">
            <v>51</v>
          </cell>
          <cell r="C290" t="str">
            <v>005</v>
          </cell>
          <cell r="D290" t="str">
            <v xml:space="preserve">AGAWAM                       </v>
          </cell>
          <cell r="E290">
            <v>0</v>
          </cell>
          <cell r="G290">
            <v>8500</v>
          </cell>
          <cell r="H290" t="str">
            <v>Food Salaries and Other Expenses (3400)</v>
          </cell>
          <cell r="I290">
            <v>0</v>
          </cell>
          <cell r="J290">
            <v>1374109</v>
          </cell>
          <cell r="K290">
            <v>1374109</v>
          </cell>
          <cell r="L290">
            <v>2.7253766185598498</v>
          </cell>
          <cell r="M290">
            <v>324.30412310306576</v>
          </cell>
        </row>
        <row r="291">
          <cell r="A291">
            <v>289</v>
          </cell>
          <cell r="B291">
            <v>52</v>
          </cell>
          <cell r="C291" t="str">
            <v>005</v>
          </cell>
          <cell r="D291" t="str">
            <v xml:space="preserve">AGAWAM                       </v>
          </cell>
          <cell r="E291">
            <v>0</v>
          </cell>
          <cell r="G291">
            <v>8505</v>
          </cell>
          <cell r="H291" t="str">
            <v>Athletics (3510)</v>
          </cell>
          <cell r="I291">
            <v>326369</v>
          </cell>
          <cell r="J291">
            <v>83271</v>
          </cell>
          <cell r="K291">
            <v>409640</v>
          </cell>
          <cell r="L291">
            <v>0.81247068320406668</v>
          </cell>
          <cell r="M291">
            <v>96.679332562365758</v>
          </cell>
        </row>
        <row r="292">
          <cell r="A292">
            <v>290</v>
          </cell>
          <cell r="B292">
            <v>53</v>
          </cell>
          <cell r="C292" t="str">
            <v>005</v>
          </cell>
          <cell r="D292" t="str">
            <v xml:space="preserve">AGAWAM                       </v>
          </cell>
          <cell r="E292">
            <v>0</v>
          </cell>
          <cell r="G292">
            <v>8510</v>
          </cell>
          <cell r="H292" t="str">
            <v>Other Student Body Activities (3520)</v>
          </cell>
          <cell r="I292">
            <v>80432</v>
          </cell>
          <cell r="J292">
            <v>284566</v>
          </cell>
          <cell r="K292">
            <v>364998</v>
          </cell>
          <cell r="L292">
            <v>0.72392875312010041</v>
          </cell>
          <cell r="M292">
            <v>86.143352764862755</v>
          </cell>
        </row>
        <row r="293">
          <cell r="A293">
            <v>291</v>
          </cell>
          <cell r="B293">
            <v>54</v>
          </cell>
          <cell r="C293" t="str">
            <v>005</v>
          </cell>
          <cell r="D293" t="str">
            <v xml:space="preserve">AGAWAM                       </v>
          </cell>
          <cell r="E293">
            <v>0</v>
          </cell>
          <cell r="G293">
            <v>8515</v>
          </cell>
          <cell r="H293" t="str">
            <v>School Security  (3600)</v>
          </cell>
          <cell r="I293">
            <v>65797</v>
          </cell>
          <cell r="J293">
            <v>0</v>
          </cell>
          <cell r="K293">
            <v>65797</v>
          </cell>
          <cell r="L293">
            <v>0.13050027717697973</v>
          </cell>
          <cell r="M293">
            <v>15.528781477897617</v>
          </cell>
        </row>
        <row r="294">
          <cell r="A294">
            <v>292</v>
          </cell>
          <cell r="B294">
            <v>55</v>
          </cell>
          <cell r="C294" t="str">
            <v>005</v>
          </cell>
          <cell r="D294" t="str">
            <v xml:space="preserve">AGAWAM                       </v>
          </cell>
          <cell r="E294">
            <v>12</v>
          </cell>
          <cell r="F294" t="str">
            <v>Operations and Maintenance</v>
          </cell>
          <cell r="I294">
            <v>4497354</v>
          </cell>
          <cell r="J294">
            <v>43685</v>
          </cell>
          <cell r="K294">
            <v>4541039</v>
          </cell>
          <cell r="L294">
            <v>9.0065937378828043</v>
          </cell>
          <cell r="M294">
            <v>1071.7327889358287</v>
          </cell>
        </row>
        <row r="295">
          <cell r="A295">
            <v>293</v>
          </cell>
          <cell r="B295">
            <v>56</v>
          </cell>
          <cell r="C295" t="str">
            <v>005</v>
          </cell>
          <cell r="D295" t="str">
            <v xml:space="preserve">AGAWAM                       </v>
          </cell>
          <cell r="E295">
            <v>0</v>
          </cell>
          <cell r="G295">
            <v>8520</v>
          </cell>
          <cell r="H295" t="str">
            <v>Custodial Services (4110)</v>
          </cell>
          <cell r="I295">
            <v>1781469</v>
          </cell>
          <cell r="J295">
            <v>15079</v>
          </cell>
          <cell r="K295">
            <v>1796548</v>
          </cell>
          <cell r="L295">
            <v>3.5632325480150855</v>
          </cell>
          <cell r="M295">
            <v>424.00415378442801</v>
          </cell>
        </row>
        <row r="296">
          <cell r="A296">
            <v>294</v>
          </cell>
          <cell r="B296">
            <v>57</v>
          </cell>
          <cell r="C296" t="str">
            <v>005</v>
          </cell>
          <cell r="D296" t="str">
            <v xml:space="preserve">AGAWAM                       </v>
          </cell>
          <cell r="E296">
            <v>0</v>
          </cell>
          <cell r="G296">
            <v>8525</v>
          </cell>
          <cell r="H296" t="str">
            <v>Heating of Buildings (4120)</v>
          </cell>
          <cell r="I296">
            <v>1008502</v>
          </cell>
          <cell r="J296">
            <v>0</v>
          </cell>
          <cell r="K296">
            <v>1008502</v>
          </cell>
          <cell r="L296">
            <v>2.0002399886550819</v>
          </cell>
          <cell r="M296">
            <v>238.01703995657405</v>
          </cell>
        </row>
        <row r="297">
          <cell r="A297">
            <v>295</v>
          </cell>
          <cell r="B297">
            <v>58</v>
          </cell>
          <cell r="C297" t="str">
            <v>005</v>
          </cell>
          <cell r="D297" t="str">
            <v xml:space="preserve">AGAWAM                       </v>
          </cell>
          <cell r="E297">
            <v>0</v>
          </cell>
          <cell r="G297">
            <v>8530</v>
          </cell>
          <cell r="H297" t="str">
            <v>Utility Services (4130)</v>
          </cell>
          <cell r="I297">
            <v>144556</v>
          </cell>
          <cell r="J297">
            <v>0</v>
          </cell>
          <cell r="K297">
            <v>144556</v>
          </cell>
          <cell r="L297">
            <v>0.28670909110742865</v>
          </cell>
          <cell r="M297">
            <v>34.116730782846759</v>
          </cell>
        </row>
        <row r="298">
          <cell r="A298">
            <v>296</v>
          </cell>
          <cell r="B298">
            <v>59</v>
          </cell>
          <cell r="C298" t="str">
            <v>005</v>
          </cell>
          <cell r="D298" t="str">
            <v xml:space="preserve">AGAWAM                       </v>
          </cell>
          <cell r="E298">
            <v>0</v>
          </cell>
          <cell r="G298">
            <v>8535</v>
          </cell>
          <cell r="H298" t="str">
            <v>Maintenance of Grounds (4210)</v>
          </cell>
          <cell r="I298">
            <v>965542</v>
          </cell>
          <cell r="J298">
            <v>0</v>
          </cell>
          <cell r="K298">
            <v>965542</v>
          </cell>
          <cell r="L298">
            <v>1.9150340992144834</v>
          </cell>
          <cell r="M298">
            <v>227.87802978452243</v>
          </cell>
        </row>
        <row r="299">
          <cell r="A299">
            <v>297</v>
          </cell>
          <cell r="B299">
            <v>60</v>
          </cell>
          <cell r="C299" t="str">
            <v>005</v>
          </cell>
          <cell r="D299" t="str">
            <v xml:space="preserve">AGAWAM                       </v>
          </cell>
          <cell r="E299">
            <v>0</v>
          </cell>
          <cell r="G299">
            <v>8540</v>
          </cell>
          <cell r="H299" t="str">
            <v>Maintenance of Buildings (4220)</v>
          </cell>
          <cell r="I299">
            <v>388851</v>
          </cell>
          <cell r="J299">
            <v>0</v>
          </cell>
          <cell r="K299">
            <v>388851</v>
          </cell>
          <cell r="L299">
            <v>0.77123825220824271</v>
          </cell>
          <cell r="M299">
            <v>91.772910717235831</v>
          </cell>
        </row>
        <row r="300">
          <cell r="A300">
            <v>298</v>
          </cell>
          <cell r="B300">
            <v>61</v>
          </cell>
          <cell r="C300" t="str">
            <v>005</v>
          </cell>
          <cell r="D300" t="str">
            <v xml:space="preserve">AGAWAM                       </v>
          </cell>
          <cell r="E300">
            <v>0</v>
          </cell>
          <cell r="G300">
            <v>8545</v>
          </cell>
          <cell r="H300" t="str">
            <v>Building Security System (4225)</v>
          </cell>
          <cell r="I300">
            <v>0</v>
          </cell>
          <cell r="J300">
            <v>0</v>
          </cell>
          <cell r="K300">
            <v>0</v>
          </cell>
          <cell r="L300">
            <v>0</v>
          </cell>
          <cell r="M300">
            <v>0</v>
          </cell>
        </row>
        <row r="301">
          <cell r="A301">
            <v>299</v>
          </cell>
          <cell r="B301">
            <v>62</v>
          </cell>
          <cell r="C301" t="str">
            <v>005</v>
          </cell>
          <cell r="D301" t="str">
            <v xml:space="preserve">AGAWAM                       </v>
          </cell>
          <cell r="E301">
            <v>0</v>
          </cell>
          <cell r="G301">
            <v>8550</v>
          </cell>
          <cell r="H301" t="str">
            <v>Maintenance of Equipment (4230)</v>
          </cell>
          <cell r="I301">
            <v>160319</v>
          </cell>
          <cell r="J301">
            <v>28606</v>
          </cell>
          <cell r="K301">
            <v>188925</v>
          </cell>
          <cell r="L301">
            <v>0.37470955918447491</v>
          </cell>
          <cell r="M301">
            <v>44.58827971961955</v>
          </cell>
        </row>
        <row r="302">
          <cell r="A302">
            <v>300</v>
          </cell>
          <cell r="B302">
            <v>63</v>
          </cell>
          <cell r="C302" t="str">
            <v>005</v>
          </cell>
          <cell r="D302" t="str">
            <v xml:space="preserve">AGAWAM                       </v>
          </cell>
          <cell r="E302">
            <v>0</v>
          </cell>
          <cell r="G302">
            <v>8555</v>
          </cell>
          <cell r="H302" t="str">
            <v xml:space="preserve">Extraordinary Maintenance (4300)   </v>
          </cell>
          <cell r="I302">
            <v>0</v>
          </cell>
          <cell r="J302">
            <v>0</v>
          </cell>
          <cell r="K302">
            <v>0</v>
          </cell>
          <cell r="L302">
            <v>0</v>
          </cell>
          <cell r="M302">
            <v>0</v>
          </cell>
        </row>
        <row r="303">
          <cell r="A303">
            <v>301</v>
          </cell>
          <cell r="B303">
            <v>64</v>
          </cell>
          <cell r="C303" t="str">
            <v>005</v>
          </cell>
          <cell r="D303" t="str">
            <v xml:space="preserve">AGAWAM                       </v>
          </cell>
          <cell r="E303">
            <v>0</v>
          </cell>
          <cell r="G303">
            <v>8560</v>
          </cell>
          <cell r="H303" t="str">
            <v>Networking and Telecommunications (4400)</v>
          </cell>
          <cell r="I303">
            <v>0</v>
          </cell>
          <cell r="J303">
            <v>0</v>
          </cell>
          <cell r="K303">
            <v>0</v>
          </cell>
          <cell r="L303">
            <v>0</v>
          </cell>
          <cell r="M303">
            <v>0</v>
          </cell>
        </row>
        <row r="304">
          <cell r="A304">
            <v>302</v>
          </cell>
          <cell r="B304">
            <v>65</v>
          </cell>
          <cell r="C304" t="str">
            <v>005</v>
          </cell>
          <cell r="D304" t="str">
            <v xml:space="preserve">AGAWAM                       </v>
          </cell>
          <cell r="E304">
            <v>0</v>
          </cell>
          <cell r="G304">
            <v>8565</v>
          </cell>
          <cell r="H304" t="str">
            <v>Technology Maintenance (4450)</v>
          </cell>
          <cell r="I304">
            <v>48115</v>
          </cell>
          <cell r="J304">
            <v>0</v>
          </cell>
          <cell r="K304">
            <v>48115</v>
          </cell>
          <cell r="L304">
            <v>9.5430199498007198E-2</v>
          </cell>
          <cell r="M304">
            <v>11.355644190602062</v>
          </cell>
        </row>
        <row r="305">
          <cell r="A305">
            <v>303</v>
          </cell>
          <cell r="B305">
            <v>66</v>
          </cell>
          <cell r="C305" t="str">
            <v>005</v>
          </cell>
          <cell r="D305" t="str">
            <v xml:space="preserve">AGAWAM                       </v>
          </cell>
          <cell r="E305">
            <v>13</v>
          </cell>
          <cell r="F305" t="str">
            <v>Insurance, Retirement Programs and Other</v>
          </cell>
          <cell r="I305">
            <v>7624369</v>
          </cell>
          <cell r="J305">
            <v>98171</v>
          </cell>
          <cell r="K305">
            <v>7722540</v>
          </cell>
          <cell r="L305">
            <v>15.316710648058621</v>
          </cell>
          <cell r="M305">
            <v>1822.6003634561373</v>
          </cell>
        </row>
        <row r="306">
          <cell r="A306">
            <v>304</v>
          </cell>
          <cell r="B306">
            <v>67</v>
          </cell>
          <cell r="C306" t="str">
            <v>005</v>
          </cell>
          <cell r="D306" t="str">
            <v xml:space="preserve">AGAWAM                       </v>
          </cell>
          <cell r="E306">
            <v>0</v>
          </cell>
          <cell r="G306">
            <v>8570</v>
          </cell>
          <cell r="H306" t="str">
            <v>Employer Retirement Contributions (5100)</v>
          </cell>
          <cell r="I306">
            <v>1967640</v>
          </cell>
          <cell r="J306">
            <v>24428</v>
          </cell>
          <cell r="K306">
            <v>1992068</v>
          </cell>
          <cell r="L306">
            <v>3.9510224805901739</v>
          </cell>
          <cell r="M306">
            <v>470.14892261216391</v>
          </cell>
        </row>
        <row r="307">
          <cell r="A307">
            <v>305</v>
          </cell>
          <cell r="B307">
            <v>68</v>
          </cell>
          <cell r="C307" t="str">
            <v>005</v>
          </cell>
          <cell r="D307" t="str">
            <v xml:space="preserve">AGAWAM                       </v>
          </cell>
          <cell r="E307">
            <v>0</v>
          </cell>
          <cell r="G307">
            <v>8575</v>
          </cell>
          <cell r="H307" t="str">
            <v>Insurance for Active Employees (5200)</v>
          </cell>
          <cell r="I307">
            <v>3869995</v>
          </cell>
          <cell r="J307">
            <v>73743</v>
          </cell>
          <cell r="K307">
            <v>3943738</v>
          </cell>
          <cell r="L307">
            <v>7.8219204844200751</v>
          </cell>
          <cell r="M307">
            <v>930.763493899129</v>
          </cell>
        </row>
        <row r="308">
          <cell r="A308">
            <v>306</v>
          </cell>
          <cell r="B308">
            <v>69</v>
          </cell>
          <cell r="C308" t="str">
            <v>005</v>
          </cell>
          <cell r="D308" t="str">
            <v xml:space="preserve">AGAWAM                       </v>
          </cell>
          <cell r="E308">
            <v>0</v>
          </cell>
          <cell r="G308">
            <v>8580</v>
          </cell>
          <cell r="H308" t="str">
            <v>Insurance for Retired School Employees (5250)</v>
          </cell>
          <cell r="I308">
            <v>1472118</v>
          </cell>
          <cell r="J308">
            <v>0</v>
          </cell>
          <cell r="K308">
            <v>1472118</v>
          </cell>
          <cell r="L308">
            <v>2.9197654457987605</v>
          </cell>
          <cell r="M308">
            <v>347.43527412617118</v>
          </cell>
        </row>
        <row r="309">
          <cell r="A309">
            <v>307</v>
          </cell>
          <cell r="B309">
            <v>70</v>
          </cell>
          <cell r="C309" t="str">
            <v>005</v>
          </cell>
          <cell r="D309" t="str">
            <v xml:space="preserve">AGAWAM                       </v>
          </cell>
          <cell r="E309">
            <v>0</v>
          </cell>
          <cell r="G309">
            <v>8585</v>
          </cell>
          <cell r="H309" t="str">
            <v>Other Non-Employee Insurance (5260)</v>
          </cell>
          <cell r="I309">
            <v>253266</v>
          </cell>
          <cell r="J309">
            <v>0</v>
          </cell>
          <cell r="K309">
            <v>253266</v>
          </cell>
          <cell r="L309">
            <v>0.50232203899121464</v>
          </cell>
          <cell r="M309">
            <v>59.773429940289347</v>
          </cell>
        </row>
        <row r="310">
          <cell r="A310">
            <v>308</v>
          </cell>
          <cell r="B310">
            <v>71</v>
          </cell>
          <cell r="C310" t="str">
            <v>005</v>
          </cell>
          <cell r="D310" t="str">
            <v xml:space="preserve">AGAWAM                       </v>
          </cell>
          <cell r="E310">
            <v>0</v>
          </cell>
          <cell r="G310">
            <v>8590</v>
          </cell>
          <cell r="H310" t="str">
            <v xml:space="preserve">Rental Lease of Equipment (5300)   </v>
          </cell>
          <cell r="I310">
            <v>0</v>
          </cell>
          <cell r="J310">
            <v>0</v>
          </cell>
          <cell r="K310">
            <v>0</v>
          </cell>
          <cell r="L310">
            <v>0</v>
          </cell>
          <cell r="M310">
            <v>0</v>
          </cell>
        </row>
        <row r="311">
          <cell r="A311">
            <v>309</v>
          </cell>
          <cell r="B311">
            <v>72</v>
          </cell>
          <cell r="C311" t="str">
            <v>005</v>
          </cell>
          <cell r="D311" t="str">
            <v xml:space="preserve">AGAWAM                       </v>
          </cell>
          <cell r="E311">
            <v>0</v>
          </cell>
          <cell r="G311">
            <v>8595</v>
          </cell>
          <cell r="H311" t="str">
            <v>Rental Lease  of Buildings (5350)</v>
          </cell>
          <cell r="I311">
            <v>6000</v>
          </cell>
          <cell r="J311">
            <v>0</v>
          </cell>
          <cell r="K311">
            <v>6000</v>
          </cell>
          <cell r="L311">
            <v>1.1900263888351725E-2</v>
          </cell>
          <cell r="M311">
            <v>1.4160628731915696</v>
          </cell>
        </row>
        <row r="312">
          <cell r="A312">
            <v>310</v>
          </cell>
          <cell r="B312">
            <v>73</v>
          </cell>
          <cell r="C312" t="str">
            <v>005</v>
          </cell>
          <cell r="D312" t="str">
            <v xml:space="preserve">AGAWAM                       </v>
          </cell>
          <cell r="E312">
            <v>0</v>
          </cell>
          <cell r="G312">
            <v>8600</v>
          </cell>
          <cell r="H312" t="str">
            <v>Short Term Interest RAN's (5400)</v>
          </cell>
          <cell r="I312">
            <v>0</v>
          </cell>
          <cell r="J312">
            <v>0</v>
          </cell>
          <cell r="K312">
            <v>0</v>
          </cell>
          <cell r="L312">
            <v>0</v>
          </cell>
          <cell r="M312">
            <v>0</v>
          </cell>
        </row>
        <row r="313">
          <cell r="A313">
            <v>311</v>
          </cell>
          <cell r="B313">
            <v>74</v>
          </cell>
          <cell r="C313" t="str">
            <v>005</v>
          </cell>
          <cell r="D313" t="str">
            <v xml:space="preserve">AGAWAM                       </v>
          </cell>
          <cell r="E313">
            <v>0</v>
          </cell>
          <cell r="G313">
            <v>8610</v>
          </cell>
          <cell r="H313" t="str">
            <v>Crossing Guards, Inspections, Bank Charges (5500)</v>
          </cell>
          <cell r="I313">
            <v>55350</v>
          </cell>
          <cell r="J313">
            <v>0</v>
          </cell>
          <cell r="K313">
            <v>55350</v>
          </cell>
          <cell r="L313">
            <v>0.10977993437004466</v>
          </cell>
          <cell r="M313">
            <v>13.06318000519223</v>
          </cell>
        </row>
        <row r="314">
          <cell r="A314">
            <v>312</v>
          </cell>
          <cell r="B314">
            <v>75</v>
          </cell>
          <cell r="C314" t="str">
            <v>005</v>
          </cell>
          <cell r="D314" t="str">
            <v xml:space="preserve">AGAWAM                       </v>
          </cell>
          <cell r="E314">
            <v>14</v>
          </cell>
          <cell r="F314" t="str">
            <v xml:space="preserve">Payments To Out-Of-District Schools </v>
          </cell>
          <cell r="I314">
            <v>1830251</v>
          </cell>
          <cell r="J314">
            <v>1021443</v>
          </cell>
          <cell r="K314">
            <v>2851694</v>
          </cell>
          <cell r="L314">
            <v>5.6559851881382137</v>
          </cell>
          <cell r="M314">
            <v>20124.869442484123</v>
          </cell>
        </row>
        <row r="315">
          <cell r="A315">
            <v>313</v>
          </cell>
          <cell r="B315">
            <v>76</v>
          </cell>
          <cell r="C315" t="str">
            <v>005</v>
          </cell>
          <cell r="D315" t="str">
            <v xml:space="preserve">AGAWAM                       </v>
          </cell>
          <cell r="E315">
            <v>15</v>
          </cell>
          <cell r="F315" t="str">
            <v>Tuition To Other Schools (9000)</v>
          </cell>
          <cell r="G315" t="str">
            <v xml:space="preserve"> </v>
          </cell>
          <cell r="I315">
            <v>1419273</v>
          </cell>
          <cell r="J315">
            <v>1021443</v>
          </cell>
          <cell r="K315">
            <v>2440716</v>
          </cell>
          <cell r="L315">
            <v>4.8408607460870448</v>
          </cell>
          <cell r="M315">
            <v>17224.530698659142</v>
          </cell>
        </row>
        <row r="316">
          <cell r="A316">
            <v>314</v>
          </cell>
          <cell r="B316">
            <v>77</v>
          </cell>
          <cell r="C316" t="str">
            <v>005</v>
          </cell>
          <cell r="D316" t="str">
            <v xml:space="preserve">AGAWAM                       </v>
          </cell>
          <cell r="E316">
            <v>16</v>
          </cell>
          <cell r="F316" t="str">
            <v>Out-of-District Transportation (3300)</v>
          </cell>
          <cell r="I316">
            <v>410978</v>
          </cell>
          <cell r="K316">
            <v>410978</v>
          </cell>
          <cell r="L316">
            <v>0.81512444205116918</v>
          </cell>
          <cell r="M316">
            <v>2900.3387438249824</v>
          </cell>
        </row>
        <row r="317">
          <cell r="A317">
            <v>315</v>
          </cell>
          <cell r="B317">
            <v>78</v>
          </cell>
          <cell r="C317" t="str">
            <v>005</v>
          </cell>
          <cell r="D317" t="str">
            <v xml:space="preserve">AGAWAM                       </v>
          </cell>
          <cell r="E317">
            <v>17</v>
          </cell>
          <cell r="F317" t="str">
            <v>TOTAL EXPENDITURES</v>
          </cell>
          <cell r="I317">
            <v>43892814</v>
          </cell>
          <cell r="J317">
            <v>6526236</v>
          </cell>
          <cell r="K317">
            <v>50419050</v>
          </cell>
          <cell r="L317">
            <v>100.00000000000003</v>
          </cell>
          <cell r="M317">
            <v>11514.353247465058</v>
          </cell>
        </row>
        <row r="318">
          <cell r="A318">
            <v>316</v>
          </cell>
          <cell r="B318">
            <v>79</v>
          </cell>
          <cell r="C318" t="str">
            <v>005</v>
          </cell>
          <cell r="D318" t="str">
            <v xml:space="preserve">AGAWAM                       </v>
          </cell>
          <cell r="E318">
            <v>18</v>
          </cell>
          <cell r="F318" t="str">
            <v>percentage of overall spending from the general fund</v>
          </cell>
          <cell r="I318">
            <v>87.056011567056501</v>
          </cell>
        </row>
        <row r="319">
          <cell r="A319">
            <v>317</v>
          </cell>
          <cell r="B319">
            <v>1</v>
          </cell>
          <cell r="C319" t="str">
            <v>007</v>
          </cell>
          <cell r="D319" t="str">
            <v xml:space="preserve">AMESBURY                     </v>
          </cell>
          <cell r="E319">
            <v>1</v>
          </cell>
          <cell r="F319" t="str">
            <v>In-District FTE Average Membership</v>
          </cell>
          <cell r="G319" t="str">
            <v xml:space="preserve"> </v>
          </cell>
        </row>
        <row r="320">
          <cell r="A320">
            <v>318</v>
          </cell>
          <cell r="B320">
            <v>2</v>
          </cell>
          <cell r="C320" t="str">
            <v>007</v>
          </cell>
          <cell r="D320" t="str">
            <v xml:space="preserve">AMESBURY                     </v>
          </cell>
          <cell r="E320">
            <v>2</v>
          </cell>
          <cell r="F320" t="str">
            <v>Out-of-District FTE Average Membership</v>
          </cell>
          <cell r="G320" t="str">
            <v xml:space="preserve"> </v>
          </cell>
        </row>
        <row r="321">
          <cell r="A321">
            <v>319</v>
          </cell>
          <cell r="B321">
            <v>3</v>
          </cell>
          <cell r="C321" t="str">
            <v>007</v>
          </cell>
          <cell r="D321" t="str">
            <v xml:space="preserve">AMESBURY                     </v>
          </cell>
          <cell r="E321">
            <v>3</v>
          </cell>
          <cell r="F321" t="str">
            <v>Total FTE Average Membership</v>
          </cell>
          <cell r="G321" t="str">
            <v xml:space="preserve"> </v>
          </cell>
        </row>
        <row r="322">
          <cell r="A322">
            <v>320</v>
          </cell>
          <cell r="B322">
            <v>4</v>
          </cell>
          <cell r="C322" t="str">
            <v>007</v>
          </cell>
          <cell r="D322" t="str">
            <v xml:space="preserve">AMESBURY                     </v>
          </cell>
          <cell r="E322">
            <v>4</v>
          </cell>
          <cell r="F322" t="str">
            <v>Administration</v>
          </cell>
          <cell r="G322" t="str">
            <v xml:space="preserve"> </v>
          </cell>
          <cell r="I322">
            <v>967317</v>
          </cell>
          <cell r="J322">
            <v>0</v>
          </cell>
          <cell r="K322">
            <v>967317</v>
          </cell>
          <cell r="L322">
            <v>2.9427635998130879</v>
          </cell>
          <cell r="M322">
            <v>409.15193300059218</v>
          </cell>
        </row>
        <row r="323">
          <cell r="A323">
            <v>321</v>
          </cell>
          <cell r="B323">
            <v>5</v>
          </cell>
          <cell r="C323" t="str">
            <v>007</v>
          </cell>
          <cell r="D323" t="str">
            <v xml:space="preserve">AMESBURY                     </v>
          </cell>
          <cell r="E323">
            <v>0</v>
          </cell>
          <cell r="G323">
            <v>8300</v>
          </cell>
          <cell r="H323" t="str">
            <v>School Committee (1110)</v>
          </cell>
          <cell r="I323">
            <v>23414</v>
          </cell>
          <cell r="J323">
            <v>0</v>
          </cell>
          <cell r="K323">
            <v>23414</v>
          </cell>
          <cell r="L323">
            <v>7.1229872860730903E-2</v>
          </cell>
          <cell r="M323">
            <v>9.9035614584214535</v>
          </cell>
        </row>
        <row r="324">
          <cell r="A324">
            <v>322</v>
          </cell>
          <cell r="B324">
            <v>6</v>
          </cell>
          <cell r="C324" t="str">
            <v>007</v>
          </cell>
          <cell r="D324" t="str">
            <v xml:space="preserve">AMESBURY                     </v>
          </cell>
          <cell r="E324">
            <v>0</v>
          </cell>
          <cell r="G324">
            <v>8305</v>
          </cell>
          <cell r="H324" t="str">
            <v>Superintendent (1210)</v>
          </cell>
          <cell r="I324">
            <v>232883</v>
          </cell>
          <cell r="J324">
            <v>0</v>
          </cell>
          <cell r="K324">
            <v>232883</v>
          </cell>
          <cell r="L324">
            <v>0.70847469383384276</v>
          </cell>
          <cell r="M324">
            <v>98.503933677353871</v>
          </cell>
        </row>
        <row r="325">
          <cell r="A325">
            <v>323</v>
          </cell>
          <cell r="B325">
            <v>7</v>
          </cell>
          <cell r="C325" t="str">
            <v>007</v>
          </cell>
          <cell r="D325" t="str">
            <v xml:space="preserve">AMESBURY                     </v>
          </cell>
          <cell r="E325">
            <v>0</v>
          </cell>
          <cell r="G325">
            <v>8310</v>
          </cell>
          <cell r="H325" t="str">
            <v>Assistant Superintendents (1220)</v>
          </cell>
          <cell r="I325">
            <v>0</v>
          </cell>
          <cell r="J325">
            <v>0</v>
          </cell>
          <cell r="K325">
            <v>0</v>
          </cell>
          <cell r="L325">
            <v>0</v>
          </cell>
          <cell r="M325">
            <v>0</v>
          </cell>
        </row>
        <row r="326">
          <cell r="A326">
            <v>324</v>
          </cell>
          <cell r="B326">
            <v>8</v>
          </cell>
          <cell r="C326" t="str">
            <v>007</v>
          </cell>
          <cell r="D326" t="str">
            <v xml:space="preserve">AMESBURY                     </v>
          </cell>
          <cell r="E326">
            <v>0</v>
          </cell>
          <cell r="G326">
            <v>8315</v>
          </cell>
          <cell r="H326" t="str">
            <v>Other District-Wide Administration (1230)</v>
          </cell>
          <cell r="I326">
            <v>0</v>
          </cell>
          <cell r="J326">
            <v>0</v>
          </cell>
          <cell r="K326">
            <v>0</v>
          </cell>
          <cell r="L326">
            <v>0</v>
          </cell>
          <cell r="M326">
            <v>0</v>
          </cell>
        </row>
        <row r="327">
          <cell r="A327">
            <v>325</v>
          </cell>
          <cell r="B327">
            <v>9</v>
          </cell>
          <cell r="C327" t="str">
            <v>007</v>
          </cell>
          <cell r="D327" t="str">
            <v xml:space="preserve">AMESBURY                     </v>
          </cell>
          <cell r="E327">
            <v>0</v>
          </cell>
          <cell r="G327">
            <v>8320</v>
          </cell>
          <cell r="H327" t="str">
            <v>Business and Finance (1410)</v>
          </cell>
          <cell r="I327">
            <v>391668</v>
          </cell>
          <cell r="J327">
            <v>0</v>
          </cell>
          <cell r="K327">
            <v>391668</v>
          </cell>
          <cell r="L327">
            <v>1.1915290784836743</v>
          </cell>
          <cell r="M327">
            <v>165.6661872937992</v>
          </cell>
        </row>
        <row r="328">
          <cell r="A328">
            <v>326</v>
          </cell>
          <cell r="B328">
            <v>10</v>
          </cell>
          <cell r="C328" t="str">
            <v>007</v>
          </cell>
          <cell r="D328" t="str">
            <v xml:space="preserve">AMESBURY                     </v>
          </cell>
          <cell r="E328">
            <v>0</v>
          </cell>
          <cell r="G328">
            <v>8325</v>
          </cell>
          <cell r="H328" t="str">
            <v>Human Resources and Benefits (1420)</v>
          </cell>
          <cell r="I328">
            <v>106393</v>
          </cell>
          <cell r="J328">
            <v>0</v>
          </cell>
          <cell r="K328">
            <v>106393</v>
          </cell>
          <cell r="L328">
            <v>0.32366788516578726</v>
          </cell>
          <cell r="M328">
            <v>45.001691904238221</v>
          </cell>
        </row>
        <row r="329">
          <cell r="A329">
            <v>327</v>
          </cell>
          <cell r="B329">
            <v>11</v>
          </cell>
          <cell r="C329" t="str">
            <v>007</v>
          </cell>
          <cell r="D329" t="str">
            <v xml:space="preserve">AMESBURY                     </v>
          </cell>
          <cell r="E329">
            <v>0</v>
          </cell>
          <cell r="G329">
            <v>8330</v>
          </cell>
          <cell r="H329" t="str">
            <v>Legal Service For School Committee (1430)</v>
          </cell>
          <cell r="I329">
            <v>28371</v>
          </cell>
          <cell r="J329">
            <v>0</v>
          </cell>
          <cell r="K329">
            <v>28371</v>
          </cell>
          <cell r="L329">
            <v>8.6310016354821759E-2</v>
          </cell>
          <cell r="M329">
            <v>12.000253785635733</v>
          </cell>
        </row>
        <row r="330">
          <cell r="A330">
            <v>328</v>
          </cell>
          <cell r="B330">
            <v>12</v>
          </cell>
          <cell r="C330" t="str">
            <v>007</v>
          </cell>
          <cell r="D330" t="str">
            <v xml:space="preserve">AMESBURY                     </v>
          </cell>
          <cell r="E330">
            <v>0</v>
          </cell>
          <cell r="G330">
            <v>8335</v>
          </cell>
          <cell r="H330" t="str">
            <v>Legal Settlements (1435)</v>
          </cell>
          <cell r="I330">
            <v>0</v>
          </cell>
          <cell r="J330">
            <v>0</v>
          </cell>
          <cell r="K330">
            <v>0</v>
          </cell>
          <cell r="L330">
            <v>0</v>
          </cell>
          <cell r="M330">
            <v>0</v>
          </cell>
        </row>
        <row r="331">
          <cell r="A331">
            <v>329</v>
          </cell>
          <cell r="B331">
            <v>13</v>
          </cell>
          <cell r="C331" t="str">
            <v>007</v>
          </cell>
          <cell r="D331" t="str">
            <v xml:space="preserve">AMESBURY                     </v>
          </cell>
          <cell r="E331">
            <v>0</v>
          </cell>
          <cell r="G331">
            <v>8340</v>
          </cell>
          <cell r="H331" t="str">
            <v>District-wide Information Mgmt and Tech (1450)</v>
          </cell>
          <cell r="I331">
            <v>184588</v>
          </cell>
          <cell r="J331">
            <v>0</v>
          </cell>
          <cell r="K331">
            <v>184588</v>
          </cell>
          <cell r="L331">
            <v>0.56155205311423062</v>
          </cell>
          <cell r="M331">
            <v>78.076304881143727</v>
          </cell>
        </row>
        <row r="332">
          <cell r="A332">
            <v>330</v>
          </cell>
          <cell r="B332">
            <v>14</v>
          </cell>
          <cell r="C332" t="str">
            <v>007</v>
          </cell>
          <cell r="D332" t="str">
            <v xml:space="preserve">AMESBURY                     </v>
          </cell>
          <cell r="E332">
            <v>5</v>
          </cell>
          <cell r="F332" t="str">
            <v xml:space="preserve">Instructional Leadership </v>
          </cell>
          <cell r="I332">
            <v>1479047</v>
          </cell>
          <cell r="J332">
            <v>173068</v>
          </cell>
          <cell r="K332">
            <v>1652115</v>
          </cell>
          <cell r="L332">
            <v>5.0260502862093803</v>
          </cell>
          <cell r="M332">
            <v>698.80509263175713</v>
          </cell>
        </row>
        <row r="333">
          <cell r="A333">
            <v>331</v>
          </cell>
          <cell r="B333">
            <v>15</v>
          </cell>
          <cell r="C333" t="str">
            <v>007</v>
          </cell>
          <cell r="D333" t="str">
            <v xml:space="preserve">AMESBURY                     </v>
          </cell>
          <cell r="E333">
            <v>0</v>
          </cell>
          <cell r="G333">
            <v>8345</v>
          </cell>
          <cell r="H333" t="str">
            <v>Curriculum Directors  (Supervisory) (2110)</v>
          </cell>
          <cell r="I333">
            <v>310386</v>
          </cell>
          <cell r="J333">
            <v>173068</v>
          </cell>
          <cell r="K333">
            <v>483454</v>
          </cell>
          <cell r="L333">
            <v>1.4707596717353635</v>
          </cell>
          <cell r="M333">
            <v>204.48946789611711</v>
          </cell>
        </row>
        <row r="334">
          <cell r="A334">
            <v>332</v>
          </cell>
          <cell r="B334">
            <v>16</v>
          </cell>
          <cell r="C334" t="str">
            <v>007</v>
          </cell>
          <cell r="D334" t="str">
            <v xml:space="preserve">AMESBURY                     </v>
          </cell>
          <cell r="E334">
            <v>0</v>
          </cell>
          <cell r="G334">
            <v>8350</v>
          </cell>
          <cell r="H334" t="str">
            <v>Department Heads  (Non-Supervisory) (2120)</v>
          </cell>
          <cell r="I334">
            <v>0</v>
          </cell>
          <cell r="J334">
            <v>0</v>
          </cell>
          <cell r="K334">
            <v>0</v>
          </cell>
          <cell r="L334">
            <v>0</v>
          </cell>
          <cell r="M334">
            <v>0</v>
          </cell>
        </row>
        <row r="335">
          <cell r="A335">
            <v>333</v>
          </cell>
          <cell r="B335">
            <v>17</v>
          </cell>
          <cell r="C335" t="str">
            <v>007</v>
          </cell>
          <cell r="D335" t="str">
            <v xml:space="preserve">AMESBURY                     </v>
          </cell>
          <cell r="E335">
            <v>0</v>
          </cell>
          <cell r="G335">
            <v>8355</v>
          </cell>
          <cell r="H335" t="str">
            <v>School Leadership-Building (2210)</v>
          </cell>
          <cell r="I335">
            <v>1168661</v>
          </cell>
          <cell r="J335">
            <v>0</v>
          </cell>
          <cell r="K335">
            <v>1168661</v>
          </cell>
          <cell r="L335">
            <v>3.5552906144740173</v>
          </cell>
          <cell r="M335">
            <v>494.31562473564003</v>
          </cell>
        </row>
        <row r="336">
          <cell r="A336">
            <v>334</v>
          </cell>
          <cell r="B336">
            <v>18</v>
          </cell>
          <cell r="C336" t="str">
            <v>007</v>
          </cell>
          <cell r="D336" t="str">
            <v xml:space="preserve">AMESBURY                     </v>
          </cell>
          <cell r="E336">
            <v>0</v>
          </cell>
          <cell r="G336">
            <v>8360</v>
          </cell>
          <cell r="H336" t="str">
            <v>Curriculum Leaders/Dept Heads-Building Level (2220)</v>
          </cell>
          <cell r="I336">
            <v>0</v>
          </cell>
          <cell r="J336">
            <v>0</v>
          </cell>
          <cell r="K336">
            <v>0</v>
          </cell>
          <cell r="L336">
            <v>0</v>
          </cell>
          <cell r="M336">
            <v>0</v>
          </cell>
        </row>
        <row r="337">
          <cell r="A337">
            <v>335</v>
          </cell>
          <cell r="B337">
            <v>19</v>
          </cell>
          <cell r="C337" t="str">
            <v>007</v>
          </cell>
          <cell r="D337" t="str">
            <v xml:space="preserve">AMESBURY                     </v>
          </cell>
          <cell r="E337">
            <v>0</v>
          </cell>
          <cell r="G337">
            <v>8365</v>
          </cell>
          <cell r="H337" t="str">
            <v>Building Technology (2250)</v>
          </cell>
          <cell r="I337">
            <v>0</v>
          </cell>
          <cell r="J337">
            <v>0</v>
          </cell>
          <cell r="K337">
            <v>0</v>
          </cell>
          <cell r="L337">
            <v>0</v>
          </cell>
          <cell r="M337">
            <v>0</v>
          </cell>
        </row>
        <row r="338">
          <cell r="A338">
            <v>336</v>
          </cell>
          <cell r="B338">
            <v>20</v>
          </cell>
          <cell r="C338" t="str">
            <v>007</v>
          </cell>
          <cell r="D338" t="str">
            <v xml:space="preserve">AMESBURY                     </v>
          </cell>
          <cell r="E338">
            <v>0</v>
          </cell>
          <cell r="G338">
            <v>8380</v>
          </cell>
          <cell r="H338" t="str">
            <v>Instructional Coordinators and Team Leaders (2315)</v>
          </cell>
          <cell r="I338">
            <v>0</v>
          </cell>
          <cell r="J338">
            <v>0</v>
          </cell>
          <cell r="K338">
            <v>0</v>
          </cell>
          <cell r="L338">
            <v>0</v>
          </cell>
          <cell r="M338">
            <v>0</v>
          </cell>
        </row>
        <row r="339">
          <cell r="A339">
            <v>337</v>
          </cell>
          <cell r="B339">
            <v>21</v>
          </cell>
          <cell r="C339" t="str">
            <v>007</v>
          </cell>
          <cell r="D339" t="str">
            <v xml:space="preserve">AMESBURY                     </v>
          </cell>
          <cell r="E339">
            <v>6</v>
          </cell>
          <cell r="F339" t="str">
            <v>Classroom and Specialist Teachers</v>
          </cell>
          <cell r="I339">
            <v>10030433</v>
          </cell>
          <cell r="J339">
            <v>1463343</v>
          </cell>
          <cell r="K339">
            <v>11493776</v>
          </cell>
          <cell r="L339">
            <v>34.96626818013668</v>
          </cell>
          <cell r="M339">
            <v>4861.5920818881659</v>
          </cell>
        </row>
        <row r="340">
          <cell r="A340">
            <v>338</v>
          </cell>
          <cell r="B340">
            <v>22</v>
          </cell>
          <cell r="C340" t="str">
            <v>007</v>
          </cell>
          <cell r="D340" t="str">
            <v xml:space="preserve">AMESBURY                     </v>
          </cell>
          <cell r="E340">
            <v>0</v>
          </cell>
          <cell r="G340">
            <v>8370</v>
          </cell>
          <cell r="H340" t="str">
            <v>Teachers, Classroom (2305)</v>
          </cell>
          <cell r="I340">
            <v>10030433</v>
          </cell>
          <cell r="J340">
            <v>1463343</v>
          </cell>
          <cell r="K340">
            <v>11493776</v>
          </cell>
          <cell r="L340">
            <v>34.96626818013668</v>
          </cell>
          <cell r="M340">
            <v>4861.5920818881659</v>
          </cell>
        </row>
        <row r="341">
          <cell r="A341">
            <v>339</v>
          </cell>
          <cell r="B341">
            <v>23</v>
          </cell>
          <cell r="C341" t="str">
            <v>007</v>
          </cell>
          <cell r="D341" t="str">
            <v xml:space="preserve">AMESBURY                     </v>
          </cell>
          <cell r="E341">
            <v>0</v>
          </cell>
          <cell r="G341">
            <v>8375</v>
          </cell>
          <cell r="H341" t="str">
            <v>Teachers, Specialists  (2310)</v>
          </cell>
          <cell r="I341">
            <v>0</v>
          </cell>
          <cell r="J341">
            <v>0</v>
          </cell>
          <cell r="K341">
            <v>0</v>
          </cell>
          <cell r="L341">
            <v>0</v>
          </cell>
          <cell r="M341">
            <v>0</v>
          </cell>
        </row>
        <row r="342">
          <cell r="A342">
            <v>340</v>
          </cell>
          <cell r="B342">
            <v>24</v>
          </cell>
          <cell r="C342" t="str">
            <v>007</v>
          </cell>
          <cell r="D342" t="str">
            <v xml:space="preserve">AMESBURY                     </v>
          </cell>
          <cell r="E342">
            <v>7</v>
          </cell>
          <cell r="F342" t="str">
            <v>Other Teaching Services</v>
          </cell>
          <cell r="I342">
            <v>1891478</v>
          </cell>
          <cell r="J342">
            <v>720837</v>
          </cell>
          <cell r="K342">
            <v>2612315</v>
          </cell>
          <cell r="L342">
            <v>7.9471626087887701</v>
          </cell>
          <cell r="M342">
            <v>1104.9467050164963</v>
          </cell>
        </row>
        <row r="343">
          <cell r="A343">
            <v>341</v>
          </cell>
          <cell r="B343">
            <v>25</v>
          </cell>
          <cell r="C343" t="str">
            <v>007</v>
          </cell>
          <cell r="D343" t="str">
            <v xml:space="preserve">AMESBURY                     </v>
          </cell>
          <cell r="E343">
            <v>0</v>
          </cell>
          <cell r="G343">
            <v>8385</v>
          </cell>
          <cell r="H343" t="str">
            <v>Medical/ Therapeutic Services (2320)</v>
          </cell>
          <cell r="I343">
            <v>250795</v>
          </cell>
          <cell r="J343">
            <v>265357</v>
          </cell>
          <cell r="K343">
            <v>516152</v>
          </cell>
          <cell r="L343">
            <v>1.5702332509102237</v>
          </cell>
          <cell r="M343">
            <v>218.31993909144745</v>
          </cell>
        </row>
        <row r="344">
          <cell r="A344">
            <v>342</v>
          </cell>
          <cell r="B344">
            <v>26</v>
          </cell>
          <cell r="C344" t="str">
            <v>007</v>
          </cell>
          <cell r="D344" t="str">
            <v xml:space="preserve">AMESBURY                     </v>
          </cell>
          <cell r="E344">
            <v>0</v>
          </cell>
          <cell r="G344">
            <v>8390</v>
          </cell>
          <cell r="H344" t="str">
            <v>Substitute Teachers (2325)</v>
          </cell>
          <cell r="I344">
            <v>188482</v>
          </cell>
          <cell r="J344">
            <v>0</v>
          </cell>
          <cell r="K344">
            <v>188482</v>
          </cell>
          <cell r="L344">
            <v>0.57339834699480152</v>
          </cell>
          <cell r="M344">
            <v>79.723373657051013</v>
          </cell>
        </row>
        <row r="345">
          <cell r="A345">
            <v>343</v>
          </cell>
          <cell r="B345">
            <v>27</v>
          </cell>
          <cell r="C345" t="str">
            <v>007</v>
          </cell>
          <cell r="D345" t="str">
            <v xml:space="preserve">AMESBURY                     </v>
          </cell>
          <cell r="E345">
            <v>0</v>
          </cell>
          <cell r="G345">
            <v>8395</v>
          </cell>
          <cell r="H345" t="str">
            <v>Non-Clerical Paraprofs./Instructional Assistants (2330)</v>
          </cell>
          <cell r="I345">
            <v>1180083</v>
          </cell>
          <cell r="J345">
            <v>422465</v>
          </cell>
          <cell r="K345">
            <v>1602548</v>
          </cell>
          <cell r="L345">
            <v>4.8752579778431109</v>
          </cell>
          <cell r="M345">
            <v>677.83943828779297</v>
          </cell>
        </row>
        <row r="346">
          <cell r="A346">
            <v>344</v>
          </cell>
          <cell r="B346">
            <v>28</v>
          </cell>
          <cell r="C346" t="str">
            <v>007</v>
          </cell>
          <cell r="D346" t="str">
            <v xml:space="preserve">AMESBURY                     </v>
          </cell>
          <cell r="E346">
            <v>0</v>
          </cell>
          <cell r="G346">
            <v>8400</v>
          </cell>
          <cell r="H346" t="str">
            <v>Librarians and Media Center Directors (2340)</v>
          </cell>
          <cell r="I346">
            <v>272118</v>
          </cell>
          <cell r="J346">
            <v>33015</v>
          </cell>
          <cell r="K346">
            <v>305133</v>
          </cell>
          <cell r="L346">
            <v>0.92827303304063391</v>
          </cell>
          <cell r="M346">
            <v>129.06395398020473</v>
          </cell>
        </row>
        <row r="347">
          <cell r="A347">
            <v>345</v>
          </cell>
          <cell r="B347">
            <v>29</v>
          </cell>
          <cell r="C347" t="str">
            <v>007</v>
          </cell>
          <cell r="D347" t="str">
            <v xml:space="preserve">AMESBURY                     </v>
          </cell>
          <cell r="E347">
            <v>8</v>
          </cell>
          <cell r="F347" t="str">
            <v>Professional Development</v>
          </cell>
          <cell r="I347">
            <v>317912</v>
          </cell>
          <cell r="J347">
            <v>19552</v>
          </cell>
          <cell r="K347">
            <v>337464</v>
          </cell>
          <cell r="L347">
            <v>1.0266301279180701</v>
          </cell>
          <cell r="M347">
            <v>142.73919296167838</v>
          </cell>
        </row>
        <row r="348">
          <cell r="A348">
            <v>346</v>
          </cell>
          <cell r="B348">
            <v>30</v>
          </cell>
          <cell r="C348" t="str">
            <v>007</v>
          </cell>
          <cell r="D348" t="str">
            <v xml:space="preserve">AMESBURY                     </v>
          </cell>
          <cell r="E348">
            <v>0</v>
          </cell>
          <cell r="G348">
            <v>8405</v>
          </cell>
          <cell r="H348" t="str">
            <v>Professional Development Leadership (2351)</v>
          </cell>
          <cell r="I348">
            <v>205100</v>
          </cell>
          <cell r="J348">
            <v>0</v>
          </cell>
          <cell r="K348">
            <v>205100</v>
          </cell>
          <cell r="L348">
            <v>0.6239534861081365</v>
          </cell>
          <cell r="M348">
            <v>86.752389814736489</v>
          </cell>
        </row>
        <row r="349">
          <cell r="A349">
            <v>347</v>
          </cell>
          <cell r="B349">
            <v>31</v>
          </cell>
          <cell r="C349" t="str">
            <v>007</v>
          </cell>
          <cell r="D349" t="str">
            <v xml:space="preserve">AMESBURY                     </v>
          </cell>
          <cell r="E349">
            <v>0</v>
          </cell>
          <cell r="G349">
            <v>8410</v>
          </cell>
          <cell r="H349" t="str">
            <v>Teacher/Instructional Staff-Professional Days (2353)</v>
          </cell>
          <cell r="I349">
            <v>0</v>
          </cell>
          <cell r="J349">
            <v>0</v>
          </cell>
          <cell r="K349">
            <v>0</v>
          </cell>
          <cell r="L349">
            <v>0</v>
          </cell>
          <cell r="M349">
            <v>0</v>
          </cell>
        </row>
        <row r="350">
          <cell r="A350">
            <v>348</v>
          </cell>
          <cell r="B350">
            <v>32</v>
          </cell>
          <cell r="C350" t="str">
            <v>007</v>
          </cell>
          <cell r="D350" t="str">
            <v xml:space="preserve">AMESBURY                     </v>
          </cell>
          <cell r="E350">
            <v>0</v>
          </cell>
          <cell r="G350">
            <v>8415</v>
          </cell>
          <cell r="H350" t="str">
            <v>Substitutes for Instructional Staff at Prof. Dev. (2355)</v>
          </cell>
          <cell r="I350">
            <v>0</v>
          </cell>
          <cell r="J350">
            <v>0</v>
          </cell>
          <cell r="K350">
            <v>0</v>
          </cell>
          <cell r="L350">
            <v>0</v>
          </cell>
          <cell r="M350">
            <v>0</v>
          </cell>
        </row>
        <row r="351">
          <cell r="A351">
            <v>349</v>
          </cell>
          <cell r="B351">
            <v>33</v>
          </cell>
          <cell r="C351" t="str">
            <v>007</v>
          </cell>
          <cell r="D351" t="str">
            <v xml:space="preserve">AMESBURY                     </v>
          </cell>
          <cell r="E351">
            <v>0</v>
          </cell>
          <cell r="G351">
            <v>8420</v>
          </cell>
          <cell r="H351" t="str">
            <v>Prof. Dev.  Stipends, Providers and Expenses (2357)</v>
          </cell>
          <cell r="I351">
            <v>112812</v>
          </cell>
          <cell r="J351">
            <v>19552</v>
          </cell>
          <cell r="K351">
            <v>132364</v>
          </cell>
          <cell r="L351">
            <v>0.40267664180993362</v>
          </cell>
          <cell r="M351">
            <v>55.986803146941888</v>
          </cell>
        </row>
        <row r="352">
          <cell r="A352">
            <v>350</v>
          </cell>
          <cell r="B352">
            <v>34</v>
          </cell>
          <cell r="C352" t="str">
            <v>007</v>
          </cell>
          <cell r="D352" t="str">
            <v xml:space="preserve">AMESBURY                     </v>
          </cell>
          <cell r="E352">
            <v>9</v>
          </cell>
          <cell r="F352" t="str">
            <v>Instructional Materials, Equipment and Technology</v>
          </cell>
          <cell r="I352">
            <v>446935</v>
          </cell>
          <cell r="J352">
            <v>112342</v>
          </cell>
          <cell r="K352">
            <v>559277</v>
          </cell>
          <cell r="L352">
            <v>1.7014277613364226</v>
          </cell>
          <cell r="M352">
            <v>236.56078165975808</v>
          </cell>
        </row>
        <row r="353">
          <cell r="A353">
            <v>351</v>
          </cell>
          <cell r="B353">
            <v>35</v>
          </cell>
          <cell r="C353" t="str">
            <v>007</v>
          </cell>
          <cell r="D353" t="str">
            <v xml:space="preserve">AMESBURY                     </v>
          </cell>
          <cell r="E353">
            <v>0</v>
          </cell>
          <cell r="G353">
            <v>8425</v>
          </cell>
          <cell r="H353" t="str">
            <v>Textbooks &amp; Related Software/Media/Materials (2410)</v>
          </cell>
          <cell r="I353">
            <v>73200</v>
          </cell>
          <cell r="J353">
            <v>77114</v>
          </cell>
          <cell r="K353">
            <v>150314</v>
          </cell>
          <cell r="L353">
            <v>0.4572839800626935</v>
          </cell>
          <cell r="M353">
            <v>63.579223415954665</v>
          </cell>
        </row>
        <row r="354">
          <cell r="A354">
            <v>352</v>
          </cell>
          <cell r="B354">
            <v>36</v>
          </cell>
          <cell r="C354" t="str">
            <v>007</v>
          </cell>
          <cell r="D354" t="str">
            <v xml:space="preserve">AMESBURY                     </v>
          </cell>
          <cell r="E354">
            <v>0</v>
          </cell>
          <cell r="G354">
            <v>8430</v>
          </cell>
          <cell r="H354" t="str">
            <v>Other Instructional Materials (2415)</v>
          </cell>
          <cell r="I354">
            <v>139612</v>
          </cell>
          <cell r="J354">
            <v>35228</v>
          </cell>
          <cell r="K354">
            <v>174840</v>
          </cell>
          <cell r="L354">
            <v>0.53189676992270396</v>
          </cell>
          <cell r="M354">
            <v>73.953134252601302</v>
          </cell>
        </row>
        <row r="355">
          <cell r="A355">
            <v>353</v>
          </cell>
          <cell r="B355">
            <v>37</v>
          </cell>
          <cell r="C355" t="str">
            <v>007</v>
          </cell>
          <cell r="D355" t="str">
            <v xml:space="preserve">AMESBURY                     </v>
          </cell>
          <cell r="E355">
            <v>0</v>
          </cell>
          <cell r="G355">
            <v>8435</v>
          </cell>
          <cell r="H355" t="str">
            <v>Instructional Equipment (2420)</v>
          </cell>
          <cell r="I355">
            <v>21583</v>
          </cell>
          <cell r="J355">
            <v>0</v>
          </cell>
          <cell r="K355">
            <v>21583</v>
          </cell>
          <cell r="L355">
            <v>6.5659620139794789E-2</v>
          </cell>
          <cell r="M355">
            <v>9.1290922933761962</v>
          </cell>
        </row>
        <row r="356">
          <cell r="A356">
            <v>354</v>
          </cell>
          <cell r="B356">
            <v>38</v>
          </cell>
          <cell r="C356" t="str">
            <v>007</v>
          </cell>
          <cell r="D356" t="str">
            <v xml:space="preserve">AMESBURY                     </v>
          </cell>
          <cell r="E356">
            <v>0</v>
          </cell>
          <cell r="G356">
            <v>8440</v>
          </cell>
          <cell r="H356" t="str">
            <v>General Supplies (2430)</v>
          </cell>
          <cell r="I356">
            <v>77140</v>
          </cell>
          <cell r="J356">
            <v>0</v>
          </cell>
          <cell r="K356">
            <v>77140</v>
          </cell>
          <cell r="L356">
            <v>0.2346746558672923</v>
          </cell>
          <cell r="M356">
            <v>32.628373234074957</v>
          </cell>
        </row>
        <row r="357">
          <cell r="A357">
            <v>355</v>
          </cell>
          <cell r="B357">
            <v>39</v>
          </cell>
          <cell r="C357" t="str">
            <v>007</v>
          </cell>
          <cell r="D357" t="str">
            <v xml:space="preserve">AMESBURY                     </v>
          </cell>
          <cell r="E357">
            <v>0</v>
          </cell>
          <cell r="G357">
            <v>8445</v>
          </cell>
          <cell r="H357" t="str">
            <v>Other Instructional Services (2440)</v>
          </cell>
          <cell r="I357">
            <v>3207</v>
          </cell>
          <cell r="J357">
            <v>0</v>
          </cell>
          <cell r="K357">
            <v>3207</v>
          </cell>
          <cell r="L357">
            <v>9.7563082883900237E-3</v>
          </cell>
          <cell r="M357">
            <v>1.3564842229929788</v>
          </cell>
        </row>
        <row r="358">
          <cell r="A358">
            <v>356</v>
          </cell>
          <cell r="B358">
            <v>40</v>
          </cell>
          <cell r="C358" t="str">
            <v>007</v>
          </cell>
          <cell r="D358" t="str">
            <v xml:space="preserve">AMESBURY                     </v>
          </cell>
          <cell r="E358">
            <v>0</v>
          </cell>
          <cell r="G358">
            <v>8450</v>
          </cell>
          <cell r="H358" t="str">
            <v>Classroom Instructional Technology (2451)</v>
          </cell>
          <cell r="I358">
            <v>0</v>
          </cell>
          <cell r="J358">
            <v>0</v>
          </cell>
          <cell r="K358">
            <v>0</v>
          </cell>
          <cell r="L358">
            <v>0</v>
          </cell>
          <cell r="M358">
            <v>0</v>
          </cell>
        </row>
        <row r="359">
          <cell r="A359">
            <v>357</v>
          </cell>
          <cell r="B359">
            <v>41</v>
          </cell>
          <cell r="C359" t="str">
            <v>007</v>
          </cell>
          <cell r="D359" t="str">
            <v xml:space="preserve">AMESBURY                     </v>
          </cell>
          <cell r="E359">
            <v>0</v>
          </cell>
          <cell r="G359">
            <v>8455</v>
          </cell>
          <cell r="H359" t="str">
            <v>Other Instructional Hardware  (2453)</v>
          </cell>
          <cell r="I359">
            <v>132193</v>
          </cell>
          <cell r="J359">
            <v>0</v>
          </cell>
          <cell r="K359">
            <v>132193</v>
          </cell>
          <cell r="L359">
            <v>0.40215642705554799</v>
          </cell>
          <cell r="M359">
            <v>55.914474240757976</v>
          </cell>
        </row>
        <row r="360">
          <cell r="A360">
            <v>358</v>
          </cell>
          <cell r="B360">
            <v>42</v>
          </cell>
          <cell r="C360" t="str">
            <v>007</v>
          </cell>
          <cell r="D360" t="str">
            <v xml:space="preserve">AMESBURY                     </v>
          </cell>
          <cell r="E360">
            <v>0</v>
          </cell>
          <cell r="G360">
            <v>8460</v>
          </cell>
          <cell r="H360" t="str">
            <v>Instructional Software (2455)</v>
          </cell>
          <cell r="I360">
            <v>0</v>
          </cell>
          <cell r="J360">
            <v>0</v>
          </cell>
          <cell r="K360">
            <v>0</v>
          </cell>
          <cell r="L360">
            <v>0</v>
          </cell>
          <cell r="M360">
            <v>0</v>
          </cell>
        </row>
        <row r="361">
          <cell r="A361">
            <v>359</v>
          </cell>
          <cell r="B361">
            <v>43</v>
          </cell>
          <cell r="C361" t="str">
            <v>007</v>
          </cell>
          <cell r="D361" t="str">
            <v xml:space="preserve">AMESBURY                     </v>
          </cell>
          <cell r="E361">
            <v>10</v>
          </cell>
          <cell r="F361" t="str">
            <v>Guidance, Counseling and Testing</v>
          </cell>
          <cell r="I361">
            <v>803742</v>
          </cell>
          <cell r="J361">
            <v>0</v>
          </cell>
          <cell r="K361">
            <v>803742</v>
          </cell>
          <cell r="L361">
            <v>2.4451371176573664</v>
          </cell>
          <cell r="M361">
            <v>339.96362405887828</v>
          </cell>
        </row>
        <row r="362">
          <cell r="A362">
            <v>360</v>
          </cell>
          <cell r="B362">
            <v>44</v>
          </cell>
          <cell r="C362" t="str">
            <v>007</v>
          </cell>
          <cell r="D362" t="str">
            <v xml:space="preserve">AMESBURY                     </v>
          </cell>
          <cell r="E362">
            <v>0</v>
          </cell>
          <cell r="G362">
            <v>8465</v>
          </cell>
          <cell r="H362" t="str">
            <v>Guidance and Adjustment Counselors (2710)</v>
          </cell>
          <cell r="I362">
            <v>647577</v>
          </cell>
          <cell r="J362">
            <v>0</v>
          </cell>
          <cell r="K362">
            <v>647577</v>
          </cell>
          <cell r="L362">
            <v>1.9700532748583555</v>
          </cell>
          <cell r="M362">
            <v>273.90956771846714</v>
          </cell>
        </row>
        <row r="363">
          <cell r="A363">
            <v>361</v>
          </cell>
          <cell r="B363">
            <v>45</v>
          </cell>
          <cell r="C363" t="str">
            <v>007</v>
          </cell>
          <cell r="D363" t="str">
            <v xml:space="preserve">AMESBURY                     </v>
          </cell>
          <cell r="E363">
            <v>0</v>
          </cell>
          <cell r="G363">
            <v>8470</v>
          </cell>
          <cell r="H363" t="str">
            <v>Testing and Assessment (2720)</v>
          </cell>
          <cell r="I363">
            <v>0</v>
          </cell>
          <cell r="J363">
            <v>0</v>
          </cell>
          <cell r="K363">
            <v>0</v>
          </cell>
          <cell r="L363">
            <v>0</v>
          </cell>
          <cell r="M363">
            <v>0</v>
          </cell>
        </row>
        <row r="364">
          <cell r="A364">
            <v>362</v>
          </cell>
          <cell r="B364">
            <v>46</v>
          </cell>
          <cell r="C364" t="str">
            <v>007</v>
          </cell>
          <cell r="D364" t="str">
            <v xml:space="preserve">AMESBURY                     </v>
          </cell>
          <cell r="E364">
            <v>0</v>
          </cell>
          <cell r="G364">
            <v>8475</v>
          </cell>
          <cell r="H364" t="str">
            <v>Psychological Services (2800)</v>
          </cell>
          <cell r="I364">
            <v>156165</v>
          </cell>
          <cell r="J364">
            <v>0</v>
          </cell>
          <cell r="K364">
            <v>156165</v>
          </cell>
          <cell r="L364">
            <v>0.47508384279901095</v>
          </cell>
          <cell r="M364">
            <v>66.054056340411137</v>
          </cell>
        </row>
        <row r="365">
          <cell r="A365">
            <v>363</v>
          </cell>
          <cell r="B365">
            <v>47</v>
          </cell>
          <cell r="C365" t="str">
            <v>007</v>
          </cell>
          <cell r="D365" t="str">
            <v xml:space="preserve">AMESBURY                     </v>
          </cell>
          <cell r="E365">
            <v>11</v>
          </cell>
          <cell r="F365" t="str">
            <v>Pupil Services</v>
          </cell>
          <cell r="I365">
            <v>1154349</v>
          </cell>
          <cell r="J365">
            <v>1083093</v>
          </cell>
          <cell r="K365">
            <v>2237442</v>
          </cell>
          <cell r="L365">
            <v>6.8067271373220928</v>
          </cell>
          <cell r="M365">
            <v>946.38440064292365</v>
          </cell>
        </row>
        <row r="366">
          <cell r="A366">
            <v>364</v>
          </cell>
          <cell r="B366">
            <v>48</v>
          </cell>
          <cell r="C366" t="str">
            <v>007</v>
          </cell>
          <cell r="D366" t="str">
            <v xml:space="preserve">AMESBURY                     </v>
          </cell>
          <cell r="E366">
            <v>0</v>
          </cell>
          <cell r="G366">
            <v>8485</v>
          </cell>
          <cell r="H366" t="str">
            <v>Attendance and Parent Liaison Services (3100)</v>
          </cell>
          <cell r="I366">
            <v>16822</v>
          </cell>
          <cell r="J366">
            <v>0</v>
          </cell>
          <cell r="K366">
            <v>16822</v>
          </cell>
          <cell r="L366">
            <v>5.1175746188742433E-2</v>
          </cell>
          <cell r="M366">
            <v>7.1153032738347015</v>
          </cell>
        </row>
        <row r="367">
          <cell r="A367">
            <v>365</v>
          </cell>
          <cell r="B367">
            <v>49</v>
          </cell>
          <cell r="C367" t="str">
            <v>007</v>
          </cell>
          <cell r="D367" t="str">
            <v xml:space="preserve">AMESBURY                     </v>
          </cell>
          <cell r="E367">
            <v>0</v>
          </cell>
          <cell r="G367">
            <v>8490</v>
          </cell>
          <cell r="H367" t="str">
            <v>Medical/Health Services (3200)</v>
          </cell>
          <cell r="I367">
            <v>236903</v>
          </cell>
          <cell r="J367">
            <v>49200</v>
          </cell>
          <cell r="K367">
            <v>286103</v>
          </cell>
          <cell r="L367">
            <v>0.87038012791807018</v>
          </cell>
          <cell r="M367">
            <v>121.01471956687253</v>
          </cell>
        </row>
        <row r="368">
          <cell r="A368">
            <v>366</v>
          </cell>
          <cell r="B368">
            <v>50</v>
          </cell>
          <cell r="C368" t="str">
            <v>007</v>
          </cell>
          <cell r="D368" t="str">
            <v xml:space="preserve">AMESBURY                     </v>
          </cell>
          <cell r="E368">
            <v>0</v>
          </cell>
          <cell r="G368">
            <v>8495</v>
          </cell>
          <cell r="H368" t="str">
            <v>In-District Transportation (3300)</v>
          </cell>
          <cell r="I368">
            <v>583985</v>
          </cell>
          <cell r="J368">
            <v>116629</v>
          </cell>
          <cell r="K368">
            <v>700614</v>
          </cell>
          <cell r="L368">
            <v>2.1314019878896437</v>
          </cell>
          <cell r="M368">
            <v>296.34294898908723</v>
          </cell>
        </row>
        <row r="369">
          <cell r="A369">
            <v>367</v>
          </cell>
          <cell r="B369">
            <v>51</v>
          </cell>
          <cell r="C369" t="str">
            <v>007</v>
          </cell>
          <cell r="D369" t="str">
            <v xml:space="preserve">AMESBURY                     </v>
          </cell>
          <cell r="E369">
            <v>0</v>
          </cell>
          <cell r="G369">
            <v>8500</v>
          </cell>
          <cell r="H369" t="str">
            <v>Food Salaries and Other Expenses (3400)</v>
          </cell>
          <cell r="I369">
            <v>0</v>
          </cell>
          <cell r="J369">
            <v>744339</v>
          </cell>
          <cell r="K369">
            <v>744339</v>
          </cell>
          <cell r="L369">
            <v>2.2644218132435117</v>
          </cell>
          <cell r="M369">
            <v>314.83757719313087</v>
          </cell>
        </row>
        <row r="370">
          <cell r="A370">
            <v>368</v>
          </cell>
          <cell r="B370">
            <v>52</v>
          </cell>
          <cell r="C370" t="str">
            <v>007</v>
          </cell>
          <cell r="D370" t="str">
            <v xml:space="preserve">AMESBURY                     </v>
          </cell>
          <cell r="E370">
            <v>0</v>
          </cell>
          <cell r="G370">
            <v>8505</v>
          </cell>
          <cell r="H370" t="str">
            <v>Athletics (3510)</v>
          </cell>
          <cell r="I370">
            <v>200104</v>
          </cell>
          <cell r="J370">
            <v>162629</v>
          </cell>
          <cell r="K370">
            <v>362733</v>
          </cell>
          <cell r="L370">
            <v>1.103503266096844</v>
          </cell>
          <cell r="M370">
            <v>153.42737501057442</v>
          </cell>
        </row>
        <row r="371">
          <cell r="A371">
            <v>369</v>
          </cell>
          <cell r="B371">
            <v>53</v>
          </cell>
          <cell r="C371" t="str">
            <v>007</v>
          </cell>
          <cell r="D371" t="str">
            <v xml:space="preserve">AMESBURY                     </v>
          </cell>
          <cell r="E371">
            <v>0</v>
          </cell>
          <cell r="G371">
            <v>8510</v>
          </cell>
          <cell r="H371" t="str">
            <v>Other Student Body Activities (3520)</v>
          </cell>
          <cell r="I371">
            <v>67308</v>
          </cell>
          <cell r="J371">
            <v>10296</v>
          </cell>
          <cell r="K371">
            <v>77604</v>
          </cell>
          <cell r="L371">
            <v>0.23608623274468954</v>
          </cell>
          <cell r="M371">
            <v>32.824634125708485</v>
          </cell>
        </row>
        <row r="372">
          <cell r="A372">
            <v>370</v>
          </cell>
          <cell r="B372">
            <v>54</v>
          </cell>
          <cell r="C372" t="str">
            <v>007</v>
          </cell>
          <cell r="D372" t="str">
            <v xml:space="preserve">AMESBURY                     </v>
          </cell>
          <cell r="E372">
            <v>0</v>
          </cell>
          <cell r="G372">
            <v>8515</v>
          </cell>
          <cell r="H372" t="str">
            <v>School Security  (3600)</v>
          </cell>
          <cell r="I372">
            <v>49227</v>
          </cell>
          <cell r="J372">
            <v>0</v>
          </cell>
          <cell r="K372">
            <v>49227</v>
          </cell>
          <cell r="L372">
            <v>0.1497579632405911</v>
          </cell>
          <cell r="M372">
            <v>20.821842483715422</v>
          </cell>
        </row>
        <row r="373">
          <cell r="A373">
            <v>371</v>
          </cell>
          <cell r="B373">
            <v>55</v>
          </cell>
          <cell r="C373" t="str">
            <v>007</v>
          </cell>
          <cell r="D373" t="str">
            <v xml:space="preserve">AMESBURY                     </v>
          </cell>
          <cell r="E373">
            <v>12</v>
          </cell>
          <cell r="F373" t="str">
            <v>Operations and Maintenance</v>
          </cell>
          <cell r="I373">
            <v>2133903</v>
          </cell>
          <cell r="J373">
            <v>198628</v>
          </cell>
          <cell r="K373">
            <v>2332531</v>
          </cell>
          <cell r="L373">
            <v>7.0960060892505989</v>
          </cell>
          <cell r="M373">
            <v>986.60477116995185</v>
          </cell>
        </row>
        <row r="374">
          <cell r="A374">
            <v>372</v>
          </cell>
          <cell r="B374">
            <v>56</v>
          </cell>
          <cell r="C374" t="str">
            <v>007</v>
          </cell>
          <cell r="D374" t="str">
            <v xml:space="preserve">AMESBURY                     </v>
          </cell>
          <cell r="E374">
            <v>0</v>
          </cell>
          <cell r="G374">
            <v>8520</v>
          </cell>
          <cell r="H374" t="str">
            <v>Custodial Services (4110)</v>
          </cell>
          <cell r="I374">
            <v>0</v>
          </cell>
          <cell r="J374">
            <v>0</v>
          </cell>
          <cell r="K374">
            <v>0</v>
          </cell>
          <cell r="L374">
            <v>0</v>
          </cell>
          <cell r="M374">
            <v>0</v>
          </cell>
        </row>
        <row r="375">
          <cell r="A375">
            <v>373</v>
          </cell>
          <cell r="B375">
            <v>57</v>
          </cell>
          <cell r="C375" t="str">
            <v>007</v>
          </cell>
          <cell r="D375" t="str">
            <v xml:space="preserve">AMESBURY                     </v>
          </cell>
          <cell r="E375">
            <v>0</v>
          </cell>
          <cell r="G375">
            <v>8525</v>
          </cell>
          <cell r="H375" t="str">
            <v>Heating of Buildings (4120)</v>
          </cell>
          <cell r="I375">
            <v>429078</v>
          </cell>
          <cell r="J375">
            <v>0</v>
          </cell>
          <cell r="K375">
            <v>429078</v>
          </cell>
          <cell r="L375">
            <v>1.3053374642238273</v>
          </cell>
          <cell r="M375">
            <v>181.48972168175283</v>
          </cell>
        </row>
        <row r="376">
          <cell r="A376">
            <v>374</v>
          </cell>
          <cell r="B376">
            <v>58</v>
          </cell>
          <cell r="C376" t="str">
            <v>007</v>
          </cell>
          <cell r="D376" t="str">
            <v xml:space="preserve">AMESBURY                     </v>
          </cell>
          <cell r="E376">
            <v>0</v>
          </cell>
          <cell r="G376">
            <v>8530</v>
          </cell>
          <cell r="H376" t="str">
            <v>Utility Services (4130)</v>
          </cell>
          <cell r="I376">
            <v>296552</v>
          </cell>
          <cell r="J376">
            <v>0</v>
          </cell>
          <cell r="K376">
            <v>296552</v>
          </cell>
          <cell r="L376">
            <v>0.90216798738342319</v>
          </cell>
          <cell r="M376">
            <v>125.43439641316303</v>
          </cell>
        </row>
        <row r="377">
          <cell r="A377">
            <v>375</v>
          </cell>
          <cell r="B377">
            <v>59</v>
          </cell>
          <cell r="C377" t="str">
            <v>007</v>
          </cell>
          <cell r="D377" t="str">
            <v xml:space="preserve">AMESBURY                     </v>
          </cell>
          <cell r="E377">
            <v>0</v>
          </cell>
          <cell r="G377">
            <v>8535</v>
          </cell>
          <cell r="H377" t="str">
            <v>Maintenance of Grounds (4210)</v>
          </cell>
          <cell r="I377">
            <v>210504</v>
          </cell>
          <cell r="J377">
            <v>0</v>
          </cell>
          <cell r="K377">
            <v>210504</v>
          </cell>
          <cell r="L377">
            <v>0.64039348922334072</v>
          </cell>
          <cell r="M377">
            <v>89.038152440571864</v>
          </cell>
        </row>
        <row r="378">
          <cell r="A378">
            <v>376</v>
          </cell>
          <cell r="B378">
            <v>60</v>
          </cell>
          <cell r="C378" t="str">
            <v>007</v>
          </cell>
          <cell r="D378" t="str">
            <v xml:space="preserve">AMESBURY                     </v>
          </cell>
          <cell r="E378">
            <v>0</v>
          </cell>
          <cell r="G378">
            <v>8540</v>
          </cell>
          <cell r="H378" t="str">
            <v>Maintenance of Buildings (4220)</v>
          </cell>
          <cell r="I378">
            <v>1016038</v>
          </cell>
          <cell r="J378">
            <v>198628</v>
          </cell>
          <cell r="K378">
            <v>1214666</v>
          </cell>
          <cell r="L378">
            <v>3.6952466365530268</v>
          </cell>
          <cell r="M378">
            <v>513.77463835546916</v>
          </cell>
        </row>
        <row r="379">
          <cell r="A379">
            <v>377</v>
          </cell>
          <cell r="B379">
            <v>61</v>
          </cell>
          <cell r="C379" t="str">
            <v>007</v>
          </cell>
          <cell r="D379" t="str">
            <v xml:space="preserve">AMESBURY                     </v>
          </cell>
          <cell r="E379">
            <v>0</v>
          </cell>
          <cell r="G379">
            <v>8545</v>
          </cell>
          <cell r="H379" t="str">
            <v>Building Security System (4225)</v>
          </cell>
          <cell r="I379">
            <v>10254</v>
          </cell>
          <cell r="J379">
            <v>0</v>
          </cell>
          <cell r="K379">
            <v>10254</v>
          </cell>
          <cell r="L379">
            <v>3.1194632113860712E-2</v>
          </cell>
          <cell r="M379">
            <v>4.3371965146772693</v>
          </cell>
        </row>
        <row r="380">
          <cell r="A380">
            <v>378</v>
          </cell>
          <cell r="B380">
            <v>62</v>
          </cell>
          <cell r="C380" t="str">
            <v>007</v>
          </cell>
          <cell r="D380" t="str">
            <v xml:space="preserve">AMESBURY                     </v>
          </cell>
          <cell r="E380">
            <v>0</v>
          </cell>
          <cell r="G380">
            <v>8550</v>
          </cell>
          <cell r="H380" t="str">
            <v>Maintenance of Equipment (4230)</v>
          </cell>
          <cell r="I380">
            <v>164580</v>
          </cell>
          <cell r="J380">
            <v>0</v>
          </cell>
          <cell r="K380">
            <v>164580</v>
          </cell>
          <cell r="L380">
            <v>0.50068388465956659</v>
          </cell>
          <cell r="M380">
            <v>69.613399881566707</v>
          </cell>
        </row>
        <row r="381">
          <cell r="A381">
            <v>379</v>
          </cell>
          <cell r="B381">
            <v>63</v>
          </cell>
          <cell r="C381" t="str">
            <v>007</v>
          </cell>
          <cell r="D381" t="str">
            <v xml:space="preserve">AMESBURY                     </v>
          </cell>
          <cell r="E381">
            <v>0</v>
          </cell>
          <cell r="G381">
            <v>8555</v>
          </cell>
          <cell r="H381" t="str">
            <v xml:space="preserve">Extraordinary Maintenance (4300)   </v>
          </cell>
          <cell r="I381">
            <v>0</v>
          </cell>
          <cell r="J381">
            <v>0</v>
          </cell>
          <cell r="K381">
            <v>0</v>
          </cell>
          <cell r="L381">
            <v>0</v>
          </cell>
          <cell r="M381">
            <v>0</v>
          </cell>
        </row>
        <row r="382">
          <cell r="A382">
            <v>380</v>
          </cell>
          <cell r="B382">
            <v>64</v>
          </cell>
          <cell r="C382" t="str">
            <v>007</v>
          </cell>
          <cell r="D382" t="str">
            <v xml:space="preserve">AMESBURY                     </v>
          </cell>
          <cell r="E382">
            <v>0</v>
          </cell>
          <cell r="G382">
            <v>8560</v>
          </cell>
          <cell r="H382" t="str">
            <v>Networking and Telecommunications (4400)</v>
          </cell>
          <cell r="I382">
            <v>6897</v>
          </cell>
          <cell r="J382">
            <v>0</v>
          </cell>
          <cell r="K382">
            <v>6897</v>
          </cell>
          <cell r="L382">
            <v>2.0981995093553474E-2</v>
          </cell>
          <cell r="M382">
            <v>2.9172658827510367</v>
          </cell>
        </row>
        <row r="383">
          <cell r="A383">
            <v>381</v>
          </cell>
          <cell r="B383">
            <v>65</v>
          </cell>
          <cell r="C383" t="str">
            <v>007</v>
          </cell>
          <cell r="D383" t="str">
            <v xml:space="preserve">AMESBURY                     </v>
          </cell>
          <cell r="E383">
            <v>0</v>
          </cell>
          <cell r="G383">
            <v>8565</v>
          </cell>
          <cell r="H383" t="str">
            <v>Technology Maintenance (4450)</v>
          </cell>
          <cell r="I383">
            <v>0</v>
          </cell>
          <cell r="J383">
            <v>0</v>
          </cell>
          <cell r="K383">
            <v>0</v>
          </cell>
          <cell r="L383">
            <v>0</v>
          </cell>
          <cell r="M383">
            <v>0</v>
          </cell>
        </row>
        <row r="384">
          <cell r="A384">
            <v>382</v>
          </cell>
          <cell r="B384">
            <v>66</v>
          </cell>
          <cell r="C384" t="str">
            <v>007</v>
          </cell>
          <cell r="D384" t="str">
            <v xml:space="preserve">AMESBURY                     </v>
          </cell>
          <cell r="E384">
            <v>13</v>
          </cell>
          <cell r="F384" t="str">
            <v>Insurance, Retirement Programs and Other</v>
          </cell>
          <cell r="I384">
            <v>5185690</v>
          </cell>
          <cell r="J384">
            <v>580872</v>
          </cell>
          <cell r="K384">
            <v>5766562</v>
          </cell>
          <cell r="L384">
            <v>17.542986166546601</v>
          </cell>
          <cell r="M384">
            <v>2439.1176719397686</v>
          </cell>
        </row>
        <row r="385">
          <cell r="A385">
            <v>383</v>
          </cell>
          <cell r="B385">
            <v>67</v>
          </cell>
          <cell r="C385" t="str">
            <v>007</v>
          </cell>
          <cell r="D385" t="str">
            <v xml:space="preserve">AMESBURY                     </v>
          </cell>
          <cell r="E385">
            <v>0</v>
          </cell>
          <cell r="G385">
            <v>8570</v>
          </cell>
          <cell r="H385" t="str">
            <v>Employer Retirement Contributions (5100)</v>
          </cell>
          <cell r="I385">
            <v>659784</v>
          </cell>
          <cell r="J385">
            <v>0</v>
          </cell>
          <cell r="K385">
            <v>659784</v>
          </cell>
          <cell r="L385">
            <v>2.0071893070617786</v>
          </cell>
          <cell r="M385">
            <v>279.07283647745538</v>
          </cell>
        </row>
        <row r="386">
          <cell r="A386">
            <v>384</v>
          </cell>
          <cell r="B386">
            <v>68</v>
          </cell>
          <cell r="C386" t="str">
            <v>007</v>
          </cell>
          <cell r="D386" t="str">
            <v xml:space="preserve">AMESBURY                     </v>
          </cell>
          <cell r="E386">
            <v>0</v>
          </cell>
          <cell r="G386">
            <v>8575</v>
          </cell>
          <cell r="H386" t="str">
            <v>Insurance for Active Employees (5200)</v>
          </cell>
          <cell r="I386">
            <v>3101170</v>
          </cell>
          <cell r="J386">
            <v>580872</v>
          </cell>
          <cell r="K386">
            <v>3682042</v>
          </cell>
          <cell r="L386">
            <v>11.20147704483947</v>
          </cell>
          <cell r="M386">
            <v>1557.415616276119</v>
          </cell>
        </row>
        <row r="387">
          <cell r="A387">
            <v>385</v>
          </cell>
          <cell r="B387">
            <v>69</v>
          </cell>
          <cell r="C387" t="str">
            <v>007</v>
          </cell>
          <cell r="D387" t="str">
            <v xml:space="preserve">AMESBURY                     </v>
          </cell>
          <cell r="E387">
            <v>0</v>
          </cell>
          <cell r="G387">
            <v>8580</v>
          </cell>
          <cell r="H387" t="str">
            <v>Insurance for Retired School Employees (5250)</v>
          </cell>
          <cell r="I387">
            <v>1261636</v>
          </cell>
          <cell r="J387">
            <v>0</v>
          </cell>
          <cell r="K387">
            <v>1261636</v>
          </cell>
          <cell r="L387">
            <v>3.8381383734740369</v>
          </cell>
          <cell r="M387">
            <v>533.6418238727689</v>
          </cell>
        </row>
        <row r="388">
          <cell r="A388">
            <v>386</v>
          </cell>
          <cell r="B388">
            <v>70</v>
          </cell>
          <cell r="C388" t="str">
            <v>007</v>
          </cell>
          <cell r="D388" t="str">
            <v xml:space="preserve">AMESBURY                     </v>
          </cell>
          <cell r="E388">
            <v>0</v>
          </cell>
          <cell r="G388">
            <v>8585</v>
          </cell>
          <cell r="H388" t="str">
            <v>Other Non-Employee Insurance (5260)</v>
          </cell>
          <cell r="I388">
            <v>163100</v>
          </cell>
          <cell r="J388">
            <v>0</v>
          </cell>
          <cell r="K388">
            <v>163100</v>
          </cell>
          <cell r="L388">
            <v>0.49618144117131674</v>
          </cell>
          <cell r="M388">
            <v>68.987395313425267</v>
          </cell>
        </row>
        <row r="389">
          <cell r="A389">
            <v>387</v>
          </cell>
          <cell r="B389">
            <v>71</v>
          </cell>
          <cell r="C389" t="str">
            <v>007</v>
          </cell>
          <cell r="D389" t="str">
            <v xml:space="preserve">AMESBURY                     </v>
          </cell>
          <cell r="E389">
            <v>0</v>
          </cell>
          <cell r="G389">
            <v>8590</v>
          </cell>
          <cell r="H389" t="str">
            <v xml:space="preserve">Rental Lease of Equipment (5300)   </v>
          </cell>
          <cell r="I389">
            <v>0</v>
          </cell>
          <cell r="J389">
            <v>0</v>
          </cell>
          <cell r="K389">
            <v>0</v>
          </cell>
          <cell r="L389">
            <v>0</v>
          </cell>
          <cell r="M389">
            <v>0</v>
          </cell>
        </row>
        <row r="390">
          <cell r="A390">
            <v>388</v>
          </cell>
          <cell r="B390">
            <v>72</v>
          </cell>
          <cell r="C390" t="str">
            <v>007</v>
          </cell>
          <cell r="D390" t="str">
            <v xml:space="preserve">AMESBURY                     </v>
          </cell>
          <cell r="E390">
            <v>0</v>
          </cell>
          <cell r="G390">
            <v>8595</v>
          </cell>
          <cell r="H390" t="str">
            <v>Rental Lease  of Buildings (5350)</v>
          </cell>
          <cell r="I390">
            <v>0</v>
          </cell>
          <cell r="J390">
            <v>0</v>
          </cell>
          <cell r="K390">
            <v>0</v>
          </cell>
          <cell r="L390">
            <v>0</v>
          </cell>
          <cell r="M390">
            <v>0</v>
          </cell>
        </row>
        <row r="391">
          <cell r="A391">
            <v>389</v>
          </cell>
          <cell r="B391">
            <v>73</v>
          </cell>
          <cell r="C391" t="str">
            <v>007</v>
          </cell>
          <cell r="D391" t="str">
            <v xml:space="preserve">AMESBURY                     </v>
          </cell>
          <cell r="E391">
            <v>0</v>
          </cell>
          <cell r="G391">
            <v>8600</v>
          </cell>
          <cell r="H391" t="str">
            <v>Short Term Interest RAN's (5400)</v>
          </cell>
          <cell r="I391">
            <v>0</v>
          </cell>
          <cell r="J391">
            <v>0</v>
          </cell>
          <cell r="K391">
            <v>0</v>
          </cell>
          <cell r="L391">
            <v>0</v>
          </cell>
          <cell r="M391">
            <v>0</v>
          </cell>
        </row>
        <row r="392">
          <cell r="A392">
            <v>390</v>
          </cell>
          <cell r="B392">
            <v>74</v>
          </cell>
          <cell r="C392" t="str">
            <v>007</v>
          </cell>
          <cell r="D392" t="str">
            <v xml:space="preserve">AMESBURY                     </v>
          </cell>
          <cell r="E392">
            <v>0</v>
          </cell>
          <cell r="G392">
            <v>8610</v>
          </cell>
          <cell r="H392" t="str">
            <v>Crossing Guards, Inspections, Bank Charges (5500)</v>
          </cell>
          <cell r="I392">
            <v>0</v>
          </cell>
          <cell r="J392">
            <v>0</v>
          </cell>
          <cell r="K392">
            <v>0</v>
          </cell>
          <cell r="L392">
            <v>0</v>
          </cell>
          <cell r="M392">
            <v>0</v>
          </cell>
        </row>
        <row r="393">
          <cell r="A393">
            <v>391</v>
          </cell>
          <cell r="B393">
            <v>75</v>
          </cell>
          <cell r="C393" t="str">
            <v>007</v>
          </cell>
          <cell r="D393" t="str">
            <v xml:space="preserve">AMESBURY                     </v>
          </cell>
          <cell r="E393">
            <v>14</v>
          </cell>
          <cell r="F393" t="str">
            <v xml:space="preserve">Payments To Out-Of-District Schools </v>
          </cell>
          <cell r="I393">
            <v>3464033</v>
          </cell>
          <cell r="J393">
            <v>644466</v>
          </cell>
          <cell r="K393">
            <v>4108499</v>
          </cell>
          <cell r="L393">
            <v>12.49884092502093</v>
          </cell>
          <cell r="M393">
            <v>24026.309941520467</v>
          </cell>
        </row>
        <row r="394">
          <cell r="A394">
            <v>392</v>
          </cell>
          <cell r="B394">
            <v>76</v>
          </cell>
          <cell r="C394" t="str">
            <v>007</v>
          </cell>
          <cell r="D394" t="str">
            <v xml:space="preserve">AMESBURY                     </v>
          </cell>
          <cell r="E394">
            <v>15</v>
          </cell>
          <cell r="F394" t="str">
            <v>Tuition To Other Schools (9000)</v>
          </cell>
          <cell r="G394" t="str">
            <v xml:space="preserve"> </v>
          </cell>
          <cell r="I394">
            <v>3057267</v>
          </cell>
          <cell r="J394">
            <v>644466</v>
          </cell>
          <cell r="K394">
            <v>3701733</v>
          </cell>
          <cell r="L394">
            <v>11.261380838574015</v>
          </cell>
          <cell r="M394">
            <v>21647.561403508771</v>
          </cell>
        </row>
        <row r="395">
          <cell r="A395">
            <v>393</v>
          </cell>
          <cell r="B395">
            <v>77</v>
          </cell>
          <cell r="C395" t="str">
            <v>007</v>
          </cell>
          <cell r="D395" t="str">
            <v xml:space="preserve">AMESBURY                     </v>
          </cell>
          <cell r="E395">
            <v>16</v>
          </cell>
          <cell r="F395" t="str">
            <v>Out-of-District Transportation (3300)</v>
          </cell>
          <cell r="I395">
            <v>406766</v>
          </cell>
          <cell r="K395">
            <v>406766</v>
          </cell>
          <cell r="L395">
            <v>1.237460086446915</v>
          </cell>
          <cell r="M395">
            <v>2378.7485380116959</v>
          </cell>
        </row>
        <row r="396">
          <cell r="A396">
            <v>394</v>
          </cell>
          <cell r="B396">
            <v>78</v>
          </cell>
          <cell r="C396" t="str">
            <v>007</v>
          </cell>
          <cell r="D396" t="str">
            <v xml:space="preserve">AMESBURY                     </v>
          </cell>
          <cell r="E396">
            <v>17</v>
          </cell>
          <cell r="F396" t="str">
            <v>TOTAL EXPENDITURES</v>
          </cell>
          <cell r="I396">
            <v>27874839</v>
          </cell>
          <cell r="J396">
            <v>4996201</v>
          </cell>
          <cell r="K396">
            <v>32871040</v>
          </cell>
          <cell r="L396">
            <v>100.00000000000001</v>
          </cell>
          <cell r="M396">
            <v>12965.856737141055</v>
          </cell>
        </row>
        <row r="397">
          <cell r="A397">
            <v>395</v>
          </cell>
          <cell r="B397">
            <v>79</v>
          </cell>
          <cell r="C397" t="str">
            <v>007</v>
          </cell>
          <cell r="D397" t="str">
            <v xml:space="preserve">AMESBURY                     </v>
          </cell>
          <cell r="E397">
            <v>18</v>
          </cell>
          <cell r="F397" t="str">
            <v>percentage of overall spending from the general fund</v>
          </cell>
          <cell r="I397">
            <v>84.800599555109912</v>
          </cell>
        </row>
        <row r="398">
          <cell r="A398">
            <v>396</v>
          </cell>
          <cell r="B398">
            <v>1</v>
          </cell>
          <cell r="C398" t="str">
            <v>008</v>
          </cell>
          <cell r="D398" t="str">
            <v xml:space="preserve">AMHERST                      </v>
          </cell>
          <cell r="E398">
            <v>1</v>
          </cell>
          <cell r="F398" t="str">
            <v>In-District FTE Average Membership</v>
          </cell>
          <cell r="G398" t="str">
            <v xml:space="preserve"> </v>
          </cell>
        </row>
        <row r="399">
          <cell r="A399">
            <v>397</v>
          </cell>
          <cell r="B399">
            <v>2</v>
          </cell>
          <cell r="C399" t="str">
            <v>008</v>
          </cell>
          <cell r="D399" t="str">
            <v xml:space="preserve">AMHERST                      </v>
          </cell>
          <cell r="E399">
            <v>2</v>
          </cell>
          <cell r="F399" t="str">
            <v>Out-of-District FTE Average Membership</v>
          </cell>
          <cell r="G399" t="str">
            <v xml:space="preserve"> </v>
          </cell>
        </row>
        <row r="400">
          <cell r="A400">
            <v>398</v>
          </cell>
          <cell r="B400">
            <v>3</v>
          </cell>
          <cell r="C400" t="str">
            <v>008</v>
          </cell>
          <cell r="D400" t="str">
            <v xml:space="preserve">AMHERST                      </v>
          </cell>
          <cell r="E400">
            <v>3</v>
          </cell>
          <cell r="F400" t="str">
            <v>Total FTE Average Membership</v>
          </cell>
          <cell r="G400" t="str">
            <v xml:space="preserve"> </v>
          </cell>
        </row>
        <row r="401">
          <cell r="A401">
            <v>399</v>
          </cell>
          <cell r="B401">
            <v>4</v>
          </cell>
          <cell r="C401" t="str">
            <v>008</v>
          </cell>
          <cell r="D401" t="str">
            <v xml:space="preserve">AMHERST                      </v>
          </cell>
          <cell r="E401">
            <v>4</v>
          </cell>
          <cell r="F401" t="str">
            <v>Administration</v>
          </cell>
          <cell r="G401" t="str">
            <v xml:space="preserve"> </v>
          </cell>
          <cell r="I401">
            <v>943364</v>
          </cell>
          <cell r="J401">
            <v>0</v>
          </cell>
          <cell r="K401">
            <v>943364</v>
          </cell>
          <cell r="L401">
            <v>4.0598096387018856</v>
          </cell>
          <cell r="M401">
            <v>734.59274256346362</v>
          </cell>
        </row>
        <row r="402">
          <cell r="A402">
            <v>400</v>
          </cell>
          <cell r="B402">
            <v>5</v>
          </cell>
          <cell r="C402" t="str">
            <v>008</v>
          </cell>
          <cell r="D402" t="str">
            <v xml:space="preserve">AMHERST                      </v>
          </cell>
          <cell r="E402">
            <v>0</v>
          </cell>
          <cell r="G402">
            <v>8300</v>
          </cell>
          <cell r="H402" t="str">
            <v>School Committee (1110)</v>
          </cell>
          <cell r="I402">
            <v>149843</v>
          </cell>
          <cell r="J402">
            <v>0</v>
          </cell>
          <cell r="K402">
            <v>149843</v>
          </cell>
          <cell r="L402">
            <v>0.64485612731883624</v>
          </cell>
          <cell r="M402">
            <v>116.68198099984426</v>
          </cell>
        </row>
        <row r="403">
          <cell r="A403">
            <v>401</v>
          </cell>
          <cell r="B403">
            <v>6</v>
          </cell>
          <cell r="C403" t="str">
            <v>008</v>
          </cell>
          <cell r="D403" t="str">
            <v xml:space="preserve">AMHERST                      </v>
          </cell>
          <cell r="E403">
            <v>0</v>
          </cell>
          <cell r="G403">
            <v>8305</v>
          </cell>
          <cell r="H403" t="str">
            <v>Superintendent (1210)</v>
          </cell>
          <cell r="I403">
            <v>93727</v>
          </cell>
          <cell r="J403">
            <v>0</v>
          </cell>
          <cell r="K403">
            <v>93727</v>
          </cell>
          <cell r="L403">
            <v>0.40335838340938557</v>
          </cell>
          <cell r="M403">
            <v>72.984737579816226</v>
          </cell>
        </row>
        <row r="404">
          <cell r="A404">
            <v>402</v>
          </cell>
          <cell r="B404">
            <v>7</v>
          </cell>
          <cell r="C404" t="str">
            <v>008</v>
          </cell>
          <cell r="D404" t="str">
            <v xml:space="preserve">AMHERST                      </v>
          </cell>
          <cell r="E404">
            <v>0</v>
          </cell>
          <cell r="G404">
            <v>8310</v>
          </cell>
          <cell r="H404" t="str">
            <v>Assistant Superintendents (1220)</v>
          </cell>
          <cell r="I404">
            <v>0</v>
          </cell>
          <cell r="J404">
            <v>0</v>
          </cell>
          <cell r="K404">
            <v>0</v>
          </cell>
          <cell r="L404">
            <v>0</v>
          </cell>
          <cell r="M404">
            <v>0</v>
          </cell>
        </row>
        <row r="405">
          <cell r="A405">
            <v>403</v>
          </cell>
          <cell r="B405">
            <v>8</v>
          </cell>
          <cell r="C405" t="str">
            <v>008</v>
          </cell>
          <cell r="D405" t="str">
            <v xml:space="preserve">AMHERST                      </v>
          </cell>
          <cell r="E405">
            <v>0</v>
          </cell>
          <cell r="G405">
            <v>8315</v>
          </cell>
          <cell r="H405" t="str">
            <v>Other District-Wide Administration (1230)</v>
          </cell>
          <cell r="I405">
            <v>121471</v>
          </cell>
          <cell r="J405">
            <v>0</v>
          </cell>
          <cell r="K405">
            <v>121471</v>
          </cell>
          <cell r="L405">
            <v>0.52275594216310639</v>
          </cell>
          <cell r="M405">
            <v>94.588849088926949</v>
          </cell>
        </row>
        <row r="406">
          <cell r="A406">
            <v>404</v>
          </cell>
          <cell r="B406">
            <v>9</v>
          </cell>
          <cell r="C406" t="str">
            <v>008</v>
          </cell>
          <cell r="D406" t="str">
            <v xml:space="preserve">AMHERST                      </v>
          </cell>
          <cell r="E406">
            <v>0</v>
          </cell>
          <cell r="G406">
            <v>8320</v>
          </cell>
          <cell r="H406" t="str">
            <v>Business and Finance (1410)</v>
          </cell>
          <cell r="I406">
            <v>192768</v>
          </cell>
          <cell r="J406">
            <v>0</v>
          </cell>
          <cell r="K406">
            <v>192768</v>
          </cell>
          <cell r="L406">
            <v>0.82958580615042021</v>
          </cell>
          <cell r="M406">
            <v>150.10745989721227</v>
          </cell>
        </row>
        <row r="407">
          <cell r="A407">
            <v>405</v>
          </cell>
          <cell r="B407">
            <v>10</v>
          </cell>
          <cell r="C407" t="str">
            <v>008</v>
          </cell>
          <cell r="D407" t="str">
            <v xml:space="preserve">AMHERST                      </v>
          </cell>
          <cell r="E407">
            <v>0</v>
          </cell>
          <cell r="G407">
            <v>8325</v>
          </cell>
          <cell r="H407" t="str">
            <v>Human Resources and Benefits (1420)</v>
          </cell>
          <cell r="I407">
            <v>128253</v>
          </cell>
          <cell r="J407">
            <v>0</v>
          </cell>
          <cell r="K407">
            <v>128253</v>
          </cell>
          <cell r="L407">
            <v>0.55194258588671274</v>
          </cell>
          <cell r="M407">
            <v>99.869957950474998</v>
          </cell>
        </row>
        <row r="408">
          <cell r="A408">
            <v>406</v>
          </cell>
          <cell r="B408">
            <v>11</v>
          </cell>
          <cell r="C408" t="str">
            <v>008</v>
          </cell>
          <cell r="D408" t="str">
            <v xml:space="preserve">AMHERST                      </v>
          </cell>
          <cell r="E408">
            <v>0</v>
          </cell>
          <cell r="G408">
            <v>8330</v>
          </cell>
          <cell r="H408" t="str">
            <v>Legal Service For School Committee (1430)</v>
          </cell>
          <cell r="I408">
            <v>72302</v>
          </cell>
          <cell r="J408">
            <v>0</v>
          </cell>
          <cell r="K408">
            <v>72302</v>
          </cell>
          <cell r="L408">
            <v>0.31115492693957342</v>
          </cell>
          <cell r="M408">
            <v>56.301199190157291</v>
          </cell>
        </row>
        <row r="409">
          <cell r="A409">
            <v>407</v>
          </cell>
          <cell r="B409">
            <v>12</v>
          </cell>
          <cell r="C409" t="str">
            <v>008</v>
          </cell>
          <cell r="D409" t="str">
            <v xml:space="preserve">AMHERST                      </v>
          </cell>
          <cell r="E409">
            <v>0</v>
          </cell>
          <cell r="G409">
            <v>8335</v>
          </cell>
          <cell r="H409" t="str">
            <v>Legal Settlements (1435)</v>
          </cell>
          <cell r="I409">
            <v>0</v>
          </cell>
          <cell r="J409">
            <v>0</v>
          </cell>
          <cell r="K409">
            <v>0</v>
          </cell>
          <cell r="L409">
            <v>0</v>
          </cell>
          <cell r="M409">
            <v>0</v>
          </cell>
        </row>
        <row r="410">
          <cell r="A410">
            <v>408</v>
          </cell>
          <cell r="B410">
            <v>13</v>
          </cell>
          <cell r="C410" t="str">
            <v>008</v>
          </cell>
          <cell r="D410" t="str">
            <v xml:space="preserve">AMHERST                      </v>
          </cell>
          <cell r="E410">
            <v>0</v>
          </cell>
          <cell r="G410">
            <v>8340</v>
          </cell>
          <cell r="H410" t="str">
            <v>District-wide Information Mgmt and Tech (1450)</v>
          </cell>
          <cell r="I410">
            <v>185000</v>
          </cell>
          <cell r="J410">
            <v>0</v>
          </cell>
          <cell r="K410">
            <v>185000</v>
          </cell>
          <cell r="L410">
            <v>0.79615586683385076</v>
          </cell>
          <cell r="M410">
            <v>144.05855785703162</v>
          </cell>
        </row>
        <row r="411">
          <cell r="A411">
            <v>409</v>
          </cell>
          <cell r="B411">
            <v>14</v>
          </cell>
          <cell r="C411" t="str">
            <v>008</v>
          </cell>
          <cell r="D411" t="str">
            <v xml:space="preserve">AMHERST                      </v>
          </cell>
          <cell r="E411">
            <v>5</v>
          </cell>
          <cell r="F411" t="str">
            <v xml:space="preserve">Instructional Leadership </v>
          </cell>
          <cell r="I411">
            <v>1226849</v>
          </cell>
          <cell r="J411">
            <v>12234</v>
          </cell>
          <cell r="K411">
            <v>1239083</v>
          </cell>
          <cell r="L411">
            <v>5.3324497294275046</v>
          </cell>
          <cell r="M411">
            <v>964.86762186575299</v>
          </cell>
        </row>
        <row r="412">
          <cell r="A412">
            <v>410</v>
          </cell>
          <cell r="B412">
            <v>15</v>
          </cell>
          <cell r="C412" t="str">
            <v>008</v>
          </cell>
          <cell r="D412" t="str">
            <v xml:space="preserve">AMHERST                      </v>
          </cell>
          <cell r="E412">
            <v>0</v>
          </cell>
          <cell r="G412">
            <v>8345</v>
          </cell>
          <cell r="H412" t="str">
            <v>Curriculum Directors  (Supervisory) (2110)</v>
          </cell>
          <cell r="I412">
            <v>340628</v>
          </cell>
          <cell r="J412">
            <v>0</v>
          </cell>
          <cell r="K412">
            <v>340628</v>
          </cell>
          <cell r="L412">
            <v>1.4659080032858429</v>
          </cell>
          <cell r="M412">
            <v>265.24528889581063</v>
          </cell>
        </row>
        <row r="413">
          <cell r="A413">
            <v>411</v>
          </cell>
          <cell r="B413">
            <v>16</v>
          </cell>
          <cell r="C413" t="str">
            <v>008</v>
          </cell>
          <cell r="D413" t="str">
            <v xml:space="preserve">AMHERST                      </v>
          </cell>
          <cell r="E413">
            <v>0</v>
          </cell>
          <cell r="G413">
            <v>8350</v>
          </cell>
          <cell r="H413" t="str">
            <v>Department Heads  (Non-Supervisory) (2120)</v>
          </cell>
          <cell r="I413">
            <v>0</v>
          </cell>
          <cell r="J413">
            <v>0</v>
          </cell>
          <cell r="K413">
            <v>0</v>
          </cell>
          <cell r="L413">
            <v>0</v>
          </cell>
          <cell r="M413">
            <v>0</v>
          </cell>
        </row>
        <row r="414">
          <cell r="A414">
            <v>412</v>
          </cell>
          <cell r="B414">
            <v>17</v>
          </cell>
          <cell r="C414" t="str">
            <v>008</v>
          </cell>
          <cell r="D414" t="str">
            <v xml:space="preserve">AMHERST                      </v>
          </cell>
          <cell r="E414">
            <v>0</v>
          </cell>
          <cell r="G414">
            <v>8355</v>
          </cell>
          <cell r="H414" t="str">
            <v>School Leadership-Building (2210)</v>
          </cell>
          <cell r="I414">
            <v>880707</v>
          </cell>
          <cell r="J414">
            <v>0</v>
          </cell>
          <cell r="K414">
            <v>880707</v>
          </cell>
          <cell r="L414">
            <v>3.7901624054683256</v>
          </cell>
          <cell r="M414">
            <v>685.80205575455534</v>
          </cell>
        </row>
        <row r="415">
          <cell r="A415">
            <v>413</v>
          </cell>
          <cell r="B415">
            <v>18</v>
          </cell>
          <cell r="C415" t="str">
            <v>008</v>
          </cell>
          <cell r="D415" t="str">
            <v xml:space="preserve">AMHERST                      </v>
          </cell>
          <cell r="E415">
            <v>0</v>
          </cell>
          <cell r="G415">
            <v>8360</v>
          </cell>
          <cell r="H415" t="str">
            <v>Curriculum Leaders/Dept Heads-Building Level (2220)</v>
          </cell>
          <cell r="I415">
            <v>0</v>
          </cell>
          <cell r="J415">
            <v>12234</v>
          </cell>
          <cell r="K415">
            <v>12234</v>
          </cell>
          <cell r="L415">
            <v>5.2649572296461243E-2</v>
          </cell>
          <cell r="M415">
            <v>9.5265534963401333</v>
          </cell>
        </row>
        <row r="416">
          <cell r="A416">
            <v>414</v>
          </cell>
          <cell r="B416">
            <v>19</v>
          </cell>
          <cell r="C416" t="str">
            <v>008</v>
          </cell>
          <cell r="D416" t="str">
            <v xml:space="preserve">AMHERST                      </v>
          </cell>
          <cell r="E416">
            <v>0</v>
          </cell>
          <cell r="G416">
            <v>8365</v>
          </cell>
          <cell r="H416" t="str">
            <v>Building Technology (2250)</v>
          </cell>
          <cell r="I416">
            <v>5014</v>
          </cell>
          <cell r="J416">
            <v>0</v>
          </cell>
          <cell r="K416">
            <v>5014</v>
          </cell>
          <cell r="L416">
            <v>2.157797576381042E-2</v>
          </cell>
          <cell r="M416">
            <v>3.9043762653792244</v>
          </cell>
        </row>
        <row r="417">
          <cell r="A417">
            <v>415</v>
          </cell>
          <cell r="B417">
            <v>20</v>
          </cell>
          <cell r="C417" t="str">
            <v>008</v>
          </cell>
          <cell r="D417" t="str">
            <v xml:space="preserve">AMHERST                      </v>
          </cell>
          <cell r="E417">
            <v>0</v>
          </cell>
          <cell r="G417">
            <v>8380</v>
          </cell>
          <cell r="H417" t="str">
            <v>Instructional Coordinators and Team Leaders (2315)</v>
          </cell>
          <cell r="I417">
            <v>500</v>
          </cell>
          <cell r="J417">
            <v>0</v>
          </cell>
          <cell r="K417">
            <v>500</v>
          </cell>
          <cell r="L417">
            <v>2.1517726130644618E-3</v>
          </cell>
          <cell r="M417">
            <v>0.389347453667653</v>
          </cell>
        </row>
        <row r="418">
          <cell r="A418">
            <v>416</v>
          </cell>
          <cell r="B418">
            <v>21</v>
          </cell>
          <cell r="C418" t="str">
            <v>008</v>
          </cell>
          <cell r="D418" t="str">
            <v xml:space="preserve">AMHERST                      </v>
          </cell>
          <cell r="E418">
            <v>6</v>
          </cell>
          <cell r="F418" t="str">
            <v>Classroom and Specialist Teachers</v>
          </cell>
          <cell r="I418">
            <v>7948384</v>
          </cell>
          <cell r="J418">
            <v>212602</v>
          </cell>
          <cell r="K418">
            <v>8160986</v>
          </cell>
          <cell r="L418">
            <v>35.121172340804975</v>
          </cell>
          <cell r="M418">
            <v>6354.9182370347298</v>
          </cell>
        </row>
        <row r="419">
          <cell r="A419">
            <v>417</v>
          </cell>
          <cell r="B419">
            <v>22</v>
          </cell>
          <cell r="C419" t="str">
            <v>008</v>
          </cell>
          <cell r="D419" t="str">
            <v xml:space="preserve">AMHERST                      </v>
          </cell>
          <cell r="E419">
            <v>0</v>
          </cell>
          <cell r="G419">
            <v>8370</v>
          </cell>
          <cell r="H419" t="str">
            <v>Teachers, Classroom (2305)</v>
          </cell>
          <cell r="I419">
            <v>6116224</v>
          </cell>
          <cell r="J419">
            <v>209703</v>
          </cell>
          <cell r="K419">
            <v>6325927</v>
          </cell>
          <cell r="L419">
            <v>27.22391294169006</v>
          </cell>
          <cell r="M419">
            <v>4925.9671390749099</v>
          </cell>
        </row>
        <row r="420">
          <cell r="A420">
            <v>418</v>
          </cell>
          <cell r="B420">
            <v>23</v>
          </cell>
          <cell r="C420" t="str">
            <v>008</v>
          </cell>
          <cell r="D420" t="str">
            <v xml:space="preserve">AMHERST                      </v>
          </cell>
          <cell r="E420">
            <v>0</v>
          </cell>
          <cell r="G420">
            <v>8375</v>
          </cell>
          <cell r="H420" t="str">
            <v>Teachers, Specialists  (2310)</v>
          </cell>
          <cell r="I420">
            <v>1832160</v>
          </cell>
          <cell r="J420">
            <v>2899</v>
          </cell>
          <cell r="K420">
            <v>1835059</v>
          </cell>
          <cell r="L420">
            <v>7.8972593991149154</v>
          </cell>
          <cell r="M420">
            <v>1428.9510979598192</v>
          </cell>
        </row>
        <row r="421">
          <cell r="A421">
            <v>419</v>
          </cell>
          <cell r="B421">
            <v>24</v>
          </cell>
          <cell r="C421" t="str">
            <v>008</v>
          </cell>
          <cell r="D421" t="str">
            <v xml:space="preserve">AMHERST                      </v>
          </cell>
          <cell r="E421">
            <v>7</v>
          </cell>
          <cell r="F421" t="str">
            <v>Other Teaching Services</v>
          </cell>
          <cell r="I421">
            <v>2209292</v>
          </cell>
          <cell r="J421">
            <v>260743</v>
          </cell>
          <cell r="K421">
            <v>2470035</v>
          </cell>
          <cell r="L421">
            <v>10.629907332621356</v>
          </cell>
          <cell r="M421">
            <v>1923.4036754399626</v>
          </cell>
        </row>
        <row r="422">
          <cell r="A422">
            <v>420</v>
          </cell>
          <cell r="B422">
            <v>25</v>
          </cell>
          <cell r="C422" t="str">
            <v>008</v>
          </cell>
          <cell r="D422" t="str">
            <v xml:space="preserve">AMHERST                      </v>
          </cell>
          <cell r="E422">
            <v>0</v>
          </cell>
          <cell r="G422">
            <v>8385</v>
          </cell>
          <cell r="H422" t="str">
            <v>Medical/ Therapeutic Services (2320)</v>
          </cell>
          <cell r="I422">
            <v>433809</v>
          </cell>
          <cell r="J422">
            <v>0</v>
          </cell>
          <cell r="K422">
            <v>433809</v>
          </cell>
          <cell r="L422">
            <v>1.8669166510017621</v>
          </cell>
          <cell r="M422">
            <v>337.80485905622174</v>
          </cell>
        </row>
        <row r="423">
          <cell r="A423">
            <v>421</v>
          </cell>
          <cell r="B423">
            <v>26</v>
          </cell>
          <cell r="C423" t="str">
            <v>008</v>
          </cell>
          <cell r="D423" t="str">
            <v xml:space="preserve">AMHERST                      </v>
          </cell>
          <cell r="E423">
            <v>0</v>
          </cell>
          <cell r="G423">
            <v>8390</v>
          </cell>
          <cell r="H423" t="str">
            <v>Substitute Teachers (2325)</v>
          </cell>
          <cell r="I423">
            <v>86169</v>
          </cell>
          <cell r="J423">
            <v>350</v>
          </cell>
          <cell r="K423">
            <v>86519</v>
          </cell>
          <cell r="L423">
            <v>0.37233842941944828</v>
          </cell>
          <cell r="M423">
            <v>67.371904687743339</v>
          </cell>
        </row>
        <row r="424">
          <cell r="A424">
            <v>422</v>
          </cell>
          <cell r="B424">
            <v>27</v>
          </cell>
          <cell r="C424" t="str">
            <v>008</v>
          </cell>
          <cell r="D424" t="str">
            <v xml:space="preserve">AMHERST                      </v>
          </cell>
          <cell r="E424">
            <v>0</v>
          </cell>
          <cell r="G424">
            <v>8395</v>
          </cell>
          <cell r="H424" t="str">
            <v>Non-Clerical Paraprofs./Instructional Assistants (2330)</v>
          </cell>
          <cell r="I424">
            <v>1453606</v>
          </cell>
          <cell r="J424">
            <v>260393</v>
          </cell>
          <cell r="K424">
            <v>1713999</v>
          </cell>
          <cell r="L424">
            <v>7.3762722140397479</v>
          </cell>
          <cell r="M424">
            <v>1334.6822924778071</v>
          </cell>
        </row>
        <row r="425">
          <cell r="A425">
            <v>423</v>
          </cell>
          <cell r="B425">
            <v>28</v>
          </cell>
          <cell r="C425" t="str">
            <v>008</v>
          </cell>
          <cell r="D425" t="str">
            <v xml:space="preserve">AMHERST                      </v>
          </cell>
          <cell r="E425">
            <v>0</v>
          </cell>
          <cell r="G425">
            <v>8400</v>
          </cell>
          <cell r="H425" t="str">
            <v>Librarians and Media Center Directors (2340)</v>
          </cell>
          <cell r="I425">
            <v>235708</v>
          </cell>
          <cell r="J425">
            <v>0</v>
          </cell>
          <cell r="K425">
            <v>235708</v>
          </cell>
          <cell r="L425">
            <v>1.0143800381603962</v>
          </cell>
          <cell r="M425">
            <v>183.54461921819032</v>
          </cell>
        </row>
        <row r="426">
          <cell r="A426">
            <v>424</v>
          </cell>
          <cell r="B426">
            <v>29</v>
          </cell>
          <cell r="C426" t="str">
            <v>008</v>
          </cell>
          <cell r="D426" t="str">
            <v xml:space="preserve">AMHERST                      </v>
          </cell>
          <cell r="E426">
            <v>8</v>
          </cell>
          <cell r="F426" t="str">
            <v>Professional Development</v>
          </cell>
          <cell r="I426">
            <v>323713</v>
          </cell>
          <cell r="J426">
            <v>24315</v>
          </cell>
          <cell r="K426">
            <v>348028</v>
          </cell>
          <cell r="L426">
            <v>1.4977542379591968</v>
          </cell>
          <cell r="M426">
            <v>271.00763121009186</v>
          </cell>
        </row>
        <row r="427">
          <cell r="A427">
            <v>425</v>
          </cell>
          <cell r="B427">
            <v>30</v>
          </cell>
          <cell r="C427" t="str">
            <v>008</v>
          </cell>
          <cell r="D427" t="str">
            <v xml:space="preserve">AMHERST                      </v>
          </cell>
          <cell r="E427">
            <v>0</v>
          </cell>
          <cell r="G427">
            <v>8405</v>
          </cell>
          <cell r="H427" t="str">
            <v>Professional Development Leadership (2351)</v>
          </cell>
          <cell r="I427">
            <v>2266</v>
          </cell>
          <cell r="J427">
            <v>0</v>
          </cell>
          <cell r="K427">
            <v>2266</v>
          </cell>
          <cell r="L427">
            <v>9.7518334824081392E-3</v>
          </cell>
          <cell r="M427">
            <v>1.7645226600218034</v>
          </cell>
        </row>
        <row r="428">
          <cell r="A428">
            <v>426</v>
          </cell>
          <cell r="B428">
            <v>31</v>
          </cell>
          <cell r="C428" t="str">
            <v>008</v>
          </cell>
          <cell r="D428" t="str">
            <v xml:space="preserve">AMHERST                      </v>
          </cell>
          <cell r="E428">
            <v>0</v>
          </cell>
          <cell r="G428">
            <v>8410</v>
          </cell>
          <cell r="H428" t="str">
            <v>Teacher/Instructional Staff-Professional Days (2353)</v>
          </cell>
          <cell r="I428">
            <v>96377</v>
          </cell>
          <cell r="J428">
            <v>0</v>
          </cell>
          <cell r="K428">
            <v>96377</v>
          </cell>
          <cell r="L428">
            <v>0.41476277825862723</v>
          </cell>
          <cell r="M428">
            <v>75.048279084254787</v>
          </cell>
        </row>
        <row r="429">
          <cell r="A429">
            <v>427</v>
          </cell>
          <cell r="B429">
            <v>32</v>
          </cell>
          <cell r="C429" t="str">
            <v>008</v>
          </cell>
          <cell r="D429" t="str">
            <v xml:space="preserve">AMHERST                      </v>
          </cell>
          <cell r="E429">
            <v>0</v>
          </cell>
          <cell r="G429">
            <v>8415</v>
          </cell>
          <cell r="H429" t="str">
            <v>Substitutes for Instructional Staff at Prof. Dev. (2355)</v>
          </cell>
          <cell r="I429">
            <v>36301</v>
          </cell>
          <cell r="J429">
            <v>0</v>
          </cell>
          <cell r="K429">
            <v>36301</v>
          </cell>
          <cell r="L429">
            <v>0.15622299525370603</v>
          </cell>
          <cell r="M429">
            <v>28.267403831178942</v>
          </cell>
        </row>
        <row r="430">
          <cell r="A430">
            <v>428</v>
          </cell>
          <cell r="B430">
            <v>33</v>
          </cell>
          <cell r="C430" t="str">
            <v>008</v>
          </cell>
          <cell r="D430" t="str">
            <v xml:space="preserve">AMHERST                      </v>
          </cell>
          <cell r="E430">
            <v>0</v>
          </cell>
          <cell r="G430">
            <v>8420</v>
          </cell>
          <cell r="H430" t="str">
            <v>Prof. Dev.  Stipends, Providers and Expenses (2357)</v>
          </cell>
          <cell r="I430">
            <v>188769</v>
          </cell>
          <cell r="J430">
            <v>24315</v>
          </cell>
          <cell r="K430">
            <v>213084</v>
          </cell>
          <cell r="L430">
            <v>0.91701663096445551</v>
          </cell>
          <cell r="M430">
            <v>165.92742563463634</v>
          </cell>
        </row>
        <row r="431">
          <cell r="A431">
            <v>429</v>
          </cell>
          <cell r="B431">
            <v>34</v>
          </cell>
          <cell r="C431" t="str">
            <v>008</v>
          </cell>
          <cell r="D431" t="str">
            <v xml:space="preserve">AMHERST                      </v>
          </cell>
          <cell r="E431">
            <v>9</v>
          </cell>
          <cell r="F431" t="str">
            <v>Instructional Materials, Equipment and Technology</v>
          </cell>
          <cell r="I431">
            <v>365438</v>
          </cell>
          <cell r="J431">
            <v>64517</v>
          </cell>
          <cell r="K431">
            <v>429955</v>
          </cell>
          <cell r="L431">
            <v>1.8503307877002613</v>
          </cell>
          <cell r="M431">
            <v>334.80376888335149</v>
          </cell>
        </row>
        <row r="432">
          <cell r="A432">
            <v>430</v>
          </cell>
          <cell r="B432">
            <v>35</v>
          </cell>
          <cell r="C432" t="str">
            <v>008</v>
          </cell>
          <cell r="D432" t="str">
            <v xml:space="preserve">AMHERST                      </v>
          </cell>
          <cell r="E432">
            <v>0</v>
          </cell>
          <cell r="G432">
            <v>8425</v>
          </cell>
          <cell r="H432" t="str">
            <v>Textbooks &amp; Related Software/Media/Materials (2410)</v>
          </cell>
          <cell r="I432">
            <v>59463</v>
          </cell>
          <cell r="J432">
            <v>947</v>
          </cell>
          <cell r="K432">
            <v>60410</v>
          </cell>
          <cell r="L432">
            <v>0.25997716711044827</v>
          </cell>
          <cell r="M432">
            <v>47.040959352125839</v>
          </cell>
        </row>
        <row r="433">
          <cell r="A433">
            <v>431</v>
          </cell>
          <cell r="B433">
            <v>36</v>
          </cell>
          <cell r="C433" t="str">
            <v>008</v>
          </cell>
          <cell r="D433" t="str">
            <v xml:space="preserve">AMHERST                      </v>
          </cell>
          <cell r="E433">
            <v>0</v>
          </cell>
          <cell r="G433">
            <v>8430</v>
          </cell>
          <cell r="H433" t="str">
            <v>Other Instructional Materials (2415)</v>
          </cell>
          <cell r="I433">
            <v>63688</v>
          </cell>
          <cell r="J433">
            <v>1854</v>
          </cell>
          <cell r="K433">
            <v>65542</v>
          </cell>
          <cell r="L433">
            <v>0.28206296121094188</v>
          </cell>
          <cell r="M433">
            <v>51.037221616570626</v>
          </cell>
        </row>
        <row r="434">
          <cell r="A434">
            <v>432</v>
          </cell>
          <cell r="B434">
            <v>37</v>
          </cell>
          <cell r="C434" t="str">
            <v>008</v>
          </cell>
          <cell r="D434" t="str">
            <v xml:space="preserve">AMHERST                      </v>
          </cell>
          <cell r="E434">
            <v>0</v>
          </cell>
          <cell r="G434">
            <v>8435</v>
          </cell>
          <cell r="H434" t="str">
            <v>Instructional Equipment (2420)</v>
          </cell>
          <cell r="I434">
            <v>6979</v>
          </cell>
          <cell r="J434">
            <v>2550</v>
          </cell>
          <cell r="K434">
            <v>9529</v>
          </cell>
          <cell r="L434">
            <v>4.100848245978251E-2</v>
          </cell>
          <cell r="M434">
            <v>7.420183771998131</v>
          </cell>
        </row>
        <row r="435">
          <cell r="A435">
            <v>433</v>
          </cell>
          <cell r="B435">
            <v>38</v>
          </cell>
          <cell r="C435" t="str">
            <v>008</v>
          </cell>
          <cell r="D435" t="str">
            <v xml:space="preserve">AMHERST                      </v>
          </cell>
          <cell r="E435">
            <v>0</v>
          </cell>
          <cell r="G435">
            <v>8440</v>
          </cell>
          <cell r="H435" t="str">
            <v>General Supplies (2430)</v>
          </cell>
          <cell r="I435">
            <v>71819</v>
          </cell>
          <cell r="J435">
            <v>3639</v>
          </cell>
          <cell r="K435">
            <v>75458</v>
          </cell>
          <cell r="L435">
            <v>0.32473691567323626</v>
          </cell>
          <cell r="M435">
            <v>58.75876031770752</v>
          </cell>
        </row>
        <row r="436">
          <cell r="A436">
            <v>434</v>
          </cell>
          <cell r="B436">
            <v>39</v>
          </cell>
          <cell r="C436" t="str">
            <v>008</v>
          </cell>
          <cell r="D436" t="str">
            <v xml:space="preserve">AMHERST                      </v>
          </cell>
          <cell r="E436">
            <v>0</v>
          </cell>
          <cell r="G436">
            <v>8445</v>
          </cell>
          <cell r="H436" t="str">
            <v>Other Instructional Services (2440)</v>
          </cell>
          <cell r="I436">
            <v>8926</v>
          </cell>
          <cell r="J436">
            <v>55527</v>
          </cell>
          <cell r="K436">
            <v>64453</v>
          </cell>
          <cell r="L436">
            <v>0.27737640045968748</v>
          </cell>
          <cell r="M436">
            <v>50.189222862482481</v>
          </cell>
        </row>
        <row r="437">
          <cell r="A437">
            <v>435</v>
          </cell>
          <cell r="B437">
            <v>40</v>
          </cell>
          <cell r="C437" t="str">
            <v>008</v>
          </cell>
          <cell r="D437" t="str">
            <v xml:space="preserve">AMHERST                      </v>
          </cell>
          <cell r="E437">
            <v>0</v>
          </cell>
          <cell r="G437">
            <v>8450</v>
          </cell>
          <cell r="H437" t="str">
            <v>Classroom Instructional Technology (2451)</v>
          </cell>
          <cell r="I437">
            <v>152730</v>
          </cell>
          <cell r="J437">
            <v>0</v>
          </cell>
          <cell r="K437">
            <v>152730</v>
          </cell>
          <cell r="L437">
            <v>0.65728046238667048</v>
          </cell>
          <cell r="M437">
            <v>118.93007319732129</v>
          </cell>
        </row>
        <row r="438">
          <cell r="A438">
            <v>436</v>
          </cell>
          <cell r="B438">
            <v>41</v>
          </cell>
          <cell r="C438" t="str">
            <v>008</v>
          </cell>
          <cell r="D438" t="str">
            <v xml:space="preserve">AMHERST                      </v>
          </cell>
          <cell r="E438">
            <v>0</v>
          </cell>
          <cell r="G438">
            <v>8455</v>
          </cell>
          <cell r="H438" t="str">
            <v>Other Instructional Hardware  (2453)</v>
          </cell>
          <cell r="I438">
            <v>0</v>
          </cell>
          <cell r="J438">
            <v>0</v>
          </cell>
          <cell r="K438">
            <v>0</v>
          </cell>
          <cell r="L438">
            <v>0</v>
          </cell>
          <cell r="M438">
            <v>0</v>
          </cell>
        </row>
        <row r="439">
          <cell r="A439">
            <v>437</v>
          </cell>
          <cell r="B439">
            <v>42</v>
          </cell>
          <cell r="C439" t="str">
            <v>008</v>
          </cell>
          <cell r="D439" t="str">
            <v xml:space="preserve">AMHERST                      </v>
          </cell>
          <cell r="E439">
            <v>0</v>
          </cell>
          <cell r="G439">
            <v>8460</v>
          </cell>
          <cell r="H439" t="str">
            <v>Instructional Software (2455)</v>
          </cell>
          <cell r="I439">
            <v>1833</v>
          </cell>
          <cell r="J439">
            <v>0</v>
          </cell>
          <cell r="K439">
            <v>1833</v>
          </cell>
          <cell r="L439">
            <v>7.8883983994943157E-3</v>
          </cell>
          <cell r="M439">
            <v>1.4273477651456159</v>
          </cell>
        </row>
        <row r="440">
          <cell r="A440">
            <v>438</v>
          </cell>
          <cell r="B440">
            <v>43</v>
          </cell>
          <cell r="C440" t="str">
            <v>008</v>
          </cell>
          <cell r="D440" t="str">
            <v xml:space="preserve">AMHERST                      </v>
          </cell>
          <cell r="E440">
            <v>10</v>
          </cell>
          <cell r="F440" t="str">
            <v>Guidance, Counseling and Testing</v>
          </cell>
          <cell r="I440">
            <v>464615</v>
          </cell>
          <cell r="J440">
            <v>0</v>
          </cell>
          <cell r="K440">
            <v>464615</v>
          </cell>
          <cell r="L440">
            <v>1.9994916652378896</v>
          </cell>
          <cell r="M440">
            <v>361.79333437159318</v>
          </cell>
        </row>
        <row r="441">
          <cell r="A441">
            <v>439</v>
          </cell>
          <cell r="B441">
            <v>44</v>
          </cell>
          <cell r="C441" t="str">
            <v>008</v>
          </cell>
          <cell r="D441" t="str">
            <v xml:space="preserve">AMHERST                      </v>
          </cell>
          <cell r="E441">
            <v>0</v>
          </cell>
          <cell r="G441">
            <v>8465</v>
          </cell>
          <cell r="H441" t="str">
            <v>Guidance and Adjustment Counselors (2710)</v>
          </cell>
          <cell r="I441">
            <v>258242</v>
          </cell>
          <cell r="J441">
            <v>0</v>
          </cell>
          <cell r="K441">
            <v>258242</v>
          </cell>
          <cell r="L441">
            <v>1.1113561262859855</v>
          </cell>
          <cell r="M441">
            <v>201.09173026008409</v>
          </cell>
        </row>
        <row r="442">
          <cell r="A442">
            <v>440</v>
          </cell>
          <cell r="B442">
            <v>45</v>
          </cell>
          <cell r="C442" t="str">
            <v>008</v>
          </cell>
          <cell r="D442" t="str">
            <v xml:space="preserve">AMHERST                      </v>
          </cell>
          <cell r="E442">
            <v>0</v>
          </cell>
          <cell r="G442">
            <v>8470</v>
          </cell>
          <cell r="H442" t="str">
            <v>Testing and Assessment (2720)</v>
          </cell>
          <cell r="I442">
            <v>0</v>
          </cell>
          <cell r="J442">
            <v>0</v>
          </cell>
          <cell r="K442">
            <v>0</v>
          </cell>
          <cell r="L442">
            <v>0</v>
          </cell>
          <cell r="M442">
            <v>0</v>
          </cell>
        </row>
        <row r="443">
          <cell r="A443">
            <v>441</v>
          </cell>
          <cell r="B443">
            <v>46</v>
          </cell>
          <cell r="C443" t="str">
            <v>008</v>
          </cell>
          <cell r="D443" t="str">
            <v xml:space="preserve">AMHERST                      </v>
          </cell>
          <cell r="E443">
            <v>0</v>
          </cell>
          <cell r="G443">
            <v>8475</v>
          </cell>
          <cell r="H443" t="str">
            <v>Psychological Services (2800)</v>
          </cell>
          <cell r="I443">
            <v>206373</v>
          </cell>
          <cell r="J443">
            <v>0</v>
          </cell>
          <cell r="K443">
            <v>206373</v>
          </cell>
          <cell r="L443">
            <v>0.88813553895190422</v>
          </cell>
          <cell r="M443">
            <v>160.70160411150911</v>
          </cell>
        </row>
        <row r="444">
          <cell r="A444">
            <v>442</v>
          </cell>
          <cell r="B444">
            <v>47</v>
          </cell>
          <cell r="C444" t="str">
            <v>008</v>
          </cell>
          <cell r="D444" t="str">
            <v xml:space="preserve">AMHERST                      </v>
          </cell>
          <cell r="E444">
            <v>11</v>
          </cell>
          <cell r="F444" t="str">
            <v>Pupil Services</v>
          </cell>
          <cell r="I444">
            <v>777655</v>
          </cell>
          <cell r="J444">
            <v>471514</v>
          </cell>
          <cell r="K444">
            <v>1249169</v>
          </cell>
          <cell r="L444">
            <v>5.3758552865782407</v>
          </cell>
          <cell r="M444">
            <v>972.72153870113686</v>
          </cell>
        </row>
        <row r="445">
          <cell r="A445">
            <v>443</v>
          </cell>
          <cell r="B445">
            <v>48</v>
          </cell>
          <cell r="C445" t="str">
            <v>008</v>
          </cell>
          <cell r="D445" t="str">
            <v xml:space="preserve">AMHERST                      </v>
          </cell>
          <cell r="E445">
            <v>0</v>
          </cell>
          <cell r="G445">
            <v>8485</v>
          </cell>
          <cell r="H445" t="str">
            <v>Attendance and Parent Liaison Services (3100)</v>
          </cell>
          <cell r="I445">
            <v>0</v>
          </cell>
          <cell r="J445">
            <v>0</v>
          </cell>
          <cell r="K445">
            <v>0</v>
          </cell>
          <cell r="L445">
            <v>0</v>
          </cell>
          <cell r="M445">
            <v>0</v>
          </cell>
        </row>
        <row r="446">
          <cell r="A446">
            <v>444</v>
          </cell>
          <cell r="B446">
            <v>49</v>
          </cell>
          <cell r="C446" t="str">
            <v>008</v>
          </cell>
          <cell r="D446" t="str">
            <v xml:space="preserve">AMHERST                      </v>
          </cell>
          <cell r="E446">
            <v>0</v>
          </cell>
          <cell r="G446">
            <v>8490</v>
          </cell>
          <cell r="H446" t="str">
            <v>Medical/Health Services (3200)</v>
          </cell>
          <cell r="I446">
            <v>239067</v>
          </cell>
          <cell r="J446">
            <v>0</v>
          </cell>
          <cell r="K446">
            <v>239067</v>
          </cell>
          <cell r="L446">
            <v>1.0288356465749633</v>
          </cell>
          <cell r="M446">
            <v>186.1602554119296</v>
          </cell>
        </row>
        <row r="447">
          <cell r="A447">
            <v>445</v>
          </cell>
          <cell r="B447">
            <v>50</v>
          </cell>
          <cell r="C447" t="str">
            <v>008</v>
          </cell>
          <cell r="D447" t="str">
            <v xml:space="preserve">AMHERST                      </v>
          </cell>
          <cell r="E447">
            <v>0</v>
          </cell>
          <cell r="G447">
            <v>8495</v>
          </cell>
          <cell r="H447" t="str">
            <v>In-District Transportation (3300)</v>
          </cell>
          <cell r="I447">
            <v>449779</v>
          </cell>
          <cell r="J447">
            <v>2655</v>
          </cell>
          <cell r="K447">
            <v>452434</v>
          </cell>
          <cell r="L447">
            <v>1.9470701808384132</v>
          </cell>
          <cell r="M447">
            <v>352.30805170534182</v>
          </cell>
        </row>
        <row r="448">
          <cell r="A448">
            <v>446</v>
          </cell>
          <cell r="B448">
            <v>51</v>
          </cell>
          <cell r="C448" t="str">
            <v>008</v>
          </cell>
          <cell r="D448" t="str">
            <v xml:space="preserve">AMHERST                      </v>
          </cell>
          <cell r="E448">
            <v>0</v>
          </cell>
          <cell r="G448">
            <v>8500</v>
          </cell>
          <cell r="H448" t="str">
            <v>Food Salaries and Other Expenses (3400)</v>
          </cell>
          <cell r="I448">
            <v>79505</v>
          </cell>
          <cell r="J448">
            <v>453956</v>
          </cell>
          <cell r="K448">
            <v>533461</v>
          </cell>
          <cell r="L448">
            <v>2.2957735398759613</v>
          </cell>
          <cell r="M448">
            <v>415.40336396199967</v>
          </cell>
        </row>
        <row r="449">
          <cell r="A449">
            <v>447</v>
          </cell>
          <cell r="B449">
            <v>52</v>
          </cell>
          <cell r="C449" t="str">
            <v>008</v>
          </cell>
          <cell r="D449" t="str">
            <v xml:space="preserve">AMHERST                      </v>
          </cell>
          <cell r="E449">
            <v>0</v>
          </cell>
          <cell r="G449">
            <v>8505</v>
          </cell>
          <cell r="H449" t="str">
            <v>Athletics (3510)</v>
          </cell>
          <cell r="I449">
            <v>0</v>
          </cell>
          <cell r="J449">
            <v>0</v>
          </cell>
          <cell r="K449">
            <v>0</v>
          </cell>
          <cell r="L449">
            <v>0</v>
          </cell>
          <cell r="M449">
            <v>0</v>
          </cell>
        </row>
        <row r="450">
          <cell r="A450">
            <v>448</v>
          </cell>
          <cell r="B450">
            <v>53</v>
          </cell>
          <cell r="C450" t="str">
            <v>008</v>
          </cell>
          <cell r="D450" t="str">
            <v xml:space="preserve">AMHERST                      </v>
          </cell>
          <cell r="E450">
            <v>0</v>
          </cell>
          <cell r="G450">
            <v>8510</v>
          </cell>
          <cell r="H450" t="str">
            <v>Other Student Body Activities (3520)</v>
          </cell>
          <cell r="I450">
            <v>9304</v>
          </cell>
          <cell r="J450">
            <v>14903</v>
          </cell>
          <cell r="K450">
            <v>24207</v>
          </cell>
          <cell r="L450">
            <v>0.10417591928890284</v>
          </cell>
          <cell r="M450">
            <v>18.849867621865751</v>
          </cell>
        </row>
        <row r="451">
          <cell r="A451">
            <v>449</v>
          </cell>
          <cell r="B451">
            <v>54</v>
          </cell>
          <cell r="C451" t="str">
            <v>008</v>
          </cell>
          <cell r="D451" t="str">
            <v xml:space="preserve">AMHERST                      </v>
          </cell>
          <cell r="E451">
            <v>0</v>
          </cell>
          <cell r="G451">
            <v>8515</v>
          </cell>
          <cell r="H451" t="str">
            <v>School Security  (3600)</v>
          </cell>
          <cell r="I451">
            <v>0</v>
          </cell>
          <cell r="J451">
            <v>0</v>
          </cell>
          <cell r="K451">
            <v>0</v>
          </cell>
          <cell r="L451">
            <v>0</v>
          </cell>
          <cell r="M451">
            <v>0</v>
          </cell>
        </row>
        <row r="452">
          <cell r="A452">
            <v>450</v>
          </cell>
          <cell r="B452">
            <v>55</v>
          </cell>
          <cell r="C452" t="str">
            <v>008</v>
          </cell>
          <cell r="D452" t="str">
            <v xml:space="preserve">AMHERST                      </v>
          </cell>
          <cell r="E452">
            <v>12</v>
          </cell>
          <cell r="F452" t="str">
            <v>Operations and Maintenance</v>
          </cell>
          <cell r="I452">
            <v>2076139</v>
          </cell>
          <cell r="J452">
            <v>25324</v>
          </cell>
          <cell r="K452">
            <v>2101463</v>
          </cell>
          <cell r="L452">
            <v>9.043741061536565</v>
          </cell>
          <cell r="M452">
            <v>1636.3985360535742</v>
          </cell>
        </row>
        <row r="453">
          <cell r="A453">
            <v>451</v>
          </cell>
          <cell r="B453">
            <v>56</v>
          </cell>
          <cell r="C453" t="str">
            <v>008</v>
          </cell>
          <cell r="D453" t="str">
            <v xml:space="preserve">AMHERST                      </v>
          </cell>
          <cell r="E453">
            <v>0</v>
          </cell>
          <cell r="G453">
            <v>8520</v>
          </cell>
          <cell r="H453" t="str">
            <v>Custodial Services (4110)</v>
          </cell>
          <cell r="I453">
            <v>506829</v>
          </cell>
          <cell r="J453">
            <v>324</v>
          </cell>
          <cell r="K453">
            <v>507153</v>
          </cell>
          <cell r="L453">
            <v>2.182555872066962</v>
          </cell>
          <cell r="M453">
            <v>394.91745833982242</v>
          </cell>
        </row>
        <row r="454">
          <cell r="A454">
            <v>452</v>
          </cell>
          <cell r="B454">
            <v>57</v>
          </cell>
          <cell r="C454" t="str">
            <v>008</v>
          </cell>
          <cell r="D454" t="str">
            <v xml:space="preserve">AMHERST                      </v>
          </cell>
          <cell r="E454">
            <v>0</v>
          </cell>
          <cell r="G454">
            <v>8525</v>
          </cell>
          <cell r="H454" t="str">
            <v>Heating of Buildings (4120)</v>
          </cell>
          <cell r="I454">
            <v>215468</v>
          </cell>
          <cell r="J454">
            <v>0</v>
          </cell>
          <cell r="K454">
            <v>215468</v>
          </cell>
          <cell r="L454">
            <v>0.92727628278354679</v>
          </cell>
          <cell r="M454">
            <v>167.78383429372371</v>
          </cell>
        </row>
        <row r="455">
          <cell r="A455">
            <v>453</v>
          </cell>
          <cell r="B455">
            <v>58</v>
          </cell>
          <cell r="C455" t="str">
            <v>008</v>
          </cell>
          <cell r="D455" t="str">
            <v xml:space="preserve">AMHERST                      </v>
          </cell>
          <cell r="E455">
            <v>0</v>
          </cell>
          <cell r="G455">
            <v>8530</v>
          </cell>
          <cell r="H455" t="str">
            <v>Utility Services (4130)</v>
          </cell>
          <cell r="I455">
            <v>283345</v>
          </cell>
          <cell r="J455">
            <v>0</v>
          </cell>
          <cell r="K455">
            <v>283345</v>
          </cell>
          <cell r="L455">
            <v>1.2193880220974997</v>
          </cell>
          <cell r="M455">
            <v>220.63930851892229</v>
          </cell>
        </row>
        <row r="456">
          <cell r="A456">
            <v>454</v>
          </cell>
          <cell r="B456">
            <v>59</v>
          </cell>
          <cell r="C456" t="str">
            <v>008</v>
          </cell>
          <cell r="D456" t="str">
            <v xml:space="preserve">AMHERST                      </v>
          </cell>
          <cell r="E456">
            <v>0</v>
          </cell>
          <cell r="G456">
            <v>8535</v>
          </cell>
          <cell r="H456" t="str">
            <v>Maintenance of Grounds (4210)</v>
          </cell>
          <cell r="I456">
            <v>13339</v>
          </cell>
          <cell r="J456">
            <v>25000</v>
          </cell>
          <cell r="K456">
            <v>38339</v>
          </cell>
          <cell r="L456">
            <v>0.16499362042455679</v>
          </cell>
          <cell r="M456">
            <v>29.854384052328296</v>
          </cell>
        </row>
        <row r="457">
          <cell r="A457">
            <v>455</v>
          </cell>
          <cell r="B457">
            <v>60</v>
          </cell>
          <cell r="C457" t="str">
            <v>008</v>
          </cell>
          <cell r="D457" t="str">
            <v xml:space="preserve">AMHERST                      </v>
          </cell>
          <cell r="E457">
            <v>0</v>
          </cell>
          <cell r="G457">
            <v>8540</v>
          </cell>
          <cell r="H457" t="str">
            <v>Maintenance of Buildings (4220)</v>
          </cell>
          <cell r="I457">
            <v>439019</v>
          </cell>
          <cell r="J457">
            <v>0</v>
          </cell>
          <cell r="K457">
            <v>439019</v>
          </cell>
          <cell r="L457">
            <v>1.8893381216298937</v>
          </cell>
          <cell r="M457">
            <v>341.86185952343868</v>
          </cell>
        </row>
        <row r="458">
          <cell r="A458">
            <v>456</v>
          </cell>
          <cell r="B458">
            <v>61</v>
          </cell>
          <cell r="C458" t="str">
            <v>008</v>
          </cell>
          <cell r="D458" t="str">
            <v xml:space="preserve">AMHERST                      </v>
          </cell>
          <cell r="E458">
            <v>0</v>
          </cell>
          <cell r="G458">
            <v>8545</v>
          </cell>
          <cell r="H458" t="str">
            <v>Building Security System (4225)</v>
          </cell>
          <cell r="I458">
            <v>0</v>
          </cell>
          <cell r="J458">
            <v>0</v>
          </cell>
          <cell r="K458">
            <v>0</v>
          </cell>
          <cell r="L458">
            <v>0</v>
          </cell>
          <cell r="M458">
            <v>0</v>
          </cell>
        </row>
        <row r="459">
          <cell r="A459">
            <v>457</v>
          </cell>
          <cell r="B459">
            <v>62</v>
          </cell>
          <cell r="C459" t="str">
            <v>008</v>
          </cell>
          <cell r="D459" t="str">
            <v xml:space="preserve">AMHERST                      </v>
          </cell>
          <cell r="E459">
            <v>0</v>
          </cell>
          <cell r="G459">
            <v>8550</v>
          </cell>
          <cell r="H459" t="str">
            <v>Maintenance of Equipment (4230)</v>
          </cell>
          <cell r="I459">
            <v>29371</v>
          </cell>
          <cell r="J459">
            <v>0</v>
          </cell>
          <cell r="K459">
            <v>29371</v>
          </cell>
          <cell r="L459">
            <v>0.12639942683663261</v>
          </cell>
          <cell r="M459">
            <v>22.871048123345272</v>
          </cell>
        </row>
        <row r="460">
          <cell r="A460">
            <v>458</v>
          </cell>
          <cell r="B460">
            <v>63</v>
          </cell>
          <cell r="C460" t="str">
            <v>008</v>
          </cell>
          <cell r="D460" t="str">
            <v xml:space="preserve">AMHERST                      </v>
          </cell>
          <cell r="E460">
            <v>0</v>
          </cell>
          <cell r="G460">
            <v>8555</v>
          </cell>
          <cell r="H460" t="str">
            <v xml:space="preserve">Extraordinary Maintenance (4300)   </v>
          </cell>
          <cell r="I460">
            <v>436772</v>
          </cell>
          <cell r="J460">
            <v>0</v>
          </cell>
          <cell r="K460">
            <v>436772</v>
          </cell>
          <cell r="L460">
            <v>1.879668055506782</v>
          </cell>
          <cell r="M460">
            <v>340.11213206665627</v>
          </cell>
        </row>
        <row r="461">
          <cell r="A461">
            <v>459</v>
          </cell>
          <cell r="B461">
            <v>64</v>
          </cell>
          <cell r="C461" t="str">
            <v>008</v>
          </cell>
          <cell r="D461" t="str">
            <v xml:space="preserve">AMHERST                      </v>
          </cell>
          <cell r="E461">
            <v>0</v>
          </cell>
          <cell r="G461">
            <v>8560</v>
          </cell>
          <cell r="H461" t="str">
            <v>Networking and Telecommunications (4400)</v>
          </cell>
          <cell r="I461">
            <v>6202</v>
          </cell>
          <cell r="J461">
            <v>0</v>
          </cell>
          <cell r="K461">
            <v>6202</v>
          </cell>
          <cell r="L461">
            <v>2.6690587492451581E-2</v>
          </cell>
          <cell r="M461">
            <v>4.8294658152935677</v>
          </cell>
        </row>
        <row r="462">
          <cell r="A462">
            <v>460</v>
          </cell>
          <cell r="B462">
            <v>65</v>
          </cell>
          <cell r="C462" t="str">
            <v>008</v>
          </cell>
          <cell r="D462" t="str">
            <v xml:space="preserve">AMHERST                      </v>
          </cell>
          <cell r="E462">
            <v>0</v>
          </cell>
          <cell r="G462">
            <v>8565</v>
          </cell>
          <cell r="H462" t="str">
            <v>Technology Maintenance (4450)</v>
          </cell>
          <cell r="I462">
            <v>145794</v>
          </cell>
          <cell r="J462">
            <v>0</v>
          </cell>
          <cell r="K462">
            <v>145794</v>
          </cell>
          <cell r="L462">
            <v>0.62743107269824028</v>
          </cell>
          <cell r="M462">
            <v>113.52904532004361</v>
          </cell>
        </row>
        <row r="463">
          <cell r="A463">
            <v>461</v>
          </cell>
          <cell r="B463">
            <v>66</v>
          </cell>
          <cell r="C463" t="str">
            <v>008</v>
          </cell>
          <cell r="D463" t="str">
            <v xml:space="preserve">AMHERST                      </v>
          </cell>
          <cell r="E463">
            <v>13</v>
          </cell>
          <cell r="F463" t="str">
            <v>Insurance, Retirement Programs and Other</v>
          </cell>
          <cell r="I463">
            <v>4784051</v>
          </cell>
          <cell r="J463">
            <v>122539</v>
          </cell>
          <cell r="K463">
            <v>4906590</v>
          </cell>
          <cell r="L463">
            <v>21.115731971071913</v>
          </cell>
          <cell r="M463">
            <v>3820.7366453823392</v>
          </cell>
        </row>
        <row r="464">
          <cell r="A464">
            <v>462</v>
          </cell>
          <cell r="B464">
            <v>67</v>
          </cell>
          <cell r="C464" t="str">
            <v>008</v>
          </cell>
          <cell r="D464" t="str">
            <v xml:space="preserve">AMHERST                      </v>
          </cell>
          <cell r="E464">
            <v>0</v>
          </cell>
          <cell r="G464">
            <v>8570</v>
          </cell>
          <cell r="H464" t="str">
            <v>Employer Retirement Contributions (5100)</v>
          </cell>
          <cell r="I464">
            <v>1072712</v>
          </cell>
          <cell r="J464">
            <v>9415</v>
          </cell>
          <cell r="K464">
            <v>1082127</v>
          </cell>
          <cell r="L464">
            <v>4.656982484915213</v>
          </cell>
          <cell r="M464">
            <v>842.64678399003265</v>
          </cell>
        </row>
        <row r="465">
          <cell r="A465">
            <v>463</v>
          </cell>
          <cell r="B465">
            <v>68</v>
          </cell>
          <cell r="C465" t="str">
            <v>008</v>
          </cell>
          <cell r="D465" t="str">
            <v xml:space="preserve">AMHERST                      </v>
          </cell>
          <cell r="E465">
            <v>0</v>
          </cell>
          <cell r="G465">
            <v>8575</v>
          </cell>
          <cell r="H465" t="str">
            <v>Insurance for Active Employees (5200)</v>
          </cell>
          <cell r="I465">
            <v>2363623</v>
          </cell>
          <cell r="J465">
            <v>113124</v>
          </cell>
          <cell r="K465">
            <v>2476747</v>
          </cell>
          <cell r="L465">
            <v>10.658792728179131</v>
          </cell>
          <cell r="M465">
            <v>1928.6302756579971</v>
          </cell>
        </row>
        <row r="466">
          <cell r="A466">
            <v>464</v>
          </cell>
          <cell r="B466">
            <v>69</v>
          </cell>
          <cell r="C466" t="str">
            <v>008</v>
          </cell>
          <cell r="D466" t="str">
            <v xml:space="preserve">AMHERST                      </v>
          </cell>
          <cell r="E466">
            <v>0</v>
          </cell>
          <cell r="G466">
            <v>8580</v>
          </cell>
          <cell r="H466" t="str">
            <v>Insurance for Retired School Employees (5250)</v>
          </cell>
          <cell r="I466">
            <v>1255348</v>
          </cell>
          <cell r="J466">
            <v>0</v>
          </cell>
          <cell r="K466">
            <v>1255348</v>
          </cell>
          <cell r="L466">
            <v>5.4024468925304916</v>
          </cell>
          <cell r="M466">
            <v>977.53309453356167</v>
          </cell>
        </row>
        <row r="467">
          <cell r="A467">
            <v>465</v>
          </cell>
          <cell r="B467">
            <v>70</v>
          </cell>
          <cell r="C467" t="str">
            <v>008</v>
          </cell>
          <cell r="D467" t="str">
            <v xml:space="preserve">AMHERST                      </v>
          </cell>
          <cell r="E467">
            <v>0</v>
          </cell>
          <cell r="G467">
            <v>8585</v>
          </cell>
          <cell r="H467" t="str">
            <v>Other Non-Employee Insurance (5260)</v>
          </cell>
          <cell r="I467">
            <v>54580</v>
          </cell>
          <cell r="J467">
            <v>0</v>
          </cell>
          <cell r="K467">
            <v>54580</v>
          </cell>
          <cell r="L467">
            <v>0.23488749844211662</v>
          </cell>
          <cell r="M467">
            <v>42.501168042361002</v>
          </cell>
        </row>
        <row r="468">
          <cell r="A468">
            <v>466</v>
          </cell>
          <cell r="B468">
            <v>71</v>
          </cell>
          <cell r="C468" t="str">
            <v>008</v>
          </cell>
          <cell r="D468" t="str">
            <v xml:space="preserve">AMHERST                      </v>
          </cell>
          <cell r="E468">
            <v>0</v>
          </cell>
          <cell r="G468">
            <v>8590</v>
          </cell>
          <cell r="H468" t="str">
            <v xml:space="preserve">Rental Lease of Equipment (5300)   </v>
          </cell>
          <cell r="I468">
            <v>0</v>
          </cell>
          <cell r="J468">
            <v>0</v>
          </cell>
          <cell r="K468">
            <v>0</v>
          </cell>
          <cell r="L468">
            <v>0</v>
          </cell>
          <cell r="M468">
            <v>0</v>
          </cell>
        </row>
        <row r="469">
          <cell r="A469">
            <v>467</v>
          </cell>
          <cell r="B469">
            <v>72</v>
          </cell>
          <cell r="C469" t="str">
            <v>008</v>
          </cell>
          <cell r="D469" t="str">
            <v xml:space="preserve">AMHERST                      </v>
          </cell>
          <cell r="E469">
            <v>0</v>
          </cell>
          <cell r="G469">
            <v>8595</v>
          </cell>
          <cell r="H469" t="str">
            <v>Rental Lease  of Buildings (5350)</v>
          </cell>
          <cell r="I469">
            <v>0</v>
          </cell>
          <cell r="J469">
            <v>0</v>
          </cell>
          <cell r="K469">
            <v>0</v>
          </cell>
          <cell r="L469">
            <v>0</v>
          </cell>
          <cell r="M469">
            <v>0</v>
          </cell>
        </row>
        <row r="470">
          <cell r="A470">
            <v>468</v>
          </cell>
          <cell r="B470">
            <v>73</v>
          </cell>
          <cell r="C470" t="str">
            <v>008</v>
          </cell>
          <cell r="D470" t="str">
            <v xml:space="preserve">AMHERST                      </v>
          </cell>
          <cell r="E470">
            <v>0</v>
          </cell>
          <cell r="G470">
            <v>8600</v>
          </cell>
          <cell r="H470" t="str">
            <v>Short Term Interest RAN's (5400)</v>
          </cell>
          <cell r="I470">
            <v>0</v>
          </cell>
          <cell r="J470">
            <v>0</v>
          </cell>
          <cell r="K470">
            <v>0</v>
          </cell>
          <cell r="L470">
            <v>0</v>
          </cell>
          <cell r="M470">
            <v>0</v>
          </cell>
        </row>
        <row r="471">
          <cell r="A471">
            <v>469</v>
          </cell>
          <cell r="B471">
            <v>74</v>
          </cell>
          <cell r="C471" t="str">
            <v>008</v>
          </cell>
          <cell r="D471" t="str">
            <v xml:space="preserve">AMHERST                      </v>
          </cell>
          <cell r="E471">
            <v>0</v>
          </cell>
          <cell r="G471">
            <v>8610</v>
          </cell>
          <cell r="H471" t="str">
            <v>Crossing Guards, Inspections, Bank Charges (5500)</v>
          </cell>
          <cell r="I471">
            <v>37788</v>
          </cell>
          <cell r="J471">
            <v>0</v>
          </cell>
          <cell r="K471">
            <v>37788</v>
          </cell>
          <cell r="L471">
            <v>0.16262236700495974</v>
          </cell>
          <cell r="M471">
            <v>29.425323158386544</v>
          </cell>
        </row>
        <row r="472">
          <cell r="A472">
            <v>470</v>
          </cell>
          <cell r="B472">
            <v>75</v>
          </cell>
          <cell r="C472" t="str">
            <v>008</v>
          </cell>
          <cell r="D472" t="str">
            <v xml:space="preserve">AMHERST                      </v>
          </cell>
          <cell r="E472">
            <v>14</v>
          </cell>
          <cell r="F472" t="str">
            <v xml:space="preserve">Payments To Out-Of-District Schools </v>
          </cell>
          <cell r="I472">
            <v>810425</v>
          </cell>
          <cell r="J472">
            <v>112943</v>
          </cell>
          <cell r="K472">
            <v>923368</v>
          </cell>
          <cell r="L472">
            <v>3.9737559483602114</v>
          </cell>
          <cell r="M472">
            <v>12579.945504087193</v>
          </cell>
        </row>
        <row r="473">
          <cell r="A473">
            <v>471</v>
          </cell>
          <cell r="B473">
            <v>76</v>
          </cell>
          <cell r="C473" t="str">
            <v>008</v>
          </cell>
          <cell r="D473" t="str">
            <v xml:space="preserve">AMHERST                      </v>
          </cell>
          <cell r="E473">
            <v>15</v>
          </cell>
          <cell r="F473" t="str">
            <v>Tuition To Other Schools (9000)</v>
          </cell>
          <cell r="G473" t="str">
            <v xml:space="preserve"> </v>
          </cell>
          <cell r="I473">
            <v>771206</v>
          </cell>
          <cell r="J473">
            <v>112943</v>
          </cell>
          <cell r="K473">
            <v>884149</v>
          </cell>
          <cell r="L473">
            <v>3.8049752081366615</v>
          </cell>
          <cell r="M473">
            <v>12045.626702997275</v>
          </cell>
        </row>
        <row r="474">
          <cell r="A474">
            <v>472</v>
          </cell>
          <cell r="B474">
            <v>77</v>
          </cell>
          <cell r="C474" t="str">
            <v>008</v>
          </cell>
          <cell r="D474" t="str">
            <v xml:space="preserve">AMHERST                      </v>
          </cell>
          <cell r="E474">
            <v>16</v>
          </cell>
          <cell r="F474" t="str">
            <v>Out-of-District Transportation (3300)</v>
          </cell>
          <cell r="I474">
            <v>39219</v>
          </cell>
          <cell r="K474">
            <v>39219</v>
          </cell>
          <cell r="L474">
            <v>0.16878074022355025</v>
          </cell>
          <cell r="M474">
            <v>534.31880108991822</v>
          </cell>
        </row>
        <row r="475">
          <cell r="A475">
            <v>473</v>
          </cell>
          <cell r="B475">
            <v>78</v>
          </cell>
          <cell r="C475" t="str">
            <v>008</v>
          </cell>
          <cell r="D475" t="str">
            <v xml:space="preserve">AMHERST                      </v>
          </cell>
          <cell r="E475">
            <v>17</v>
          </cell>
          <cell r="F475" t="str">
            <v>TOTAL EXPENDITURES</v>
          </cell>
          <cell r="I475">
            <v>21929925</v>
          </cell>
          <cell r="J475">
            <v>1306731</v>
          </cell>
          <cell r="K475">
            <v>23236656</v>
          </cell>
          <cell r="L475">
            <v>99.999999999999957</v>
          </cell>
          <cell r="M475">
            <v>17115.981143193869</v>
          </cell>
        </row>
        <row r="476">
          <cell r="A476">
            <v>474</v>
          </cell>
          <cell r="B476">
            <v>79</v>
          </cell>
          <cell r="C476" t="str">
            <v>008</v>
          </cell>
          <cell r="D476" t="str">
            <v xml:space="preserve">AMHERST                      </v>
          </cell>
          <cell r="E476">
            <v>18</v>
          </cell>
          <cell r="F476" t="str">
            <v>percentage of overall spending from the general fund</v>
          </cell>
          <cell r="I476">
            <v>94.376424043115321</v>
          </cell>
        </row>
        <row r="477">
          <cell r="A477">
            <v>475</v>
          </cell>
          <cell r="B477">
            <v>1</v>
          </cell>
          <cell r="C477" t="str">
            <v>009</v>
          </cell>
          <cell r="D477" t="str">
            <v xml:space="preserve">ANDOVER                      </v>
          </cell>
          <cell r="E477">
            <v>1</v>
          </cell>
          <cell r="F477" t="str">
            <v>In-District FTE Average Membership</v>
          </cell>
          <cell r="G477" t="str">
            <v xml:space="preserve"> </v>
          </cell>
        </row>
        <row r="478">
          <cell r="A478">
            <v>476</v>
          </cell>
          <cell r="B478">
            <v>2</v>
          </cell>
          <cell r="C478" t="str">
            <v>009</v>
          </cell>
          <cell r="D478" t="str">
            <v xml:space="preserve">ANDOVER                      </v>
          </cell>
          <cell r="E478">
            <v>2</v>
          </cell>
          <cell r="F478" t="str">
            <v>Out-of-District FTE Average Membership</v>
          </cell>
          <cell r="G478" t="str">
            <v xml:space="preserve"> </v>
          </cell>
        </row>
        <row r="479">
          <cell r="A479">
            <v>477</v>
          </cell>
          <cell r="B479">
            <v>3</v>
          </cell>
          <cell r="C479" t="str">
            <v>009</v>
          </cell>
          <cell r="D479" t="str">
            <v xml:space="preserve">ANDOVER                      </v>
          </cell>
          <cell r="E479">
            <v>3</v>
          </cell>
          <cell r="F479" t="str">
            <v>Total FTE Average Membership</v>
          </cell>
          <cell r="G479" t="str">
            <v xml:space="preserve"> </v>
          </cell>
        </row>
        <row r="480">
          <cell r="A480">
            <v>478</v>
          </cell>
          <cell r="B480">
            <v>4</v>
          </cell>
          <cell r="C480" t="str">
            <v>009</v>
          </cell>
          <cell r="D480" t="str">
            <v xml:space="preserve">ANDOVER                      </v>
          </cell>
          <cell r="E480">
            <v>4</v>
          </cell>
          <cell r="F480" t="str">
            <v>Administration</v>
          </cell>
          <cell r="G480" t="str">
            <v xml:space="preserve"> </v>
          </cell>
          <cell r="I480">
            <v>1886559</v>
          </cell>
          <cell r="J480">
            <v>4909</v>
          </cell>
          <cell r="K480">
            <v>1891468</v>
          </cell>
          <cell r="L480">
            <v>2.1724465941226829</v>
          </cell>
          <cell r="M480">
            <v>301.95367251480656</v>
          </cell>
        </row>
        <row r="481">
          <cell r="A481">
            <v>479</v>
          </cell>
          <cell r="B481">
            <v>5</v>
          </cell>
          <cell r="C481" t="str">
            <v>009</v>
          </cell>
          <cell r="D481" t="str">
            <v xml:space="preserve">ANDOVER                      </v>
          </cell>
          <cell r="E481">
            <v>0</v>
          </cell>
          <cell r="G481">
            <v>8300</v>
          </cell>
          <cell r="H481" t="str">
            <v>School Committee (1110)</v>
          </cell>
          <cell r="I481">
            <v>24903</v>
          </cell>
          <cell r="J481">
            <v>0</v>
          </cell>
          <cell r="K481">
            <v>24903</v>
          </cell>
          <cell r="L481">
            <v>2.8602354115130246E-2</v>
          </cell>
          <cell r="M481">
            <v>3.9755112466276077</v>
          </cell>
        </row>
        <row r="482">
          <cell r="A482">
            <v>480</v>
          </cell>
          <cell r="B482">
            <v>6</v>
          </cell>
          <cell r="C482" t="str">
            <v>009</v>
          </cell>
          <cell r="D482" t="str">
            <v xml:space="preserve">ANDOVER                      </v>
          </cell>
          <cell r="E482">
            <v>0</v>
          </cell>
          <cell r="G482">
            <v>8305</v>
          </cell>
          <cell r="H482" t="str">
            <v>Superintendent (1210)</v>
          </cell>
          <cell r="I482">
            <v>284430</v>
          </cell>
          <cell r="J482">
            <v>0</v>
          </cell>
          <cell r="K482">
            <v>284430</v>
          </cell>
          <cell r="L482">
            <v>0.32668223029219357</v>
          </cell>
          <cell r="M482">
            <v>45.406363244520357</v>
          </cell>
        </row>
        <row r="483">
          <cell r="A483">
            <v>481</v>
          </cell>
          <cell r="B483">
            <v>7</v>
          </cell>
          <cell r="C483" t="str">
            <v>009</v>
          </cell>
          <cell r="D483" t="str">
            <v xml:space="preserve">ANDOVER                      </v>
          </cell>
          <cell r="E483">
            <v>0</v>
          </cell>
          <cell r="G483">
            <v>8310</v>
          </cell>
          <cell r="H483" t="str">
            <v>Assistant Superintendents (1220)</v>
          </cell>
          <cell r="I483">
            <v>257246</v>
          </cell>
          <cell r="J483">
            <v>0</v>
          </cell>
          <cell r="K483">
            <v>257246</v>
          </cell>
          <cell r="L483">
            <v>0.29546003239371943</v>
          </cell>
          <cell r="M483">
            <v>41.066713494356726</v>
          </cell>
        </row>
        <row r="484">
          <cell r="A484">
            <v>482</v>
          </cell>
          <cell r="B484">
            <v>8</v>
          </cell>
          <cell r="C484" t="str">
            <v>009</v>
          </cell>
          <cell r="D484" t="str">
            <v xml:space="preserve">ANDOVER                      </v>
          </cell>
          <cell r="E484">
            <v>0</v>
          </cell>
          <cell r="G484">
            <v>8315</v>
          </cell>
          <cell r="H484" t="str">
            <v>Other District-Wide Administration (1230)</v>
          </cell>
          <cell r="I484">
            <v>0</v>
          </cell>
          <cell r="J484">
            <v>0</v>
          </cell>
          <cell r="K484">
            <v>0</v>
          </cell>
          <cell r="L484">
            <v>0</v>
          </cell>
          <cell r="M484">
            <v>0</v>
          </cell>
        </row>
        <row r="485">
          <cell r="A485">
            <v>483</v>
          </cell>
          <cell r="B485">
            <v>9</v>
          </cell>
          <cell r="C485" t="str">
            <v>009</v>
          </cell>
          <cell r="D485" t="str">
            <v xml:space="preserve">ANDOVER                      </v>
          </cell>
          <cell r="E485">
            <v>0</v>
          </cell>
          <cell r="G485">
            <v>8320</v>
          </cell>
          <cell r="H485" t="str">
            <v>Business and Finance (1410)</v>
          </cell>
          <cell r="I485">
            <v>705052</v>
          </cell>
          <cell r="J485">
            <v>4909</v>
          </cell>
          <cell r="K485">
            <v>709961</v>
          </cell>
          <cell r="L485">
            <v>0.81542609042814063</v>
          </cell>
          <cell r="M485">
            <v>113.33806931562394</v>
          </cell>
        </row>
        <row r="486">
          <cell r="A486">
            <v>484</v>
          </cell>
          <cell r="B486">
            <v>10</v>
          </cell>
          <cell r="C486" t="str">
            <v>009</v>
          </cell>
          <cell r="D486" t="str">
            <v xml:space="preserve">ANDOVER                      </v>
          </cell>
          <cell r="E486">
            <v>0</v>
          </cell>
          <cell r="G486">
            <v>8325</v>
          </cell>
          <cell r="H486" t="str">
            <v>Human Resources and Benefits (1420)</v>
          </cell>
          <cell r="I486">
            <v>272644</v>
          </cell>
          <cell r="J486">
            <v>0</v>
          </cell>
          <cell r="K486">
            <v>272644</v>
          </cell>
          <cell r="L486">
            <v>0.31314541361946635</v>
          </cell>
          <cell r="M486">
            <v>43.524847943040498</v>
          </cell>
        </row>
        <row r="487">
          <cell r="A487">
            <v>485</v>
          </cell>
          <cell r="B487">
            <v>11</v>
          </cell>
          <cell r="C487" t="str">
            <v>009</v>
          </cell>
          <cell r="D487" t="str">
            <v xml:space="preserve">ANDOVER                      </v>
          </cell>
          <cell r="E487">
            <v>0</v>
          </cell>
          <cell r="G487">
            <v>8330</v>
          </cell>
          <cell r="H487" t="str">
            <v>Legal Service For School Committee (1430)</v>
          </cell>
          <cell r="I487">
            <v>286419</v>
          </cell>
          <cell r="J487">
            <v>0</v>
          </cell>
          <cell r="K487">
            <v>286419</v>
          </cell>
          <cell r="L487">
            <v>0.3289666973176521</v>
          </cell>
          <cell r="M487">
            <v>45.723886911128488</v>
          </cell>
        </row>
        <row r="488">
          <cell r="A488">
            <v>486</v>
          </cell>
          <cell r="B488">
            <v>12</v>
          </cell>
          <cell r="C488" t="str">
            <v>009</v>
          </cell>
          <cell r="D488" t="str">
            <v xml:space="preserve">ANDOVER                      </v>
          </cell>
          <cell r="E488">
            <v>0</v>
          </cell>
          <cell r="G488">
            <v>8335</v>
          </cell>
          <cell r="H488" t="str">
            <v>Legal Settlements (1435)</v>
          </cell>
          <cell r="I488">
            <v>23874</v>
          </cell>
          <cell r="J488">
            <v>0</v>
          </cell>
          <cell r="K488">
            <v>23874</v>
          </cell>
          <cell r="L488">
            <v>2.7420495608746719E-2</v>
          </cell>
          <cell r="M488">
            <v>3.811241838412541</v>
          </cell>
        </row>
        <row r="489">
          <cell r="A489">
            <v>487</v>
          </cell>
          <cell r="B489">
            <v>13</v>
          </cell>
          <cell r="C489" t="str">
            <v>009</v>
          </cell>
          <cell r="D489" t="str">
            <v xml:space="preserve">ANDOVER                      </v>
          </cell>
          <cell r="E489">
            <v>0</v>
          </cell>
          <cell r="G489">
            <v>8340</v>
          </cell>
          <cell r="H489" t="str">
            <v>District-wide Information Mgmt and Tech (1450)</v>
          </cell>
          <cell r="I489">
            <v>31991</v>
          </cell>
          <cell r="J489">
            <v>0</v>
          </cell>
          <cell r="K489">
            <v>31991</v>
          </cell>
          <cell r="L489">
            <v>3.6743280347634091E-2</v>
          </cell>
          <cell r="M489">
            <v>5.1070385210964062</v>
          </cell>
        </row>
        <row r="490">
          <cell r="A490">
            <v>488</v>
          </cell>
          <cell r="B490">
            <v>14</v>
          </cell>
          <cell r="C490" t="str">
            <v>009</v>
          </cell>
          <cell r="D490" t="str">
            <v xml:space="preserve">ANDOVER                      </v>
          </cell>
          <cell r="E490">
            <v>5</v>
          </cell>
          <cell r="F490" t="str">
            <v xml:space="preserve">Instructional Leadership </v>
          </cell>
          <cell r="I490">
            <v>4535404</v>
          </cell>
          <cell r="J490">
            <v>198342</v>
          </cell>
          <cell r="K490">
            <v>4733746</v>
          </cell>
          <cell r="L490">
            <v>5.4369465278513172</v>
          </cell>
          <cell r="M490">
            <v>755.69451317826974</v>
          </cell>
        </row>
        <row r="491">
          <cell r="A491">
            <v>489</v>
          </cell>
          <cell r="B491">
            <v>15</v>
          </cell>
          <cell r="C491" t="str">
            <v>009</v>
          </cell>
          <cell r="D491" t="str">
            <v xml:space="preserve">ANDOVER                      </v>
          </cell>
          <cell r="E491">
            <v>0</v>
          </cell>
          <cell r="G491">
            <v>8345</v>
          </cell>
          <cell r="H491" t="str">
            <v>Curriculum Directors  (Supervisory) (2110)</v>
          </cell>
          <cell r="I491">
            <v>711795</v>
          </cell>
          <cell r="J491">
            <v>195947</v>
          </cell>
          <cell r="K491">
            <v>907742</v>
          </cell>
          <cell r="L491">
            <v>1.042587564918948</v>
          </cell>
          <cell r="M491">
            <v>144.91179898149772</v>
          </cell>
        </row>
        <row r="492">
          <cell r="A492">
            <v>490</v>
          </cell>
          <cell r="B492">
            <v>16</v>
          </cell>
          <cell r="C492" t="str">
            <v>009</v>
          </cell>
          <cell r="D492" t="str">
            <v xml:space="preserve">ANDOVER                      </v>
          </cell>
          <cell r="E492">
            <v>0</v>
          </cell>
          <cell r="G492">
            <v>8350</v>
          </cell>
          <cell r="H492" t="str">
            <v>Department Heads  (Non-Supervisory) (2120)</v>
          </cell>
          <cell r="I492">
            <v>0</v>
          </cell>
          <cell r="J492">
            <v>0</v>
          </cell>
          <cell r="K492">
            <v>0</v>
          </cell>
          <cell r="L492">
            <v>0</v>
          </cell>
          <cell r="M492">
            <v>0</v>
          </cell>
        </row>
        <row r="493">
          <cell r="A493">
            <v>491</v>
          </cell>
          <cell r="B493">
            <v>17</v>
          </cell>
          <cell r="C493" t="str">
            <v>009</v>
          </cell>
          <cell r="D493" t="str">
            <v xml:space="preserve">ANDOVER                      </v>
          </cell>
          <cell r="E493">
            <v>0</v>
          </cell>
          <cell r="G493">
            <v>8355</v>
          </cell>
          <cell r="H493" t="str">
            <v>School Leadership-Building (2210)</v>
          </cell>
          <cell r="I493">
            <v>2693601</v>
          </cell>
          <cell r="J493">
            <v>1395</v>
          </cell>
          <cell r="K493">
            <v>2694996</v>
          </cell>
          <cell r="L493">
            <v>3.0953391129927943</v>
          </cell>
          <cell r="M493">
            <v>430.22876390862211</v>
          </cell>
        </row>
        <row r="494">
          <cell r="A494">
            <v>492</v>
          </cell>
          <cell r="B494">
            <v>18</v>
          </cell>
          <cell r="C494" t="str">
            <v>009</v>
          </cell>
          <cell r="D494" t="str">
            <v xml:space="preserve">ANDOVER                      </v>
          </cell>
          <cell r="E494">
            <v>0</v>
          </cell>
          <cell r="G494">
            <v>8360</v>
          </cell>
          <cell r="H494" t="str">
            <v>Curriculum Leaders/Dept Heads-Building Level (2220)</v>
          </cell>
          <cell r="I494">
            <v>411742</v>
          </cell>
          <cell r="J494">
            <v>1000</v>
          </cell>
          <cell r="K494">
            <v>412742</v>
          </cell>
          <cell r="L494">
            <v>0.47405504727089459</v>
          </cell>
          <cell r="M494">
            <v>65.890071997573472</v>
          </cell>
        </row>
        <row r="495">
          <cell r="A495">
            <v>493</v>
          </cell>
          <cell r="B495">
            <v>19</v>
          </cell>
          <cell r="C495" t="str">
            <v>009</v>
          </cell>
          <cell r="D495" t="str">
            <v xml:space="preserve">ANDOVER                      </v>
          </cell>
          <cell r="E495">
            <v>0</v>
          </cell>
          <cell r="G495">
            <v>8365</v>
          </cell>
          <cell r="H495" t="str">
            <v>Building Technology (2250)</v>
          </cell>
          <cell r="I495">
            <v>589252</v>
          </cell>
          <cell r="J495">
            <v>0</v>
          </cell>
          <cell r="K495">
            <v>589252</v>
          </cell>
          <cell r="L495">
            <v>0.67678570321040554</v>
          </cell>
          <cell r="M495">
            <v>94.068102361073414</v>
          </cell>
        </row>
        <row r="496">
          <cell r="A496">
            <v>494</v>
          </cell>
          <cell r="B496">
            <v>20</v>
          </cell>
          <cell r="C496" t="str">
            <v>009</v>
          </cell>
          <cell r="D496" t="str">
            <v xml:space="preserve">ANDOVER                      </v>
          </cell>
          <cell r="E496">
            <v>0</v>
          </cell>
          <cell r="G496">
            <v>8380</v>
          </cell>
          <cell r="H496" t="str">
            <v>Instructional Coordinators and Team Leaders (2315)</v>
          </cell>
          <cell r="I496">
            <v>129014</v>
          </cell>
          <cell r="J496">
            <v>0</v>
          </cell>
          <cell r="K496">
            <v>129014</v>
          </cell>
          <cell r="L496">
            <v>0.14817909945827465</v>
          </cell>
          <cell r="M496">
            <v>20.595775929503041</v>
          </cell>
        </row>
        <row r="497">
          <cell r="A497">
            <v>495</v>
          </cell>
          <cell r="B497">
            <v>21</v>
          </cell>
          <cell r="C497" t="str">
            <v>009</v>
          </cell>
          <cell r="D497" t="str">
            <v xml:space="preserve">ANDOVER                      </v>
          </cell>
          <cell r="E497">
            <v>6</v>
          </cell>
          <cell r="F497" t="str">
            <v>Classroom and Specialist Teachers</v>
          </cell>
          <cell r="I497">
            <v>31680561</v>
          </cell>
          <cell r="J497">
            <v>1680251</v>
          </cell>
          <cell r="K497">
            <v>33360812</v>
          </cell>
          <cell r="L497">
            <v>38.316578660895736</v>
          </cell>
          <cell r="M497">
            <v>5325.7151067192408</v>
          </cell>
        </row>
        <row r="498">
          <cell r="A498">
            <v>496</v>
          </cell>
          <cell r="B498">
            <v>22</v>
          </cell>
          <cell r="C498" t="str">
            <v>009</v>
          </cell>
          <cell r="D498" t="str">
            <v xml:space="preserve">ANDOVER                      </v>
          </cell>
          <cell r="E498">
            <v>0</v>
          </cell>
          <cell r="G498">
            <v>8370</v>
          </cell>
          <cell r="H498" t="str">
            <v>Teachers, Classroom (2305)</v>
          </cell>
          <cell r="I498">
            <v>25038644</v>
          </cell>
          <cell r="J498">
            <v>1491755</v>
          </cell>
          <cell r="K498">
            <v>26530399</v>
          </cell>
          <cell r="L498">
            <v>30.471504116519991</v>
          </cell>
          <cell r="M498">
            <v>4235.3089829344999</v>
          </cell>
        </row>
        <row r="499">
          <cell r="A499">
            <v>497</v>
          </cell>
          <cell r="B499">
            <v>23</v>
          </cell>
          <cell r="C499" t="str">
            <v>009</v>
          </cell>
          <cell r="D499" t="str">
            <v xml:space="preserve">ANDOVER                      </v>
          </cell>
          <cell r="E499">
            <v>0</v>
          </cell>
          <cell r="G499">
            <v>8375</v>
          </cell>
          <cell r="H499" t="str">
            <v>Teachers, Specialists  (2310)</v>
          </cell>
          <cell r="I499">
            <v>6641917</v>
          </cell>
          <cell r="J499">
            <v>188496</v>
          </cell>
          <cell r="K499">
            <v>6830413</v>
          </cell>
          <cell r="L499">
            <v>7.845074544375743</v>
          </cell>
          <cell r="M499">
            <v>1090.4061237847416</v>
          </cell>
        </row>
        <row r="500">
          <cell r="A500">
            <v>498</v>
          </cell>
          <cell r="B500">
            <v>24</v>
          </cell>
          <cell r="C500" t="str">
            <v>009</v>
          </cell>
          <cell r="D500" t="str">
            <v xml:space="preserve">ANDOVER                      </v>
          </cell>
          <cell r="E500">
            <v>7</v>
          </cell>
          <cell r="F500" t="str">
            <v>Other Teaching Services</v>
          </cell>
          <cell r="I500">
            <v>5820194</v>
          </cell>
          <cell r="J500">
            <v>1216118</v>
          </cell>
          <cell r="K500">
            <v>7036312</v>
          </cell>
          <cell r="L500">
            <v>8.0815599521559793</v>
          </cell>
          <cell r="M500">
            <v>1123.2758097731517</v>
          </cell>
        </row>
        <row r="501">
          <cell r="A501">
            <v>499</v>
          </cell>
          <cell r="B501">
            <v>25</v>
          </cell>
          <cell r="C501" t="str">
            <v>009</v>
          </cell>
          <cell r="D501" t="str">
            <v xml:space="preserve">ANDOVER                      </v>
          </cell>
          <cell r="E501">
            <v>0</v>
          </cell>
          <cell r="G501">
            <v>8385</v>
          </cell>
          <cell r="H501" t="str">
            <v>Medical/ Therapeutic Services (2320)</v>
          </cell>
          <cell r="I501">
            <v>1018776</v>
          </cell>
          <cell r="J501">
            <v>134024</v>
          </cell>
          <cell r="K501">
            <v>1152800</v>
          </cell>
          <cell r="L501">
            <v>1.3240490633225774</v>
          </cell>
          <cell r="M501">
            <v>184.03282195367251</v>
          </cell>
        </row>
        <row r="502">
          <cell r="A502">
            <v>500</v>
          </cell>
          <cell r="B502">
            <v>26</v>
          </cell>
          <cell r="C502" t="str">
            <v>009</v>
          </cell>
          <cell r="D502" t="str">
            <v xml:space="preserve">ANDOVER                      </v>
          </cell>
          <cell r="E502">
            <v>0</v>
          </cell>
          <cell r="G502">
            <v>8390</v>
          </cell>
          <cell r="H502" t="str">
            <v>Substitute Teachers (2325)</v>
          </cell>
          <cell r="I502">
            <v>296087</v>
          </cell>
          <cell r="J502">
            <v>0</v>
          </cell>
          <cell r="K502">
            <v>296087</v>
          </cell>
          <cell r="L502">
            <v>0.34007088394517004</v>
          </cell>
          <cell r="M502">
            <v>47.267285005028654</v>
          </cell>
        </row>
        <row r="503">
          <cell r="A503">
            <v>501</v>
          </cell>
          <cell r="B503">
            <v>27</v>
          </cell>
          <cell r="C503" t="str">
            <v>009</v>
          </cell>
          <cell r="D503" t="str">
            <v xml:space="preserve">ANDOVER                      </v>
          </cell>
          <cell r="E503">
            <v>0</v>
          </cell>
          <cell r="G503">
            <v>8395</v>
          </cell>
          <cell r="H503" t="str">
            <v>Non-Clerical Paraprofs./Instructional Assistants (2330)</v>
          </cell>
          <cell r="I503">
            <v>4062135</v>
          </cell>
          <cell r="J503">
            <v>1082094</v>
          </cell>
          <cell r="K503">
            <v>5144229</v>
          </cell>
          <cell r="L503">
            <v>5.9084069994507633</v>
          </cell>
          <cell r="M503">
            <v>821.22395874906204</v>
          </cell>
        </row>
        <row r="504">
          <cell r="A504">
            <v>502</v>
          </cell>
          <cell r="B504">
            <v>28</v>
          </cell>
          <cell r="C504" t="str">
            <v>009</v>
          </cell>
          <cell r="D504" t="str">
            <v xml:space="preserve">ANDOVER                      </v>
          </cell>
          <cell r="E504">
            <v>0</v>
          </cell>
          <cell r="G504">
            <v>8400</v>
          </cell>
          <cell r="H504" t="str">
            <v>Librarians and Media Center Directors (2340)</v>
          </cell>
          <cell r="I504">
            <v>443196</v>
          </cell>
          <cell r="J504">
            <v>0</v>
          </cell>
          <cell r="K504">
            <v>443196</v>
          </cell>
          <cell r="L504">
            <v>0.50903300543746799</v>
          </cell>
          <cell r="M504">
            <v>70.751744065388479</v>
          </cell>
        </row>
        <row r="505">
          <cell r="A505">
            <v>503</v>
          </cell>
          <cell r="B505">
            <v>29</v>
          </cell>
          <cell r="C505" t="str">
            <v>009</v>
          </cell>
          <cell r="D505" t="str">
            <v xml:space="preserve">ANDOVER                      </v>
          </cell>
          <cell r="E505">
            <v>8</v>
          </cell>
          <cell r="F505" t="str">
            <v>Professional Development</v>
          </cell>
          <cell r="I505">
            <v>605717</v>
          </cell>
          <cell r="J505">
            <v>299120</v>
          </cell>
          <cell r="K505">
            <v>904837</v>
          </cell>
          <cell r="L505">
            <v>1.0392510255982053</v>
          </cell>
          <cell r="M505">
            <v>144.44804521000623</v>
          </cell>
        </row>
        <row r="506">
          <cell r="A506">
            <v>504</v>
          </cell>
          <cell r="B506">
            <v>30</v>
          </cell>
          <cell r="C506" t="str">
            <v>009</v>
          </cell>
          <cell r="D506" t="str">
            <v xml:space="preserve">ANDOVER                      </v>
          </cell>
          <cell r="E506">
            <v>0</v>
          </cell>
          <cell r="G506">
            <v>8405</v>
          </cell>
          <cell r="H506" t="str">
            <v>Professional Development Leadership (2351)</v>
          </cell>
          <cell r="I506">
            <v>0</v>
          </cell>
          <cell r="J506">
            <v>24902</v>
          </cell>
          <cell r="K506">
            <v>24902</v>
          </cell>
          <cell r="L506">
            <v>2.8601205564589543E-2</v>
          </cell>
          <cell r="M506">
            <v>3.9753516067751149</v>
          </cell>
        </row>
        <row r="507">
          <cell r="A507">
            <v>505</v>
          </cell>
          <cell r="B507">
            <v>31</v>
          </cell>
          <cell r="C507" t="str">
            <v>009</v>
          </cell>
          <cell r="D507" t="str">
            <v xml:space="preserve">ANDOVER                      </v>
          </cell>
          <cell r="E507">
            <v>0</v>
          </cell>
          <cell r="G507">
            <v>8410</v>
          </cell>
          <cell r="H507" t="str">
            <v>Teacher/Instructional Staff-Professional Days (2353)</v>
          </cell>
          <cell r="I507">
            <v>463251</v>
          </cell>
          <cell r="J507">
            <v>0</v>
          </cell>
          <cell r="K507">
            <v>463251</v>
          </cell>
          <cell r="L507">
            <v>0.53206718653126939</v>
          </cell>
          <cell r="M507">
            <v>73.953321307131105</v>
          </cell>
        </row>
        <row r="508">
          <cell r="A508">
            <v>506</v>
          </cell>
          <cell r="B508">
            <v>32</v>
          </cell>
          <cell r="C508" t="str">
            <v>009</v>
          </cell>
          <cell r="D508" t="str">
            <v xml:space="preserve">ANDOVER                      </v>
          </cell>
          <cell r="E508">
            <v>0</v>
          </cell>
          <cell r="G508">
            <v>8415</v>
          </cell>
          <cell r="H508" t="str">
            <v>Substitutes for Instructional Staff at Prof. Dev. (2355)</v>
          </cell>
          <cell r="I508">
            <v>26320</v>
          </cell>
          <cell r="J508">
            <v>4245</v>
          </cell>
          <cell r="K508">
            <v>30565</v>
          </cell>
          <cell r="L508">
            <v>3.5105447276591414E-2</v>
          </cell>
          <cell r="M508">
            <v>4.8793920914417068</v>
          </cell>
        </row>
        <row r="509">
          <cell r="A509">
            <v>507</v>
          </cell>
          <cell r="B509">
            <v>33</v>
          </cell>
          <cell r="C509" t="str">
            <v>009</v>
          </cell>
          <cell r="D509" t="str">
            <v xml:space="preserve">ANDOVER                      </v>
          </cell>
          <cell r="E509">
            <v>0</v>
          </cell>
          <cell r="G509">
            <v>8420</v>
          </cell>
          <cell r="H509" t="str">
            <v>Prof. Dev.  Stipends, Providers and Expenses (2357)</v>
          </cell>
          <cell r="I509">
            <v>116146</v>
          </cell>
          <cell r="J509">
            <v>269973</v>
          </cell>
          <cell r="K509">
            <v>386119</v>
          </cell>
          <cell r="L509">
            <v>0.44347718622575494</v>
          </cell>
          <cell r="M509">
            <v>61.639980204658286</v>
          </cell>
        </row>
        <row r="510">
          <cell r="A510">
            <v>508</v>
          </cell>
          <cell r="B510">
            <v>34</v>
          </cell>
          <cell r="C510" t="str">
            <v>009</v>
          </cell>
          <cell r="D510" t="str">
            <v xml:space="preserve">ANDOVER                      </v>
          </cell>
          <cell r="E510">
            <v>9</v>
          </cell>
          <cell r="F510" t="str">
            <v>Instructional Materials, Equipment and Technology</v>
          </cell>
          <cell r="I510">
            <v>1040276</v>
          </cell>
          <cell r="J510">
            <v>189724</v>
          </cell>
          <cell r="K510">
            <v>1230000</v>
          </cell>
          <cell r="L510">
            <v>1.4127171650648598</v>
          </cell>
          <cell r="M510">
            <v>196.35701856611485</v>
          </cell>
        </row>
        <row r="511">
          <cell r="A511">
            <v>509</v>
          </cell>
          <cell r="B511">
            <v>35</v>
          </cell>
          <cell r="C511" t="str">
            <v>009</v>
          </cell>
          <cell r="D511" t="str">
            <v xml:space="preserve">ANDOVER                      </v>
          </cell>
          <cell r="E511">
            <v>0</v>
          </cell>
          <cell r="G511">
            <v>8425</v>
          </cell>
          <cell r="H511" t="str">
            <v>Textbooks &amp; Related Software/Media/Materials (2410)</v>
          </cell>
          <cell r="I511">
            <v>202574</v>
          </cell>
          <cell r="J511">
            <v>31597</v>
          </cell>
          <cell r="K511">
            <v>234171</v>
          </cell>
          <cell r="L511">
            <v>0.26895722866699456</v>
          </cell>
          <cell r="M511">
            <v>37.383023898085916</v>
          </cell>
        </row>
        <row r="512">
          <cell r="A512">
            <v>510</v>
          </cell>
          <cell r="B512">
            <v>36</v>
          </cell>
          <cell r="C512" t="str">
            <v>009</v>
          </cell>
          <cell r="D512" t="str">
            <v xml:space="preserve">ANDOVER                      </v>
          </cell>
          <cell r="E512">
            <v>0</v>
          </cell>
          <cell r="G512">
            <v>8430</v>
          </cell>
          <cell r="H512" t="str">
            <v>Other Instructional Materials (2415)</v>
          </cell>
          <cell r="I512">
            <v>312510</v>
          </cell>
          <cell r="J512">
            <v>31213</v>
          </cell>
          <cell r="K512">
            <v>343723</v>
          </cell>
          <cell r="L512">
            <v>0.3947832375021047</v>
          </cell>
          <cell r="M512">
            <v>54.871889018374546</v>
          </cell>
        </row>
        <row r="513">
          <cell r="A513">
            <v>511</v>
          </cell>
          <cell r="B513">
            <v>37</v>
          </cell>
          <cell r="C513" t="str">
            <v>009</v>
          </cell>
          <cell r="D513" t="str">
            <v xml:space="preserve">ANDOVER                      </v>
          </cell>
          <cell r="E513">
            <v>0</v>
          </cell>
          <cell r="G513">
            <v>8435</v>
          </cell>
          <cell r="H513" t="str">
            <v>Instructional Equipment (2420)</v>
          </cell>
          <cell r="I513">
            <v>122959</v>
          </cell>
          <cell r="J513">
            <v>10704</v>
          </cell>
          <cell r="K513">
            <v>133663</v>
          </cell>
          <cell r="L513">
            <v>0.15351871092200353</v>
          </cell>
          <cell r="M513">
            <v>21.337941603741957</v>
          </cell>
        </row>
        <row r="514">
          <cell r="A514">
            <v>512</v>
          </cell>
          <cell r="B514">
            <v>38</v>
          </cell>
          <cell r="C514" t="str">
            <v>009</v>
          </cell>
          <cell r="D514" t="str">
            <v xml:space="preserve">ANDOVER                      </v>
          </cell>
          <cell r="E514">
            <v>0</v>
          </cell>
          <cell r="G514">
            <v>8440</v>
          </cell>
          <cell r="H514" t="str">
            <v>General Supplies (2430)</v>
          </cell>
          <cell r="I514">
            <v>274860</v>
          </cell>
          <cell r="J514">
            <v>28352</v>
          </cell>
          <cell r="K514">
            <v>303212</v>
          </cell>
          <cell r="L514">
            <v>0.34825430654767991</v>
          </cell>
          <cell r="M514">
            <v>48.404718954039687</v>
          </cell>
        </row>
        <row r="515">
          <cell r="A515">
            <v>513</v>
          </cell>
          <cell r="B515">
            <v>39</v>
          </cell>
          <cell r="C515" t="str">
            <v>009</v>
          </cell>
          <cell r="D515" t="str">
            <v xml:space="preserve">ANDOVER                      </v>
          </cell>
          <cell r="E515">
            <v>0</v>
          </cell>
          <cell r="G515">
            <v>8445</v>
          </cell>
          <cell r="H515" t="str">
            <v>Other Instructional Services (2440)</v>
          </cell>
          <cell r="I515">
            <v>15676</v>
          </cell>
          <cell r="J515">
            <v>20189</v>
          </cell>
          <cell r="K515">
            <v>35865</v>
          </cell>
          <cell r="L515">
            <v>4.1192765142318045E-2</v>
          </cell>
          <cell r="M515">
            <v>5.7254833096534217</v>
          </cell>
        </row>
        <row r="516">
          <cell r="A516">
            <v>514</v>
          </cell>
          <cell r="B516">
            <v>40</v>
          </cell>
          <cell r="C516" t="str">
            <v>009</v>
          </cell>
          <cell r="D516" t="str">
            <v xml:space="preserve">ANDOVER                      </v>
          </cell>
          <cell r="E516">
            <v>0</v>
          </cell>
          <cell r="G516">
            <v>8450</v>
          </cell>
          <cell r="H516" t="str">
            <v>Classroom Instructional Technology (2451)</v>
          </cell>
          <cell r="I516">
            <v>111697</v>
          </cell>
          <cell r="J516">
            <v>67669</v>
          </cell>
          <cell r="K516">
            <v>179366</v>
          </cell>
          <cell r="L516">
            <v>0.20601091628375906</v>
          </cell>
          <cell r="M516">
            <v>28.633961782219313</v>
          </cell>
        </row>
        <row r="517">
          <cell r="A517">
            <v>515</v>
          </cell>
          <cell r="B517">
            <v>41</v>
          </cell>
          <cell r="C517" t="str">
            <v>009</v>
          </cell>
          <cell r="D517" t="str">
            <v xml:space="preserve">ANDOVER                      </v>
          </cell>
          <cell r="E517">
            <v>0</v>
          </cell>
          <cell r="G517">
            <v>8455</v>
          </cell>
          <cell r="H517" t="str">
            <v>Other Instructional Hardware  (2453)</v>
          </cell>
          <cell r="I517">
            <v>0</v>
          </cell>
          <cell r="J517">
            <v>0</v>
          </cell>
          <cell r="K517">
            <v>0</v>
          </cell>
          <cell r="L517">
            <v>0</v>
          </cell>
          <cell r="M517">
            <v>0</v>
          </cell>
        </row>
        <row r="518">
          <cell r="A518">
            <v>516</v>
          </cell>
          <cell r="B518">
            <v>42</v>
          </cell>
          <cell r="C518" t="str">
            <v>009</v>
          </cell>
          <cell r="D518" t="str">
            <v xml:space="preserve">ANDOVER                      </v>
          </cell>
          <cell r="E518">
            <v>0</v>
          </cell>
          <cell r="G518">
            <v>8460</v>
          </cell>
          <cell r="H518" t="str">
            <v>Instructional Software (2455)</v>
          </cell>
          <cell r="I518">
            <v>0</v>
          </cell>
          <cell r="J518">
            <v>0</v>
          </cell>
          <cell r="K518">
            <v>0</v>
          </cell>
          <cell r="L518">
            <v>0</v>
          </cell>
          <cell r="M518">
            <v>0</v>
          </cell>
        </row>
        <row r="519">
          <cell r="A519">
            <v>517</v>
          </cell>
          <cell r="B519">
            <v>43</v>
          </cell>
          <cell r="C519" t="str">
            <v>009</v>
          </cell>
          <cell r="D519" t="str">
            <v xml:space="preserve">ANDOVER                      </v>
          </cell>
          <cell r="E519">
            <v>10</v>
          </cell>
          <cell r="F519" t="str">
            <v>Guidance, Counseling and Testing</v>
          </cell>
          <cell r="I519">
            <v>3343303</v>
          </cell>
          <cell r="J519">
            <v>296660</v>
          </cell>
          <cell r="K519">
            <v>3639963</v>
          </cell>
          <cell r="L519">
            <v>4.1806814717894163</v>
          </cell>
          <cell r="M519">
            <v>581.0831563991635</v>
          </cell>
        </row>
        <row r="520">
          <cell r="A520">
            <v>518</v>
          </cell>
          <cell r="B520">
            <v>44</v>
          </cell>
          <cell r="C520" t="str">
            <v>009</v>
          </cell>
          <cell r="D520" t="str">
            <v xml:space="preserve">ANDOVER                      </v>
          </cell>
          <cell r="E520">
            <v>0</v>
          </cell>
          <cell r="G520">
            <v>8465</v>
          </cell>
          <cell r="H520" t="str">
            <v>Guidance and Adjustment Counselors (2710)</v>
          </cell>
          <cell r="I520">
            <v>850770</v>
          </cell>
          <cell r="J520">
            <v>0</v>
          </cell>
          <cell r="K520">
            <v>850770</v>
          </cell>
          <cell r="L520">
            <v>0.9771523435140087</v>
          </cell>
          <cell r="M520">
            <v>135.81679730527929</v>
          </cell>
        </row>
        <row r="521">
          <cell r="A521">
            <v>519</v>
          </cell>
          <cell r="B521">
            <v>45</v>
          </cell>
          <cell r="C521" t="str">
            <v>009</v>
          </cell>
          <cell r="D521" t="str">
            <v xml:space="preserve">ANDOVER                      </v>
          </cell>
          <cell r="E521">
            <v>0</v>
          </cell>
          <cell r="G521">
            <v>8470</v>
          </cell>
          <cell r="H521" t="str">
            <v>Testing and Assessment (2720)</v>
          </cell>
          <cell r="I521">
            <v>898</v>
          </cell>
          <cell r="J521">
            <v>0</v>
          </cell>
          <cell r="K521">
            <v>898</v>
          </cell>
          <cell r="L521">
            <v>1.031398385551418E-3</v>
          </cell>
          <cell r="M521">
            <v>0.1433565875385131</v>
          </cell>
        </row>
        <row r="522">
          <cell r="A522">
            <v>520</v>
          </cell>
          <cell r="B522">
            <v>46</v>
          </cell>
          <cell r="C522" t="str">
            <v>009</v>
          </cell>
          <cell r="D522" t="str">
            <v xml:space="preserve">ANDOVER                      </v>
          </cell>
          <cell r="E522">
            <v>0</v>
          </cell>
          <cell r="G522">
            <v>8475</v>
          </cell>
          <cell r="H522" t="str">
            <v>Psychological Services (2800)</v>
          </cell>
          <cell r="I522">
            <v>2491635</v>
          </cell>
          <cell r="J522">
            <v>296660</v>
          </cell>
          <cell r="K522">
            <v>2788295</v>
          </cell>
          <cell r="L522">
            <v>3.2024977298898563</v>
          </cell>
          <cell r="M522">
            <v>445.12300250634564</v>
          </cell>
        </row>
        <row r="523">
          <cell r="A523">
            <v>521</v>
          </cell>
          <cell r="B523">
            <v>47</v>
          </cell>
          <cell r="C523" t="str">
            <v>009</v>
          </cell>
          <cell r="D523" t="str">
            <v xml:space="preserve">ANDOVER                      </v>
          </cell>
          <cell r="E523">
            <v>11</v>
          </cell>
          <cell r="F523" t="str">
            <v>Pupil Services</v>
          </cell>
          <cell r="I523">
            <v>2741877</v>
          </cell>
          <cell r="J523">
            <v>3035254</v>
          </cell>
          <cell r="K523">
            <v>5777131</v>
          </cell>
          <cell r="L523">
            <v>6.6353269337628609</v>
          </cell>
          <cell r="M523">
            <v>922.26034067144519</v>
          </cell>
        </row>
        <row r="524">
          <cell r="A524">
            <v>522</v>
          </cell>
          <cell r="B524">
            <v>48</v>
          </cell>
          <cell r="C524" t="str">
            <v>009</v>
          </cell>
          <cell r="D524" t="str">
            <v xml:space="preserve">ANDOVER                      </v>
          </cell>
          <cell r="E524">
            <v>0</v>
          </cell>
          <cell r="G524">
            <v>8485</v>
          </cell>
          <cell r="H524" t="str">
            <v>Attendance and Parent Liaison Services (3100)</v>
          </cell>
          <cell r="I524">
            <v>0</v>
          </cell>
          <cell r="J524">
            <v>0</v>
          </cell>
          <cell r="K524">
            <v>0</v>
          </cell>
          <cell r="L524">
            <v>0</v>
          </cell>
          <cell r="M524">
            <v>0</v>
          </cell>
        </row>
        <row r="525">
          <cell r="A525">
            <v>523</v>
          </cell>
          <cell r="B525">
            <v>49</v>
          </cell>
          <cell r="C525" t="str">
            <v>009</v>
          </cell>
          <cell r="D525" t="str">
            <v xml:space="preserve">ANDOVER                      </v>
          </cell>
          <cell r="E525">
            <v>0</v>
          </cell>
          <cell r="G525">
            <v>8490</v>
          </cell>
          <cell r="H525" t="str">
            <v>Medical/Health Services (3200)</v>
          </cell>
          <cell r="I525">
            <v>660324</v>
          </cell>
          <cell r="J525">
            <v>103320</v>
          </cell>
          <cell r="K525">
            <v>763644</v>
          </cell>
          <cell r="L525">
            <v>0.87708372910470711</v>
          </cell>
          <cell r="M525">
            <v>121.90801551699366</v>
          </cell>
        </row>
        <row r="526">
          <cell r="A526">
            <v>524</v>
          </cell>
          <cell r="B526">
            <v>50</v>
          </cell>
          <cell r="C526" t="str">
            <v>009</v>
          </cell>
          <cell r="D526" t="str">
            <v xml:space="preserve">ANDOVER                      </v>
          </cell>
          <cell r="E526">
            <v>0</v>
          </cell>
          <cell r="G526">
            <v>8495</v>
          </cell>
          <cell r="H526" t="str">
            <v>In-District Transportation (3300)</v>
          </cell>
          <cell r="I526">
            <v>1585861</v>
          </cell>
          <cell r="J526">
            <v>351152</v>
          </cell>
          <cell r="K526">
            <v>1937013</v>
          </cell>
          <cell r="L526">
            <v>2.2247573284990074</v>
          </cell>
          <cell r="M526">
            <v>309.2244695965901</v>
          </cell>
        </row>
        <row r="527">
          <cell r="A527">
            <v>525</v>
          </cell>
          <cell r="B527">
            <v>51</v>
          </cell>
          <cell r="C527" t="str">
            <v>009</v>
          </cell>
          <cell r="D527" t="str">
            <v xml:space="preserve">ANDOVER                      </v>
          </cell>
          <cell r="E527">
            <v>0</v>
          </cell>
          <cell r="G527">
            <v>8500</v>
          </cell>
          <cell r="H527" t="str">
            <v>Food Salaries and Other Expenses (3400)</v>
          </cell>
          <cell r="I527">
            <v>0</v>
          </cell>
          <cell r="J527">
            <v>1875822</v>
          </cell>
          <cell r="K527">
            <v>1875822</v>
          </cell>
          <cell r="L527">
            <v>2.1544763723628417</v>
          </cell>
          <cell r="M527">
            <v>299.45594738270461</v>
          </cell>
        </row>
        <row r="528">
          <cell r="A528">
            <v>526</v>
          </cell>
          <cell r="B528">
            <v>52</v>
          </cell>
          <cell r="C528" t="str">
            <v>009</v>
          </cell>
          <cell r="D528" t="str">
            <v xml:space="preserve">ANDOVER                      </v>
          </cell>
          <cell r="E528">
            <v>0</v>
          </cell>
          <cell r="G528">
            <v>8505</v>
          </cell>
          <cell r="H528" t="str">
            <v>Athletics (3510)</v>
          </cell>
          <cell r="I528">
            <v>418350</v>
          </cell>
          <cell r="J528">
            <v>424013</v>
          </cell>
          <cell r="K528">
            <v>842363</v>
          </cell>
          <cell r="L528">
            <v>0.96749647911831749</v>
          </cell>
          <cell r="M528">
            <v>134.47470506537252</v>
          </cell>
        </row>
        <row r="529">
          <cell r="A529">
            <v>527</v>
          </cell>
          <cell r="B529">
            <v>53</v>
          </cell>
          <cell r="C529" t="str">
            <v>009</v>
          </cell>
          <cell r="D529" t="str">
            <v xml:space="preserve">ANDOVER                      </v>
          </cell>
          <cell r="E529">
            <v>0</v>
          </cell>
          <cell r="G529">
            <v>8510</v>
          </cell>
          <cell r="H529" t="str">
            <v>Other Student Body Activities (3520)</v>
          </cell>
          <cell r="I529">
            <v>63662</v>
          </cell>
          <cell r="J529">
            <v>280947</v>
          </cell>
          <cell r="K529">
            <v>344609</v>
          </cell>
          <cell r="L529">
            <v>0.39580085328116771</v>
          </cell>
          <cell r="M529">
            <v>55.013329927683145</v>
          </cell>
        </row>
        <row r="530">
          <cell r="A530">
            <v>528</v>
          </cell>
          <cell r="B530">
            <v>54</v>
          </cell>
          <cell r="C530" t="str">
            <v>009</v>
          </cell>
          <cell r="D530" t="str">
            <v xml:space="preserve">ANDOVER                      </v>
          </cell>
          <cell r="E530">
            <v>0</v>
          </cell>
          <cell r="G530">
            <v>8515</v>
          </cell>
          <cell r="H530" t="str">
            <v>School Security  (3600)</v>
          </cell>
          <cell r="I530">
            <v>13680</v>
          </cell>
          <cell r="J530">
            <v>0</v>
          </cell>
          <cell r="K530">
            <v>13680</v>
          </cell>
          <cell r="L530">
            <v>1.5712171396818929E-2</v>
          </cell>
          <cell r="M530">
            <v>2.1838731821011796</v>
          </cell>
        </row>
        <row r="531">
          <cell r="A531">
            <v>529</v>
          </cell>
          <cell r="B531">
            <v>55</v>
          </cell>
          <cell r="C531" t="str">
            <v>009</v>
          </cell>
          <cell r="D531" t="str">
            <v xml:space="preserve">ANDOVER                      </v>
          </cell>
          <cell r="E531">
            <v>12</v>
          </cell>
          <cell r="F531" t="str">
            <v>Operations and Maintenance</v>
          </cell>
          <cell r="I531">
            <v>6374907</v>
          </cell>
          <cell r="J531">
            <v>272574</v>
          </cell>
          <cell r="K531">
            <v>6647481</v>
          </cell>
          <cell r="L531">
            <v>7.634967896863837</v>
          </cell>
          <cell r="M531">
            <v>1061.2028862885329</v>
          </cell>
        </row>
        <row r="532">
          <cell r="A532">
            <v>530</v>
          </cell>
          <cell r="B532">
            <v>56</v>
          </cell>
          <cell r="C532" t="str">
            <v>009</v>
          </cell>
          <cell r="D532" t="str">
            <v xml:space="preserve">ANDOVER                      </v>
          </cell>
          <cell r="E532">
            <v>0</v>
          </cell>
          <cell r="G532">
            <v>8520</v>
          </cell>
          <cell r="H532" t="str">
            <v>Custodial Services (4110)</v>
          </cell>
          <cell r="I532">
            <v>1838402</v>
          </cell>
          <cell r="J532">
            <v>272574</v>
          </cell>
          <cell r="K532">
            <v>2110976</v>
          </cell>
          <cell r="L532">
            <v>2.4245626262113475</v>
          </cell>
          <cell r="M532">
            <v>336.99589725579091</v>
          </cell>
        </row>
        <row r="533">
          <cell r="A533">
            <v>531</v>
          </cell>
          <cell r="B533">
            <v>57</v>
          </cell>
          <cell r="C533" t="str">
            <v>009</v>
          </cell>
          <cell r="D533" t="str">
            <v xml:space="preserve">ANDOVER                      </v>
          </cell>
          <cell r="E533">
            <v>0</v>
          </cell>
          <cell r="G533">
            <v>8525</v>
          </cell>
          <cell r="H533" t="str">
            <v>Heating of Buildings (4120)</v>
          </cell>
          <cell r="I533">
            <v>27893</v>
          </cell>
          <cell r="J533">
            <v>0</v>
          </cell>
          <cell r="K533">
            <v>27893</v>
          </cell>
          <cell r="L533">
            <v>3.2036520231832628E-2</v>
          </cell>
          <cell r="M533">
            <v>4.452834405581009</v>
          </cell>
        </row>
        <row r="534">
          <cell r="A534">
            <v>532</v>
          </cell>
          <cell r="B534">
            <v>58</v>
          </cell>
          <cell r="C534" t="str">
            <v>009</v>
          </cell>
          <cell r="D534" t="str">
            <v xml:space="preserve">ANDOVER                      </v>
          </cell>
          <cell r="E534">
            <v>0</v>
          </cell>
          <cell r="G534">
            <v>8530</v>
          </cell>
          <cell r="H534" t="str">
            <v>Utility Services (4130)</v>
          </cell>
          <cell r="I534">
            <v>2043747</v>
          </cell>
          <cell r="J534">
            <v>0</v>
          </cell>
          <cell r="K534">
            <v>2043747</v>
          </cell>
          <cell r="L534">
            <v>2.3473467219104163</v>
          </cell>
          <cell r="M534">
            <v>326.26346961255405</v>
          </cell>
        </row>
        <row r="535">
          <cell r="A535">
            <v>533</v>
          </cell>
          <cell r="B535">
            <v>59</v>
          </cell>
          <cell r="C535" t="str">
            <v>009</v>
          </cell>
          <cell r="D535" t="str">
            <v xml:space="preserve">ANDOVER                      </v>
          </cell>
          <cell r="E535">
            <v>0</v>
          </cell>
          <cell r="G535">
            <v>8535</v>
          </cell>
          <cell r="H535" t="str">
            <v>Maintenance of Grounds (4210)</v>
          </cell>
          <cell r="I535">
            <v>243599</v>
          </cell>
          <cell r="J535">
            <v>0</v>
          </cell>
          <cell r="K535">
            <v>243599</v>
          </cell>
          <cell r="L535">
            <v>0.27978576316474374</v>
          </cell>
          <cell r="M535">
            <v>38.888108427387813</v>
          </cell>
        </row>
        <row r="536">
          <cell r="A536">
            <v>534</v>
          </cell>
          <cell r="B536">
            <v>60</v>
          </cell>
          <cell r="C536" t="str">
            <v>009</v>
          </cell>
          <cell r="D536" t="str">
            <v xml:space="preserve">ANDOVER                      </v>
          </cell>
          <cell r="E536">
            <v>0</v>
          </cell>
          <cell r="G536">
            <v>8540</v>
          </cell>
          <cell r="H536" t="str">
            <v>Maintenance of Buildings (4220)</v>
          </cell>
          <cell r="I536">
            <v>679756</v>
          </cell>
          <cell r="J536">
            <v>0</v>
          </cell>
          <cell r="K536">
            <v>679756</v>
          </cell>
          <cell r="L536">
            <v>0.78073412134620235</v>
          </cell>
          <cell r="M536">
            <v>108.51614757107964</v>
          </cell>
        </row>
        <row r="537">
          <cell r="A537">
            <v>535</v>
          </cell>
          <cell r="B537">
            <v>61</v>
          </cell>
          <cell r="C537" t="str">
            <v>009</v>
          </cell>
          <cell r="D537" t="str">
            <v xml:space="preserve">ANDOVER                      </v>
          </cell>
          <cell r="E537">
            <v>0</v>
          </cell>
          <cell r="G537">
            <v>8545</v>
          </cell>
          <cell r="H537" t="str">
            <v>Building Security System (4225)</v>
          </cell>
          <cell r="I537">
            <v>0</v>
          </cell>
          <cell r="J537">
            <v>0</v>
          </cell>
          <cell r="K537">
            <v>0</v>
          </cell>
          <cell r="L537">
            <v>0</v>
          </cell>
          <cell r="M537">
            <v>0</v>
          </cell>
        </row>
        <row r="538">
          <cell r="A538">
            <v>536</v>
          </cell>
          <cell r="B538">
            <v>62</v>
          </cell>
          <cell r="C538" t="str">
            <v>009</v>
          </cell>
          <cell r="D538" t="str">
            <v xml:space="preserve">ANDOVER                      </v>
          </cell>
          <cell r="E538">
            <v>0</v>
          </cell>
          <cell r="G538">
            <v>8550</v>
          </cell>
          <cell r="H538" t="str">
            <v>Maintenance of Equipment (4230)</v>
          </cell>
          <cell r="I538">
            <v>104045</v>
          </cell>
          <cell r="J538">
            <v>0</v>
          </cell>
          <cell r="K538">
            <v>104045</v>
          </cell>
          <cell r="L538">
            <v>0.11950094100745799</v>
          </cell>
          <cell r="M538">
            <v>16.609728452610909</v>
          </cell>
        </row>
        <row r="539">
          <cell r="A539">
            <v>537</v>
          </cell>
          <cell r="B539">
            <v>63</v>
          </cell>
          <cell r="C539" t="str">
            <v>009</v>
          </cell>
          <cell r="D539" t="str">
            <v xml:space="preserve">ANDOVER                      </v>
          </cell>
          <cell r="E539">
            <v>0</v>
          </cell>
          <cell r="G539">
            <v>8555</v>
          </cell>
          <cell r="H539" t="str">
            <v xml:space="preserve">Extraordinary Maintenance (4300)   </v>
          </cell>
          <cell r="I539">
            <v>1374463</v>
          </cell>
          <cell r="J539">
            <v>0</v>
          </cell>
          <cell r="K539">
            <v>1374463</v>
          </cell>
          <cell r="L539">
            <v>1.5786402218264572</v>
          </cell>
          <cell r="M539">
            <v>219.41907057677878</v>
          </cell>
        </row>
        <row r="540">
          <cell r="A540">
            <v>538</v>
          </cell>
          <cell r="B540">
            <v>64</v>
          </cell>
          <cell r="C540" t="str">
            <v>009</v>
          </cell>
          <cell r="D540" t="str">
            <v xml:space="preserve">ANDOVER                      </v>
          </cell>
          <cell r="E540">
            <v>0</v>
          </cell>
          <cell r="G540">
            <v>8560</v>
          </cell>
          <cell r="H540" t="str">
            <v>Networking and Telecommunications (4400)</v>
          </cell>
          <cell r="I540">
            <v>63002</v>
          </cell>
          <cell r="J540">
            <v>0</v>
          </cell>
          <cell r="K540">
            <v>63002</v>
          </cell>
          <cell r="L540">
            <v>7.2360981165379104E-2</v>
          </cell>
          <cell r="M540">
            <v>10.057629986749891</v>
          </cell>
        </row>
        <row r="541">
          <cell r="A541">
            <v>539</v>
          </cell>
          <cell r="B541">
            <v>65</v>
          </cell>
          <cell r="C541" t="str">
            <v>009</v>
          </cell>
          <cell r="D541" t="str">
            <v xml:space="preserve">ANDOVER                      </v>
          </cell>
          <cell r="E541">
            <v>0</v>
          </cell>
          <cell r="G541">
            <v>8565</v>
          </cell>
          <cell r="H541" t="str">
            <v>Technology Maintenance (4450)</v>
          </cell>
          <cell r="I541">
            <v>0</v>
          </cell>
          <cell r="J541">
            <v>0</v>
          </cell>
          <cell r="K541">
            <v>0</v>
          </cell>
          <cell r="L541">
            <v>0</v>
          </cell>
          <cell r="M541">
            <v>0</v>
          </cell>
        </row>
        <row r="542">
          <cell r="A542">
            <v>540</v>
          </cell>
          <cell r="B542">
            <v>66</v>
          </cell>
          <cell r="C542" t="str">
            <v>009</v>
          </cell>
          <cell r="D542" t="str">
            <v xml:space="preserve">ANDOVER                      </v>
          </cell>
          <cell r="E542">
            <v>13</v>
          </cell>
          <cell r="F542" t="str">
            <v>Insurance, Retirement Programs and Other</v>
          </cell>
          <cell r="I542">
            <v>13005040</v>
          </cell>
          <cell r="J542">
            <v>586875</v>
          </cell>
          <cell r="K542">
            <v>13591915</v>
          </cell>
          <cell r="L542">
            <v>15.611001322441092</v>
          </cell>
          <cell r="M542">
            <v>2169.8113056943535</v>
          </cell>
        </row>
        <row r="543">
          <cell r="A543">
            <v>541</v>
          </cell>
          <cell r="B543">
            <v>67</v>
          </cell>
          <cell r="C543" t="str">
            <v>009</v>
          </cell>
          <cell r="D543" t="str">
            <v xml:space="preserve">ANDOVER                      </v>
          </cell>
          <cell r="E543">
            <v>0</v>
          </cell>
          <cell r="G543">
            <v>8570</v>
          </cell>
          <cell r="H543" t="str">
            <v>Employer Retirement Contributions (5100)</v>
          </cell>
          <cell r="I543">
            <v>1230005</v>
          </cell>
          <cell r="J543">
            <v>92009</v>
          </cell>
          <cell r="K543">
            <v>1322014</v>
          </cell>
          <cell r="L543">
            <v>1.5183998945171184</v>
          </cell>
          <cell r="M543">
            <v>211.04611995338516</v>
          </cell>
        </row>
        <row r="544">
          <cell r="A544">
            <v>542</v>
          </cell>
          <cell r="B544">
            <v>68</v>
          </cell>
          <cell r="C544" t="str">
            <v>009</v>
          </cell>
          <cell r="D544" t="str">
            <v xml:space="preserve">ANDOVER                      </v>
          </cell>
          <cell r="E544">
            <v>0</v>
          </cell>
          <cell r="G544">
            <v>8575</v>
          </cell>
          <cell r="H544" t="str">
            <v>Insurance for Active Employees (5200)</v>
          </cell>
          <cell r="I544">
            <v>9048566</v>
          </cell>
          <cell r="J544">
            <v>429866</v>
          </cell>
          <cell r="K544">
            <v>9478432</v>
          </cell>
          <cell r="L544">
            <v>10.886458198617927</v>
          </cell>
          <cell r="M544">
            <v>1513.1354863428105</v>
          </cell>
        </row>
        <row r="545">
          <cell r="A545">
            <v>543</v>
          </cell>
          <cell r="B545">
            <v>69</v>
          </cell>
          <cell r="C545" t="str">
            <v>009</v>
          </cell>
          <cell r="D545" t="str">
            <v xml:space="preserve">ANDOVER                      </v>
          </cell>
          <cell r="E545">
            <v>0</v>
          </cell>
          <cell r="G545">
            <v>8580</v>
          </cell>
          <cell r="H545" t="str">
            <v>Insurance for Retired School Employees (5250)</v>
          </cell>
          <cell r="I545">
            <v>2316876</v>
          </cell>
          <cell r="J545">
            <v>0</v>
          </cell>
          <cell r="K545">
            <v>2316876</v>
          </cell>
          <cell r="L545">
            <v>2.6610491825421239</v>
          </cell>
          <cell r="M545">
            <v>369.86574288405353</v>
          </cell>
        </row>
        <row r="546">
          <cell r="A546">
            <v>544</v>
          </cell>
          <cell r="B546">
            <v>70</v>
          </cell>
          <cell r="C546" t="str">
            <v>009</v>
          </cell>
          <cell r="D546" t="str">
            <v xml:space="preserve">ANDOVER                      </v>
          </cell>
          <cell r="E546">
            <v>0</v>
          </cell>
          <cell r="G546">
            <v>8585</v>
          </cell>
          <cell r="H546" t="str">
            <v>Other Non-Employee Insurance (5260)</v>
          </cell>
          <cell r="I546">
            <v>345260</v>
          </cell>
          <cell r="J546">
            <v>0</v>
          </cell>
          <cell r="K546">
            <v>345260</v>
          </cell>
          <cell r="L546">
            <v>0.39654855968316544</v>
          </cell>
          <cell r="M546">
            <v>55.117255471655938</v>
          </cell>
        </row>
        <row r="547">
          <cell r="A547">
            <v>545</v>
          </cell>
          <cell r="B547">
            <v>71</v>
          </cell>
          <cell r="C547" t="str">
            <v>009</v>
          </cell>
          <cell r="D547" t="str">
            <v xml:space="preserve">ANDOVER                      </v>
          </cell>
          <cell r="E547">
            <v>0</v>
          </cell>
          <cell r="G547">
            <v>8590</v>
          </cell>
          <cell r="H547" t="str">
            <v xml:space="preserve">Rental Lease of Equipment (5300)   </v>
          </cell>
          <cell r="I547">
            <v>0</v>
          </cell>
          <cell r="J547">
            <v>0</v>
          </cell>
          <cell r="K547">
            <v>0</v>
          </cell>
          <cell r="L547">
            <v>0</v>
          </cell>
          <cell r="M547">
            <v>0</v>
          </cell>
        </row>
        <row r="548">
          <cell r="A548">
            <v>546</v>
          </cell>
          <cell r="B548">
            <v>72</v>
          </cell>
          <cell r="C548" t="str">
            <v>009</v>
          </cell>
          <cell r="D548" t="str">
            <v xml:space="preserve">ANDOVER                      </v>
          </cell>
          <cell r="E548">
            <v>0</v>
          </cell>
          <cell r="G548">
            <v>8595</v>
          </cell>
          <cell r="H548" t="str">
            <v>Rental Lease  of Buildings (5350)</v>
          </cell>
          <cell r="I548">
            <v>0</v>
          </cell>
          <cell r="J548">
            <v>0</v>
          </cell>
          <cell r="K548">
            <v>0</v>
          </cell>
          <cell r="L548">
            <v>0</v>
          </cell>
          <cell r="M548">
            <v>0</v>
          </cell>
        </row>
        <row r="549">
          <cell r="A549">
            <v>547</v>
          </cell>
          <cell r="B549">
            <v>73</v>
          </cell>
          <cell r="C549" t="str">
            <v>009</v>
          </cell>
          <cell r="D549" t="str">
            <v xml:space="preserve">ANDOVER                      </v>
          </cell>
          <cell r="E549">
            <v>0</v>
          </cell>
          <cell r="G549">
            <v>8600</v>
          </cell>
          <cell r="H549" t="str">
            <v>Short Term Interest RAN's (5400)</v>
          </cell>
          <cell r="I549">
            <v>0</v>
          </cell>
          <cell r="J549">
            <v>0</v>
          </cell>
          <cell r="K549">
            <v>0</v>
          </cell>
          <cell r="L549">
            <v>0</v>
          </cell>
          <cell r="M549">
            <v>0</v>
          </cell>
        </row>
        <row r="550">
          <cell r="A550">
            <v>548</v>
          </cell>
          <cell r="B550">
            <v>74</v>
          </cell>
          <cell r="C550" t="str">
            <v>009</v>
          </cell>
          <cell r="D550" t="str">
            <v xml:space="preserve">ANDOVER                      </v>
          </cell>
          <cell r="E550">
            <v>0</v>
          </cell>
          <cell r="G550">
            <v>8610</v>
          </cell>
          <cell r="H550" t="str">
            <v>Crossing Guards, Inspections, Bank Charges (5500)</v>
          </cell>
          <cell r="I550">
            <v>64333</v>
          </cell>
          <cell r="J550">
            <v>65000</v>
          </cell>
          <cell r="K550">
            <v>129333</v>
          </cell>
          <cell r="L550">
            <v>0.14854548708075896</v>
          </cell>
          <cell r="M550">
            <v>20.646701042448235</v>
          </cell>
        </row>
        <row r="551">
          <cell r="A551">
            <v>549</v>
          </cell>
          <cell r="B551">
            <v>75</v>
          </cell>
          <cell r="C551" t="str">
            <v>009</v>
          </cell>
          <cell r="D551" t="str">
            <v xml:space="preserve">ANDOVER                      </v>
          </cell>
          <cell r="E551">
            <v>14</v>
          </cell>
          <cell r="F551" t="str">
            <v xml:space="preserve">Payments To Out-Of-District Schools </v>
          </cell>
          <cell r="I551">
            <v>6224735</v>
          </cell>
          <cell r="J551">
            <v>2027860</v>
          </cell>
          <cell r="K551">
            <v>8252595</v>
          </cell>
          <cell r="L551">
            <v>9.4785224494540135</v>
          </cell>
          <cell r="M551">
            <v>89410.563380281688</v>
          </cell>
        </row>
        <row r="552">
          <cell r="A552">
            <v>550</v>
          </cell>
          <cell r="B552">
            <v>76</v>
          </cell>
          <cell r="C552" t="str">
            <v>009</v>
          </cell>
          <cell r="D552" t="str">
            <v xml:space="preserve">ANDOVER                      </v>
          </cell>
          <cell r="E552">
            <v>15</v>
          </cell>
          <cell r="F552" t="str">
            <v>Tuition To Other Schools (9000)</v>
          </cell>
          <cell r="G552" t="str">
            <v xml:space="preserve"> </v>
          </cell>
          <cell r="I552">
            <v>5131724</v>
          </cell>
          <cell r="J552">
            <v>2027860</v>
          </cell>
          <cell r="K552">
            <v>7159584</v>
          </cell>
          <cell r="L552">
            <v>8.2231440744095359</v>
          </cell>
          <cell r="M552">
            <v>77568.624052004336</v>
          </cell>
        </row>
        <row r="553">
          <cell r="A553">
            <v>551</v>
          </cell>
          <cell r="B553">
            <v>77</v>
          </cell>
          <cell r="C553" t="str">
            <v>009</v>
          </cell>
          <cell r="D553" t="str">
            <v xml:space="preserve">ANDOVER                      </v>
          </cell>
          <cell r="E553">
            <v>16</v>
          </cell>
          <cell r="F553" t="str">
            <v>Out-of-District Transportation (3300)</v>
          </cell>
          <cell r="I553">
            <v>1093011</v>
          </cell>
          <cell r="K553">
            <v>1093011</v>
          </cell>
          <cell r="L553">
            <v>1.2553783750444776</v>
          </cell>
          <cell r="M553">
            <v>11841.939328277356</v>
          </cell>
        </row>
        <row r="554">
          <cell r="A554">
            <v>552</v>
          </cell>
          <cell r="B554">
            <v>78</v>
          </cell>
          <cell r="C554" t="str">
            <v>009</v>
          </cell>
          <cell r="D554" t="str">
            <v xml:space="preserve">ANDOVER                      </v>
          </cell>
          <cell r="E554">
            <v>17</v>
          </cell>
          <cell r="F554" t="str">
            <v>TOTAL EXPENDITURES</v>
          </cell>
          <cell r="I554">
            <v>77258573</v>
          </cell>
          <cell r="J554">
            <v>9807687</v>
          </cell>
          <cell r="K554">
            <v>87066260</v>
          </cell>
          <cell r="L554">
            <v>99.999999999999972</v>
          </cell>
          <cell r="M554">
            <v>13697.416776791893</v>
          </cell>
        </row>
        <row r="555">
          <cell r="A555">
            <v>553</v>
          </cell>
          <cell r="B555">
            <v>79</v>
          </cell>
          <cell r="C555" t="str">
            <v>009</v>
          </cell>
          <cell r="D555" t="str">
            <v xml:space="preserve">ANDOVER                      </v>
          </cell>
          <cell r="E555">
            <v>18</v>
          </cell>
          <cell r="F555" t="str">
            <v>percentage of overall spending from the general fund</v>
          </cell>
          <cell r="I555">
            <v>88.735375793102861</v>
          </cell>
        </row>
        <row r="556">
          <cell r="A556">
            <v>554</v>
          </cell>
          <cell r="B556">
            <v>1</v>
          </cell>
          <cell r="C556" t="str">
            <v>010</v>
          </cell>
          <cell r="D556" t="str">
            <v xml:space="preserve">ARLINGTON                    </v>
          </cell>
          <cell r="E556">
            <v>1</v>
          </cell>
          <cell r="F556" t="str">
            <v>In-District FTE Average Membership</v>
          </cell>
          <cell r="G556" t="str">
            <v xml:space="preserve"> </v>
          </cell>
        </row>
        <row r="557">
          <cell r="A557">
            <v>555</v>
          </cell>
          <cell r="B557">
            <v>2</v>
          </cell>
          <cell r="C557" t="str">
            <v>010</v>
          </cell>
          <cell r="D557" t="str">
            <v xml:space="preserve">ARLINGTON                    </v>
          </cell>
          <cell r="E557">
            <v>2</v>
          </cell>
          <cell r="F557" t="str">
            <v>Out-of-District FTE Average Membership</v>
          </cell>
          <cell r="G557" t="str">
            <v xml:space="preserve"> </v>
          </cell>
        </row>
        <row r="558">
          <cell r="A558">
            <v>556</v>
          </cell>
          <cell r="B558">
            <v>3</v>
          </cell>
          <cell r="C558" t="str">
            <v>010</v>
          </cell>
          <cell r="D558" t="str">
            <v xml:space="preserve">ARLINGTON                    </v>
          </cell>
          <cell r="E558">
            <v>3</v>
          </cell>
          <cell r="F558" t="str">
            <v>Total FTE Average Membership</v>
          </cell>
          <cell r="G558" t="str">
            <v xml:space="preserve"> </v>
          </cell>
        </row>
        <row r="559">
          <cell r="A559">
            <v>557</v>
          </cell>
          <cell r="B559">
            <v>4</v>
          </cell>
          <cell r="C559" t="str">
            <v>010</v>
          </cell>
          <cell r="D559" t="str">
            <v xml:space="preserve">ARLINGTON                    </v>
          </cell>
          <cell r="E559">
            <v>4</v>
          </cell>
          <cell r="F559" t="str">
            <v>Administration</v>
          </cell>
          <cell r="G559" t="str">
            <v xml:space="preserve"> </v>
          </cell>
          <cell r="I559">
            <v>2631532</v>
          </cell>
          <cell r="J559">
            <v>0</v>
          </cell>
          <cell r="K559">
            <v>2631532</v>
          </cell>
          <cell r="L559">
            <v>4.4698049451119211</v>
          </cell>
          <cell r="M559">
            <v>592.58061610520622</v>
          </cell>
        </row>
        <row r="560">
          <cell r="A560">
            <v>558</v>
          </cell>
          <cell r="B560">
            <v>5</v>
          </cell>
          <cell r="C560" t="str">
            <v>010</v>
          </cell>
          <cell r="D560" t="str">
            <v xml:space="preserve">ARLINGTON                    </v>
          </cell>
          <cell r="E560">
            <v>0</v>
          </cell>
          <cell r="G560">
            <v>8300</v>
          </cell>
          <cell r="H560" t="str">
            <v>School Committee (1110)</v>
          </cell>
          <cell r="I560">
            <v>87888</v>
          </cell>
          <cell r="J560">
            <v>0</v>
          </cell>
          <cell r="K560">
            <v>87888</v>
          </cell>
          <cell r="L560">
            <v>0.14928270566954782</v>
          </cell>
          <cell r="M560">
            <v>19.79102864348766</v>
          </cell>
        </row>
        <row r="561">
          <cell r="A561">
            <v>559</v>
          </cell>
          <cell r="B561">
            <v>6</v>
          </cell>
          <cell r="C561" t="str">
            <v>010</v>
          </cell>
          <cell r="D561" t="str">
            <v xml:space="preserve">ARLINGTON                    </v>
          </cell>
          <cell r="E561">
            <v>0</v>
          </cell>
          <cell r="G561">
            <v>8305</v>
          </cell>
          <cell r="H561" t="str">
            <v>Superintendent (1210)</v>
          </cell>
          <cell r="I561">
            <v>359378</v>
          </cell>
          <cell r="J561">
            <v>0</v>
          </cell>
          <cell r="K561">
            <v>359378</v>
          </cell>
          <cell r="L561">
            <v>0.61042372335370887</v>
          </cell>
          <cell r="M561">
            <v>80.926409655917851</v>
          </cell>
        </row>
        <row r="562">
          <cell r="A562">
            <v>560</v>
          </cell>
          <cell r="B562">
            <v>7</v>
          </cell>
          <cell r="C562" t="str">
            <v>010</v>
          </cell>
          <cell r="D562" t="str">
            <v xml:space="preserve">ARLINGTON                    </v>
          </cell>
          <cell r="E562">
            <v>0</v>
          </cell>
          <cell r="G562">
            <v>8310</v>
          </cell>
          <cell r="H562" t="str">
            <v>Assistant Superintendents (1220)</v>
          </cell>
          <cell r="I562">
            <v>123216</v>
          </cell>
          <cell r="J562">
            <v>0</v>
          </cell>
          <cell r="K562">
            <v>123216</v>
          </cell>
          <cell r="L562">
            <v>0.20928929844551025</v>
          </cell>
          <cell r="M562">
            <v>27.74635200864709</v>
          </cell>
        </row>
        <row r="563">
          <cell r="A563">
            <v>561</v>
          </cell>
          <cell r="B563">
            <v>8</v>
          </cell>
          <cell r="C563" t="str">
            <v>010</v>
          </cell>
          <cell r="D563" t="str">
            <v xml:space="preserve">ARLINGTON                    </v>
          </cell>
          <cell r="E563">
            <v>0</v>
          </cell>
          <cell r="G563">
            <v>8315</v>
          </cell>
          <cell r="H563" t="str">
            <v>Other District-Wide Administration (1230)</v>
          </cell>
          <cell r="I563">
            <v>154228</v>
          </cell>
          <cell r="J563">
            <v>0</v>
          </cell>
          <cell r="K563">
            <v>154228</v>
          </cell>
          <cell r="L563">
            <v>0.26196492274261585</v>
          </cell>
          <cell r="M563">
            <v>34.729778418303006</v>
          </cell>
        </row>
        <row r="564">
          <cell r="A564">
            <v>562</v>
          </cell>
          <cell r="B564">
            <v>9</v>
          </cell>
          <cell r="C564" t="str">
            <v>010</v>
          </cell>
          <cell r="D564" t="str">
            <v xml:space="preserve">ARLINGTON                    </v>
          </cell>
          <cell r="E564">
            <v>0</v>
          </cell>
          <cell r="G564">
            <v>8320</v>
          </cell>
          <cell r="H564" t="str">
            <v>Business and Finance (1410)</v>
          </cell>
          <cell r="I564">
            <v>886968</v>
          </cell>
          <cell r="J564">
            <v>0</v>
          </cell>
          <cell r="K564">
            <v>886968</v>
          </cell>
          <cell r="L564">
            <v>1.5065649790905187</v>
          </cell>
          <cell r="M564">
            <v>199.7315798955143</v>
          </cell>
        </row>
        <row r="565">
          <cell r="A565">
            <v>563</v>
          </cell>
          <cell r="B565">
            <v>10</v>
          </cell>
          <cell r="C565" t="str">
            <v>010</v>
          </cell>
          <cell r="D565" t="str">
            <v xml:space="preserve">ARLINGTON                    </v>
          </cell>
          <cell r="E565">
            <v>0</v>
          </cell>
          <cell r="G565">
            <v>8325</v>
          </cell>
          <cell r="H565" t="str">
            <v>Human Resources and Benefits (1420)</v>
          </cell>
          <cell r="I565">
            <v>45769</v>
          </cell>
          <cell r="J565">
            <v>0</v>
          </cell>
          <cell r="K565">
            <v>45769</v>
          </cell>
          <cell r="L565">
            <v>7.7741217865801182E-2</v>
          </cell>
          <cell r="M565">
            <v>10.30647631057467</v>
          </cell>
        </row>
        <row r="566">
          <cell r="A566">
            <v>564</v>
          </cell>
          <cell r="B566">
            <v>11</v>
          </cell>
          <cell r="C566" t="str">
            <v>010</v>
          </cell>
          <cell r="D566" t="str">
            <v xml:space="preserve">ARLINGTON                    </v>
          </cell>
          <cell r="E566">
            <v>0</v>
          </cell>
          <cell r="G566">
            <v>8330</v>
          </cell>
          <cell r="H566" t="str">
            <v>Legal Service For School Committee (1430)</v>
          </cell>
          <cell r="I566">
            <v>656777</v>
          </cell>
          <cell r="J566">
            <v>0</v>
          </cell>
          <cell r="K566">
            <v>656777</v>
          </cell>
          <cell r="L566">
            <v>1.1155726331413687</v>
          </cell>
          <cell r="M566">
            <v>147.89609980183749</v>
          </cell>
        </row>
        <row r="567">
          <cell r="A567">
            <v>565</v>
          </cell>
          <cell r="B567">
            <v>12</v>
          </cell>
          <cell r="C567" t="str">
            <v>010</v>
          </cell>
          <cell r="D567" t="str">
            <v xml:space="preserve">ARLINGTON                    </v>
          </cell>
          <cell r="E567">
            <v>0</v>
          </cell>
          <cell r="G567">
            <v>8335</v>
          </cell>
          <cell r="H567" t="str">
            <v>Legal Settlements (1435)</v>
          </cell>
          <cell r="I567">
            <v>24618</v>
          </cell>
          <cell r="J567">
            <v>0</v>
          </cell>
          <cell r="K567">
            <v>24618</v>
          </cell>
          <cell r="L567">
            <v>4.1815056073331157E-2</v>
          </cell>
          <cell r="M567">
            <v>5.5435957485137815</v>
          </cell>
        </row>
        <row r="568">
          <cell r="A568">
            <v>566</v>
          </cell>
          <cell r="B568">
            <v>13</v>
          </cell>
          <cell r="C568" t="str">
            <v>010</v>
          </cell>
          <cell r="D568" t="str">
            <v xml:space="preserve">ARLINGTON                    </v>
          </cell>
          <cell r="E568">
            <v>0</v>
          </cell>
          <cell r="G568">
            <v>8340</v>
          </cell>
          <cell r="H568" t="str">
            <v>District-wide Information Mgmt and Tech (1450)</v>
          </cell>
          <cell r="I568">
            <v>292690</v>
          </cell>
          <cell r="J568">
            <v>0</v>
          </cell>
          <cell r="K568">
            <v>292690</v>
          </cell>
          <cell r="L568">
            <v>0.49715040872951888</v>
          </cell>
          <cell r="M568">
            <v>65.909295622410369</v>
          </cell>
        </row>
        <row r="569">
          <cell r="A569">
            <v>567</v>
          </cell>
          <cell r="B569">
            <v>14</v>
          </cell>
          <cell r="C569" t="str">
            <v>010</v>
          </cell>
          <cell r="D569" t="str">
            <v xml:space="preserve">ARLINGTON                    </v>
          </cell>
          <cell r="E569">
            <v>5</v>
          </cell>
          <cell r="F569" t="str">
            <v xml:space="preserve">Instructional Leadership </v>
          </cell>
          <cell r="I569">
            <v>2856713</v>
          </cell>
          <cell r="J569">
            <v>1067889</v>
          </cell>
          <cell r="K569">
            <v>3924602</v>
          </cell>
          <cell r="L569">
            <v>6.6661569865751726</v>
          </cell>
          <cell r="M569">
            <v>883.76013330931357</v>
          </cell>
        </row>
        <row r="570">
          <cell r="A570">
            <v>568</v>
          </cell>
          <cell r="B570">
            <v>15</v>
          </cell>
          <cell r="C570" t="str">
            <v>010</v>
          </cell>
          <cell r="D570" t="str">
            <v xml:space="preserve">ARLINGTON                    </v>
          </cell>
          <cell r="E570">
            <v>0</v>
          </cell>
          <cell r="G570">
            <v>8345</v>
          </cell>
          <cell r="H570" t="str">
            <v>Curriculum Directors  (Supervisory) (2110)</v>
          </cell>
          <cell r="I570">
            <v>494257</v>
          </cell>
          <cell r="J570">
            <v>523429</v>
          </cell>
          <cell r="K570">
            <v>1017686</v>
          </cell>
          <cell r="L570">
            <v>1.7285968460087777</v>
          </cell>
          <cell r="M570">
            <v>229.16726715907043</v>
          </cell>
        </row>
        <row r="571">
          <cell r="A571">
            <v>569</v>
          </cell>
          <cell r="B571">
            <v>16</v>
          </cell>
          <cell r="C571" t="str">
            <v>010</v>
          </cell>
          <cell r="D571" t="str">
            <v xml:space="preserve">ARLINGTON                    </v>
          </cell>
          <cell r="E571">
            <v>0</v>
          </cell>
          <cell r="G571">
            <v>8350</v>
          </cell>
          <cell r="H571" t="str">
            <v>Department Heads  (Non-Supervisory) (2120)</v>
          </cell>
          <cell r="I571">
            <v>16983</v>
          </cell>
          <cell r="J571">
            <v>0</v>
          </cell>
          <cell r="K571">
            <v>16983</v>
          </cell>
          <cell r="L571">
            <v>2.8846579628458161E-2</v>
          </cell>
          <cell r="M571">
            <v>3.8243109349666726</v>
          </cell>
        </row>
        <row r="572">
          <cell r="A572">
            <v>570</v>
          </cell>
          <cell r="B572">
            <v>17</v>
          </cell>
          <cell r="C572" t="str">
            <v>010</v>
          </cell>
          <cell r="D572" t="str">
            <v xml:space="preserve">ARLINGTON                    </v>
          </cell>
          <cell r="E572">
            <v>0</v>
          </cell>
          <cell r="G572">
            <v>8355</v>
          </cell>
          <cell r="H572" t="str">
            <v>School Leadership-Building (2210)</v>
          </cell>
          <cell r="I572">
            <v>1880290</v>
          </cell>
          <cell r="J572">
            <v>0</v>
          </cell>
          <cell r="K572">
            <v>1880290</v>
          </cell>
          <cell r="L572">
            <v>3.1937782022960368</v>
          </cell>
          <cell r="M572">
            <v>423.41244820753013</v>
          </cell>
        </row>
        <row r="573">
          <cell r="A573">
            <v>571</v>
          </cell>
          <cell r="B573">
            <v>18</v>
          </cell>
          <cell r="C573" t="str">
            <v>010</v>
          </cell>
          <cell r="D573" t="str">
            <v xml:space="preserve">ARLINGTON                    </v>
          </cell>
          <cell r="E573">
            <v>0</v>
          </cell>
          <cell r="G573">
            <v>8360</v>
          </cell>
          <cell r="H573" t="str">
            <v>Curriculum Leaders/Dept Heads-Building Level (2220)</v>
          </cell>
          <cell r="I573">
            <v>266667</v>
          </cell>
          <cell r="J573">
            <v>0</v>
          </cell>
          <cell r="K573">
            <v>266667</v>
          </cell>
          <cell r="L573">
            <v>0.45294888122134208</v>
          </cell>
          <cell r="M573">
            <v>60.049315438659697</v>
          </cell>
        </row>
        <row r="574">
          <cell r="A574">
            <v>572</v>
          </cell>
          <cell r="B574">
            <v>19</v>
          </cell>
          <cell r="C574" t="str">
            <v>010</v>
          </cell>
          <cell r="D574" t="str">
            <v xml:space="preserve">ARLINGTON                    </v>
          </cell>
          <cell r="E574">
            <v>0</v>
          </cell>
          <cell r="G574">
            <v>8365</v>
          </cell>
          <cell r="H574" t="str">
            <v>Building Technology (2250)</v>
          </cell>
          <cell r="I574">
            <v>0</v>
          </cell>
          <cell r="J574">
            <v>0</v>
          </cell>
          <cell r="K574">
            <v>0</v>
          </cell>
          <cell r="L574">
            <v>0</v>
          </cell>
          <cell r="M574">
            <v>0</v>
          </cell>
        </row>
        <row r="575">
          <cell r="A575">
            <v>573</v>
          </cell>
          <cell r="B575">
            <v>20</v>
          </cell>
          <cell r="C575" t="str">
            <v>010</v>
          </cell>
          <cell r="D575" t="str">
            <v xml:space="preserve">ARLINGTON                    </v>
          </cell>
          <cell r="E575">
            <v>0</v>
          </cell>
          <cell r="G575">
            <v>8380</v>
          </cell>
          <cell r="H575" t="str">
            <v>Instructional Coordinators and Team Leaders (2315)</v>
          </cell>
          <cell r="I575">
            <v>198516</v>
          </cell>
          <cell r="J575">
            <v>544460</v>
          </cell>
          <cell r="K575">
            <v>742976</v>
          </cell>
          <cell r="L575">
            <v>1.2619864774205576</v>
          </cell>
          <cell r="M575">
            <v>167.30679156908664</v>
          </cell>
        </row>
        <row r="576">
          <cell r="A576">
            <v>574</v>
          </cell>
          <cell r="B576">
            <v>21</v>
          </cell>
          <cell r="C576" t="str">
            <v>010</v>
          </cell>
          <cell r="D576" t="str">
            <v xml:space="preserve">ARLINGTON                    </v>
          </cell>
          <cell r="E576">
            <v>6</v>
          </cell>
          <cell r="F576" t="str">
            <v>Classroom and Specialist Teachers</v>
          </cell>
          <cell r="I576">
            <v>15412951</v>
          </cell>
          <cell r="J576">
            <v>1761068</v>
          </cell>
          <cell r="K576">
            <v>17174019</v>
          </cell>
          <cell r="L576">
            <v>29.171036131670103</v>
          </cell>
          <cell r="M576">
            <v>3867.3254818951536</v>
          </cell>
        </row>
        <row r="577">
          <cell r="A577">
            <v>575</v>
          </cell>
          <cell r="B577">
            <v>22</v>
          </cell>
          <cell r="C577" t="str">
            <v>010</v>
          </cell>
          <cell r="D577" t="str">
            <v xml:space="preserve">ARLINGTON                    </v>
          </cell>
          <cell r="E577">
            <v>0</v>
          </cell>
          <cell r="G577">
            <v>8370</v>
          </cell>
          <cell r="H577" t="str">
            <v>Teachers, Classroom (2305)</v>
          </cell>
          <cell r="I577">
            <v>13505750</v>
          </cell>
          <cell r="J577">
            <v>1603926</v>
          </cell>
          <cell r="K577">
            <v>15109676</v>
          </cell>
          <cell r="L577">
            <v>25.664633568521651</v>
          </cell>
          <cell r="M577">
            <v>3402.4671230408935</v>
          </cell>
        </row>
        <row r="578">
          <cell r="A578">
            <v>576</v>
          </cell>
          <cell r="B578">
            <v>23</v>
          </cell>
          <cell r="C578" t="str">
            <v>010</v>
          </cell>
          <cell r="D578" t="str">
            <v xml:space="preserve">ARLINGTON                    </v>
          </cell>
          <cell r="E578">
            <v>0</v>
          </cell>
          <cell r="G578">
            <v>8375</v>
          </cell>
          <cell r="H578" t="str">
            <v>Teachers, Specialists  (2310)</v>
          </cell>
          <cell r="I578">
            <v>1907201</v>
          </cell>
          <cell r="J578">
            <v>157142</v>
          </cell>
          <cell r="K578">
            <v>2064343</v>
          </cell>
          <cell r="L578">
            <v>3.5064025631484546</v>
          </cell>
          <cell r="M578">
            <v>464.85835885426047</v>
          </cell>
        </row>
        <row r="579">
          <cell r="A579">
            <v>577</v>
          </cell>
          <cell r="B579">
            <v>24</v>
          </cell>
          <cell r="C579" t="str">
            <v>010</v>
          </cell>
          <cell r="D579" t="str">
            <v xml:space="preserve">ARLINGTON                    </v>
          </cell>
          <cell r="E579">
            <v>7</v>
          </cell>
          <cell r="F579" t="str">
            <v>Other Teaching Services</v>
          </cell>
          <cell r="I579">
            <v>2504591</v>
          </cell>
          <cell r="J579">
            <v>1243648</v>
          </cell>
          <cell r="K579">
            <v>3748239</v>
          </cell>
          <cell r="L579">
            <v>6.3665945227576035</v>
          </cell>
          <cell r="M579">
            <v>844.04589263195817</v>
          </cell>
        </row>
        <row r="580">
          <cell r="A580">
            <v>578</v>
          </cell>
          <cell r="B580">
            <v>25</v>
          </cell>
          <cell r="C580" t="str">
            <v>010</v>
          </cell>
          <cell r="D580" t="str">
            <v xml:space="preserve">ARLINGTON                    </v>
          </cell>
          <cell r="E580">
            <v>0</v>
          </cell>
          <cell r="G580">
            <v>8385</v>
          </cell>
          <cell r="H580" t="str">
            <v>Medical/ Therapeutic Services (2320)</v>
          </cell>
          <cell r="I580">
            <v>428688</v>
          </cell>
          <cell r="J580">
            <v>603277</v>
          </cell>
          <cell r="K580">
            <v>1031965</v>
          </cell>
          <cell r="L580">
            <v>1.7528505297227714</v>
          </cell>
          <cell r="M580">
            <v>232.38267879661322</v>
          </cell>
        </row>
        <row r="581">
          <cell r="A581">
            <v>579</v>
          </cell>
          <cell r="B581">
            <v>26</v>
          </cell>
          <cell r="C581" t="str">
            <v>010</v>
          </cell>
          <cell r="D581" t="str">
            <v xml:space="preserve">ARLINGTON                    </v>
          </cell>
          <cell r="E581">
            <v>0</v>
          </cell>
          <cell r="G581">
            <v>8390</v>
          </cell>
          <cell r="H581" t="str">
            <v>Substitute Teachers (2325)</v>
          </cell>
          <cell r="I581">
            <v>275487</v>
          </cell>
          <cell r="J581">
            <v>0</v>
          </cell>
          <cell r="K581">
            <v>275487</v>
          </cell>
          <cell r="L581">
            <v>0.46793014674115607</v>
          </cell>
          <cell r="M581">
            <v>62.035444064132584</v>
          </cell>
        </row>
        <row r="582">
          <cell r="A582">
            <v>580</v>
          </cell>
          <cell r="B582">
            <v>27</v>
          </cell>
          <cell r="C582" t="str">
            <v>010</v>
          </cell>
          <cell r="D582" t="str">
            <v xml:space="preserve">ARLINGTON                    </v>
          </cell>
          <cell r="E582">
            <v>0</v>
          </cell>
          <cell r="G582">
            <v>8395</v>
          </cell>
          <cell r="H582" t="str">
            <v>Non-Clerical Paraprofs./Instructional Assistants (2330)</v>
          </cell>
          <cell r="I582">
            <v>1626093</v>
          </cell>
          <cell r="J582">
            <v>571811</v>
          </cell>
          <cell r="K582">
            <v>2197904</v>
          </cell>
          <cell r="L582">
            <v>3.7332634252903909</v>
          </cell>
          <cell r="M582">
            <v>494.93424608178702</v>
          </cell>
        </row>
        <row r="583">
          <cell r="A583">
            <v>581</v>
          </cell>
          <cell r="B583">
            <v>28</v>
          </cell>
          <cell r="C583" t="str">
            <v>010</v>
          </cell>
          <cell r="D583" t="str">
            <v xml:space="preserve">ARLINGTON                    </v>
          </cell>
          <cell r="E583">
            <v>0</v>
          </cell>
          <cell r="G583">
            <v>8400</v>
          </cell>
          <cell r="H583" t="str">
            <v>Librarians and Media Center Directors (2340)</v>
          </cell>
          <cell r="I583">
            <v>174323</v>
          </cell>
          <cell r="J583">
            <v>68560</v>
          </cell>
          <cell r="K583">
            <v>242883</v>
          </cell>
          <cell r="L583">
            <v>0.41255042100328582</v>
          </cell>
          <cell r="M583">
            <v>54.693523689425326</v>
          </cell>
        </row>
        <row r="584">
          <cell r="A584">
            <v>582</v>
          </cell>
          <cell r="B584">
            <v>29</v>
          </cell>
          <cell r="C584" t="str">
            <v>010</v>
          </cell>
          <cell r="D584" t="str">
            <v xml:space="preserve">ARLINGTON                    </v>
          </cell>
          <cell r="E584">
            <v>8</v>
          </cell>
          <cell r="F584" t="str">
            <v>Professional Development</v>
          </cell>
          <cell r="I584">
            <v>406799</v>
          </cell>
          <cell r="J584">
            <v>931083</v>
          </cell>
          <cell r="K584">
            <v>1337882</v>
          </cell>
          <cell r="L584">
            <v>2.2724677410634668</v>
          </cell>
          <cell r="M584">
            <v>301.27049180327867</v>
          </cell>
        </row>
        <row r="585">
          <cell r="A585">
            <v>583</v>
          </cell>
          <cell r="B585">
            <v>30</v>
          </cell>
          <cell r="C585" t="str">
            <v>010</v>
          </cell>
          <cell r="D585" t="str">
            <v xml:space="preserve">ARLINGTON                    </v>
          </cell>
          <cell r="E585">
            <v>0</v>
          </cell>
          <cell r="G585">
            <v>8405</v>
          </cell>
          <cell r="H585" t="str">
            <v>Professional Development Leadership (2351)</v>
          </cell>
          <cell r="I585">
            <v>827</v>
          </cell>
          <cell r="J585">
            <v>2100</v>
          </cell>
          <cell r="K585">
            <v>2927</v>
          </cell>
          <cell r="L585">
            <v>4.9716739429133275E-3</v>
          </cell>
          <cell r="M585">
            <v>0.65911547468924514</v>
          </cell>
        </row>
        <row r="586">
          <cell r="A586">
            <v>584</v>
          </cell>
          <cell r="B586">
            <v>31</v>
          </cell>
          <cell r="C586" t="str">
            <v>010</v>
          </cell>
          <cell r="D586" t="str">
            <v xml:space="preserve">ARLINGTON                    </v>
          </cell>
          <cell r="E586">
            <v>0</v>
          </cell>
          <cell r="G586">
            <v>8410</v>
          </cell>
          <cell r="H586" t="str">
            <v>Teacher/Instructional Staff-Professional Days (2353)</v>
          </cell>
          <cell r="I586">
            <v>322800</v>
          </cell>
          <cell r="J586">
            <v>65913</v>
          </cell>
          <cell r="K586">
            <v>388713</v>
          </cell>
          <cell r="L586">
            <v>0.66025086893463214</v>
          </cell>
          <cell r="M586">
            <v>87.532201405152222</v>
          </cell>
        </row>
        <row r="587">
          <cell r="A587">
            <v>585</v>
          </cell>
          <cell r="B587">
            <v>32</v>
          </cell>
          <cell r="C587" t="str">
            <v>010</v>
          </cell>
          <cell r="D587" t="str">
            <v xml:space="preserve">ARLINGTON                    </v>
          </cell>
          <cell r="E587">
            <v>0</v>
          </cell>
          <cell r="G587">
            <v>8415</v>
          </cell>
          <cell r="H587" t="str">
            <v>Substitutes for Instructional Staff at Prof. Dev. (2355)</v>
          </cell>
          <cell r="I587">
            <v>0</v>
          </cell>
          <cell r="J587">
            <v>240</v>
          </cell>
          <cell r="K587">
            <v>240</v>
          </cell>
          <cell r="L587">
            <v>4.0765348353235343E-4</v>
          </cell>
          <cell r="M587">
            <v>5.4044316339398303E-2</v>
          </cell>
        </row>
        <row r="588">
          <cell r="A588">
            <v>586</v>
          </cell>
          <cell r="B588">
            <v>33</v>
          </cell>
          <cell r="C588" t="str">
            <v>010</v>
          </cell>
          <cell r="D588" t="str">
            <v xml:space="preserve">ARLINGTON                    </v>
          </cell>
          <cell r="E588">
            <v>0</v>
          </cell>
          <cell r="G588">
            <v>8420</v>
          </cell>
          <cell r="H588" t="str">
            <v>Prof. Dev.  Stipends, Providers and Expenses (2357)</v>
          </cell>
          <cell r="I588">
            <v>83172</v>
          </cell>
          <cell r="J588">
            <v>862830</v>
          </cell>
          <cell r="K588">
            <v>946002</v>
          </cell>
          <cell r="L588">
            <v>1.6068375447023893</v>
          </cell>
          <cell r="M588">
            <v>213.02513060709782</v>
          </cell>
        </row>
        <row r="589">
          <cell r="A589">
            <v>587</v>
          </cell>
          <cell r="B589">
            <v>34</v>
          </cell>
          <cell r="C589" t="str">
            <v>010</v>
          </cell>
          <cell r="D589" t="str">
            <v xml:space="preserve">ARLINGTON                    </v>
          </cell>
          <cell r="E589">
            <v>9</v>
          </cell>
          <cell r="F589" t="str">
            <v>Instructional Materials, Equipment and Technology</v>
          </cell>
          <cell r="I589">
            <v>433591</v>
          </cell>
          <cell r="J589">
            <v>174588</v>
          </cell>
          <cell r="K589">
            <v>608179</v>
          </cell>
          <cell r="L589">
            <v>1.03302619983843</v>
          </cell>
          <cell r="M589">
            <v>136.95257611241217</v>
          </cell>
        </row>
        <row r="590">
          <cell r="A590">
            <v>588</v>
          </cell>
          <cell r="B590">
            <v>35</v>
          </cell>
          <cell r="C590" t="str">
            <v>010</v>
          </cell>
          <cell r="D590" t="str">
            <v xml:space="preserve">ARLINGTON                    </v>
          </cell>
          <cell r="E590">
            <v>0</v>
          </cell>
          <cell r="G590">
            <v>8425</v>
          </cell>
          <cell r="H590" t="str">
            <v>Textbooks &amp; Related Software/Media/Materials (2410)</v>
          </cell>
          <cell r="I590">
            <v>57317</v>
          </cell>
          <cell r="J590">
            <v>109838</v>
          </cell>
          <cell r="K590">
            <v>167155</v>
          </cell>
          <cell r="L590">
            <v>0.28392215849937724</v>
          </cell>
          <cell r="M590">
            <v>37.640740407133848</v>
          </cell>
        </row>
        <row r="591">
          <cell r="A591">
            <v>589</v>
          </cell>
          <cell r="B591">
            <v>36</v>
          </cell>
          <cell r="C591" t="str">
            <v>010</v>
          </cell>
          <cell r="D591" t="str">
            <v xml:space="preserve">ARLINGTON                    </v>
          </cell>
          <cell r="E591">
            <v>0</v>
          </cell>
          <cell r="G591">
            <v>8430</v>
          </cell>
          <cell r="H591" t="str">
            <v>Other Instructional Materials (2415)</v>
          </cell>
          <cell r="I591">
            <v>160523</v>
          </cell>
          <cell r="J591">
            <v>8292</v>
          </cell>
          <cell r="K591">
            <v>168815</v>
          </cell>
          <cell r="L591">
            <v>0.28674176176047605</v>
          </cell>
          <cell r="M591">
            <v>38.014546928481352</v>
          </cell>
        </row>
        <row r="592">
          <cell r="A592">
            <v>590</v>
          </cell>
          <cell r="B592">
            <v>37</v>
          </cell>
          <cell r="C592" t="str">
            <v>010</v>
          </cell>
          <cell r="D592" t="str">
            <v xml:space="preserve">ARLINGTON                    </v>
          </cell>
          <cell r="E592">
            <v>0</v>
          </cell>
          <cell r="G592">
            <v>8435</v>
          </cell>
          <cell r="H592" t="str">
            <v>Instructional Equipment (2420)</v>
          </cell>
          <cell r="I592">
            <v>36435</v>
          </cell>
          <cell r="J592">
            <v>1300</v>
          </cell>
          <cell r="K592">
            <v>37735</v>
          </cell>
          <cell r="L592">
            <v>6.4095017504555651E-2</v>
          </cell>
          <cell r="M592">
            <v>8.4973428211133122</v>
          </cell>
        </row>
        <row r="593">
          <cell r="A593">
            <v>591</v>
          </cell>
          <cell r="B593">
            <v>38</v>
          </cell>
          <cell r="C593" t="str">
            <v>010</v>
          </cell>
          <cell r="D593" t="str">
            <v xml:space="preserve">ARLINGTON                    </v>
          </cell>
          <cell r="E593">
            <v>0</v>
          </cell>
          <cell r="G593">
            <v>8440</v>
          </cell>
          <cell r="H593" t="str">
            <v>General Supplies (2430)</v>
          </cell>
          <cell r="I593">
            <v>138671</v>
          </cell>
          <cell r="J593">
            <v>22392</v>
          </cell>
          <cell r="K593">
            <v>161063</v>
          </cell>
          <cell r="L593">
            <v>0.27357455424238103</v>
          </cell>
          <cell r="M593">
            <v>36.268915510718784</v>
          </cell>
        </row>
        <row r="594">
          <cell r="A594">
            <v>592</v>
          </cell>
          <cell r="B594">
            <v>39</v>
          </cell>
          <cell r="C594" t="str">
            <v>010</v>
          </cell>
          <cell r="D594" t="str">
            <v xml:space="preserve">ARLINGTON                    </v>
          </cell>
          <cell r="E594">
            <v>0</v>
          </cell>
          <cell r="G594">
            <v>8445</v>
          </cell>
          <cell r="H594" t="str">
            <v>Other Instructional Services (2440)</v>
          </cell>
          <cell r="I594">
            <v>20934</v>
          </cell>
          <cell r="J594">
            <v>19361</v>
          </cell>
          <cell r="K594">
            <v>40295</v>
          </cell>
          <cell r="L594">
            <v>6.8443321328900755E-2</v>
          </cell>
          <cell r="M594">
            <v>9.0738155287335616</v>
          </cell>
        </row>
        <row r="595">
          <cell r="A595">
            <v>593</v>
          </cell>
          <cell r="B595">
            <v>40</v>
          </cell>
          <cell r="C595" t="str">
            <v>010</v>
          </cell>
          <cell r="D595" t="str">
            <v xml:space="preserve">ARLINGTON                    </v>
          </cell>
          <cell r="E595">
            <v>0</v>
          </cell>
          <cell r="G595">
            <v>8450</v>
          </cell>
          <cell r="H595" t="str">
            <v>Classroom Instructional Technology (2451)</v>
          </cell>
          <cell r="I595">
            <v>0</v>
          </cell>
          <cell r="J595">
            <v>0</v>
          </cell>
          <cell r="K595">
            <v>0</v>
          </cell>
          <cell r="L595">
            <v>0</v>
          </cell>
          <cell r="M595">
            <v>0</v>
          </cell>
        </row>
        <row r="596">
          <cell r="A596">
            <v>594</v>
          </cell>
          <cell r="B596">
            <v>41</v>
          </cell>
          <cell r="C596" t="str">
            <v>010</v>
          </cell>
          <cell r="D596" t="str">
            <v xml:space="preserve">ARLINGTON                    </v>
          </cell>
          <cell r="E596">
            <v>0</v>
          </cell>
          <cell r="G596">
            <v>8455</v>
          </cell>
          <cell r="H596" t="str">
            <v>Other Instructional Hardware  (2453)</v>
          </cell>
          <cell r="I596">
            <v>0</v>
          </cell>
          <cell r="J596">
            <v>0</v>
          </cell>
          <cell r="K596">
            <v>0</v>
          </cell>
          <cell r="L596">
            <v>0</v>
          </cell>
          <cell r="M596">
            <v>0</v>
          </cell>
        </row>
        <row r="597">
          <cell r="A597">
            <v>595</v>
          </cell>
          <cell r="B597">
            <v>42</v>
          </cell>
          <cell r="C597" t="str">
            <v>010</v>
          </cell>
          <cell r="D597" t="str">
            <v xml:space="preserve">ARLINGTON                    </v>
          </cell>
          <cell r="E597">
            <v>0</v>
          </cell>
          <cell r="G597">
            <v>8460</v>
          </cell>
          <cell r="H597" t="str">
            <v>Instructional Software (2455)</v>
          </cell>
          <cell r="I597">
            <v>19711</v>
          </cell>
          <cell r="J597">
            <v>13405</v>
          </cell>
          <cell r="K597">
            <v>33116</v>
          </cell>
          <cell r="L597">
            <v>5.6249386502739238E-2</v>
          </cell>
          <cell r="M597">
            <v>7.4572149162313091</v>
          </cell>
        </row>
        <row r="598">
          <cell r="A598">
            <v>596</v>
          </cell>
          <cell r="B598">
            <v>43</v>
          </cell>
          <cell r="C598" t="str">
            <v>010</v>
          </cell>
          <cell r="D598" t="str">
            <v xml:space="preserve">ARLINGTON                    </v>
          </cell>
          <cell r="E598">
            <v>10</v>
          </cell>
          <cell r="F598" t="str">
            <v>Guidance, Counseling and Testing</v>
          </cell>
          <cell r="I598">
            <v>1178181</v>
          </cell>
          <cell r="J598">
            <v>264758</v>
          </cell>
          <cell r="K598">
            <v>1442939</v>
          </cell>
          <cell r="L598">
            <v>2.4509129578112105</v>
          </cell>
          <cell r="M598">
            <v>324.92771572689605</v>
          </cell>
        </row>
        <row r="599">
          <cell r="A599">
            <v>597</v>
          </cell>
          <cell r="B599">
            <v>44</v>
          </cell>
          <cell r="C599" t="str">
            <v>010</v>
          </cell>
          <cell r="D599" t="str">
            <v xml:space="preserve">ARLINGTON                    </v>
          </cell>
          <cell r="E599">
            <v>0</v>
          </cell>
          <cell r="G599">
            <v>8465</v>
          </cell>
          <cell r="H599" t="str">
            <v>Guidance and Adjustment Counselors (2710)</v>
          </cell>
          <cell r="I599">
            <v>830553</v>
          </cell>
          <cell r="J599">
            <v>264758</v>
          </cell>
          <cell r="K599">
            <v>1095311</v>
          </cell>
          <cell r="L599">
            <v>1.8604472695887733</v>
          </cell>
          <cell r="M599">
            <v>246.64722572509456</v>
          </cell>
        </row>
        <row r="600">
          <cell r="A600">
            <v>598</v>
          </cell>
          <cell r="B600">
            <v>45</v>
          </cell>
          <cell r="C600" t="str">
            <v>010</v>
          </cell>
          <cell r="D600" t="str">
            <v xml:space="preserve">ARLINGTON                    </v>
          </cell>
          <cell r="E600">
            <v>0</v>
          </cell>
          <cell r="G600">
            <v>8470</v>
          </cell>
          <cell r="H600" t="str">
            <v>Testing and Assessment (2720)</v>
          </cell>
          <cell r="I600">
            <v>15393</v>
          </cell>
          <cell r="J600">
            <v>0</v>
          </cell>
          <cell r="K600">
            <v>15393</v>
          </cell>
          <cell r="L600">
            <v>2.6145875300056319E-2</v>
          </cell>
          <cell r="M600">
            <v>3.4662673392181587</v>
          </cell>
        </row>
        <row r="601">
          <cell r="A601">
            <v>599</v>
          </cell>
          <cell r="B601">
            <v>46</v>
          </cell>
          <cell r="C601" t="str">
            <v>010</v>
          </cell>
          <cell r="D601" t="str">
            <v xml:space="preserve">ARLINGTON                    </v>
          </cell>
          <cell r="E601">
            <v>0</v>
          </cell>
          <cell r="G601">
            <v>8475</v>
          </cell>
          <cell r="H601" t="str">
            <v>Psychological Services (2800)</v>
          </cell>
          <cell r="I601">
            <v>332235</v>
          </cell>
          <cell r="J601">
            <v>0</v>
          </cell>
          <cell r="K601">
            <v>332235</v>
          </cell>
          <cell r="L601">
            <v>0.56431981292238098</v>
          </cell>
          <cell r="M601">
            <v>74.814222662583319</v>
          </cell>
        </row>
        <row r="602">
          <cell r="A602">
            <v>600</v>
          </cell>
          <cell r="B602">
            <v>47</v>
          </cell>
          <cell r="C602" t="str">
            <v>010</v>
          </cell>
          <cell r="D602" t="str">
            <v xml:space="preserve">ARLINGTON                    </v>
          </cell>
          <cell r="E602">
            <v>11</v>
          </cell>
          <cell r="F602" t="str">
            <v>Pupil Services</v>
          </cell>
          <cell r="I602">
            <v>1598821</v>
          </cell>
          <cell r="J602">
            <v>2038354</v>
          </cell>
          <cell r="K602">
            <v>3637175</v>
          </cell>
          <cell r="L602">
            <v>6.1779460790282821</v>
          </cell>
          <cell r="M602">
            <v>819.03598450729589</v>
          </cell>
        </row>
        <row r="603">
          <cell r="A603">
            <v>601</v>
          </cell>
          <cell r="B603">
            <v>48</v>
          </cell>
          <cell r="C603" t="str">
            <v>010</v>
          </cell>
          <cell r="D603" t="str">
            <v xml:space="preserve">ARLINGTON                    </v>
          </cell>
          <cell r="E603">
            <v>0</v>
          </cell>
          <cell r="G603">
            <v>8485</v>
          </cell>
          <cell r="H603" t="str">
            <v>Attendance and Parent Liaison Services (3100)</v>
          </cell>
          <cell r="I603">
            <v>29300</v>
          </cell>
          <cell r="J603">
            <v>0</v>
          </cell>
          <cell r="K603">
            <v>29300</v>
          </cell>
          <cell r="L603">
            <v>4.9767696114574815E-2</v>
          </cell>
          <cell r="M603">
            <v>6.5979102864348764</v>
          </cell>
        </row>
        <row r="604">
          <cell r="A604">
            <v>602</v>
          </cell>
          <cell r="B604">
            <v>49</v>
          </cell>
          <cell r="C604" t="str">
            <v>010</v>
          </cell>
          <cell r="D604" t="str">
            <v xml:space="preserve">ARLINGTON                    </v>
          </cell>
          <cell r="E604">
            <v>0</v>
          </cell>
          <cell r="G604">
            <v>8490</v>
          </cell>
          <cell r="H604" t="str">
            <v>Medical/Health Services (3200)</v>
          </cell>
          <cell r="I604">
            <v>447408</v>
          </cell>
          <cell r="J604">
            <v>58838</v>
          </cell>
          <cell r="K604">
            <v>506246</v>
          </cell>
          <cell r="L604">
            <v>0.85988727260133246</v>
          </cell>
          <cell r="M604">
            <v>113.99882903981265</v>
          </cell>
        </row>
        <row r="605">
          <cell r="A605">
            <v>603</v>
          </cell>
          <cell r="B605">
            <v>50</v>
          </cell>
          <cell r="C605" t="str">
            <v>010</v>
          </cell>
          <cell r="D605" t="str">
            <v xml:space="preserve">ARLINGTON                    </v>
          </cell>
          <cell r="E605">
            <v>0</v>
          </cell>
          <cell r="G605">
            <v>8495</v>
          </cell>
          <cell r="H605" t="str">
            <v>In-District Transportation (3300)</v>
          </cell>
          <cell r="I605">
            <v>572034</v>
          </cell>
          <cell r="J605">
            <v>120602</v>
          </cell>
          <cell r="K605">
            <v>692636</v>
          </cell>
          <cell r="L605">
            <v>1.1764811592496465</v>
          </cell>
          <cell r="M605">
            <v>155.97099621689784</v>
          </cell>
        </row>
        <row r="606">
          <cell r="A606">
            <v>604</v>
          </cell>
          <cell r="B606">
            <v>51</v>
          </cell>
          <cell r="C606" t="str">
            <v>010</v>
          </cell>
          <cell r="D606" t="str">
            <v xml:space="preserve">ARLINGTON                    </v>
          </cell>
          <cell r="E606">
            <v>0</v>
          </cell>
          <cell r="G606">
            <v>8500</v>
          </cell>
          <cell r="H606" t="str">
            <v>Food Salaries and Other Expenses (3400)</v>
          </cell>
          <cell r="I606">
            <v>115197</v>
          </cell>
          <cell r="J606">
            <v>1192013</v>
          </cell>
          <cell r="K606">
            <v>1307210</v>
          </cell>
          <cell r="L606">
            <v>2.2203696258680323</v>
          </cell>
          <cell r="M606">
            <v>294.3636281751036</v>
          </cell>
        </row>
        <row r="607">
          <cell r="A607">
            <v>605</v>
          </cell>
          <cell r="B607">
            <v>52</v>
          </cell>
          <cell r="C607" t="str">
            <v>010</v>
          </cell>
          <cell r="D607" t="str">
            <v xml:space="preserve">ARLINGTON                    </v>
          </cell>
          <cell r="E607">
            <v>0</v>
          </cell>
          <cell r="G607">
            <v>8505</v>
          </cell>
          <cell r="H607" t="str">
            <v>Athletics (3510)</v>
          </cell>
          <cell r="I607">
            <v>222550</v>
          </cell>
          <cell r="J607">
            <v>407227</v>
          </cell>
          <cell r="K607">
            <v>629777</v>
          </cell>
          <cell r="L607">
            <v>1.069711616243979</v>
          </cell>
          <cell r="M607">
            <v>141.8161142136552</v>
          </cell>
        </row>
        <row r="608">
          <cell r="A608">
            <v>606</v>
          </cell>
          <cell r="B608">
            <v>53</v>
          </cell>
          <cell r="C608" t="str">
            <v>010</v>
          </cell>
          <cell r="D608" t="str">
            <v xml:space="preserve">ARLINGTON                    </v>
          </cell>
          <cell r="E608">
            <v>0</v>
          </cell>
          <cell r="G608">
            <v>8510</v>
          </cell>
          <cell r="H608" t="str">
            <v>Other Student Body Activities (3520)</v>
          </cell>
          <cell r="I608">
            <v>97241</v>
          </cell>
          <cell r="J608">
            <v>259674</v>
          </cell>
          <cell r="K608">
            <v>356915</v>
          </cell>
          <cell r="L608">
            <v>0.60624017947895803</v>
          </cell>
          <cell r="M608">
            <v>80.371779859484775</v>
          </cell>
        </row>
        <row r="609">
          <cell r="A609">
            <v>607</v>
          </cell>
          <cell r="B609">
            <v>54</v>
          </cell>
          <cell r="C609" t="str">
            <v>010</v>
          </cell>
          <cell r="D609" t="str">
            <v xml:space="preserve">ARLINGTON                    </v>
          </cell>
          <cell r="E609">
            <v>0</v>
          </cell>
          <cell r="G609">
            <v>8515</v>
          </cell>
          <cell r="H609" t="str">
            <v>School Security  (3600)</v>
          </cell>
          <cell r="I609">
            <v>115091</v>
          </cell>
          <cell r="J609">
            <v>0</v>
          </cell>
          <cell r="K609">
            <v>115091</v>
          </cell>
          <cell r="L609">
            <v>0.19548852947175871</v>
          </cell>
          <cell r="M609">
            <v>25.916726715907043</v>
          </cell>
        </row>
        <row r="610">
          <cell r="A610">
            <v>608</v>
          </cell>
          <cell r="B610">
            <v>55</v>
          </cell>
          <cell r="C610" t="str">
            <v>010</v>
          </cell>
          <cell r="D610" t="str">
            <v xml:space="preserve">ARLINGTON                    </v>
          </cell>
          <cell r="E610">
            <v>12</v>
          </cell>
          <cell r="F610" t="str">
            <v>Operations and Maintenance</v>
          </cell>
          <cell r="I610">
            <v>5350990</v>
          </cell>
          <cell r="J610">
            <v>4446</v>
          </cell>
          <cell r="K610">
            <v>5355436</v>
          </cell>
          <cell r="L610">
            <v>9.0965089218107202</v>
          </cell>
          <cell r="M610">
            <v>1205.9619888308412</v>
          </cell>
        </row>
        <row r="611">
          <cell r="A611">
            <v>609</v>
          </cell>
          <cell r="B611">
            <v>56</v>
          </cell>
          <cell r="C611" t="str">
            <v>010</v>
          </cell>
          <cell r="D611" t="str">
            <v xml:space="preserve">ARLINGTON                    </v>
          </cell>
          <cell r="E611">
            <v>0</v>
          </cell>
          <cell r="G611">
            <v>8520</v>
          </cell>
          <cell r="H611" t="str">
            <v>Custodial Services (4110)</v>
          </cell>
          <cell r="I611">
            <v>1614445</v>
          </cell>
          <cell r="J611">
            <v>4446</v>
          </cell>
          <cell r="K611">
            <v>1618891</v>
          </cell>
          <cell r="L611">
            <v>2.7497773150382301</v>
          </cell>
          <cell r="M611">
            <v>364.54940551252025</v>
          </cell>
        </row>
        <row r="612">
          <cell r="A612">
            <v>610</v>
          </cell>
          <cell r="B612">
            <v>57</v>
          </cell>
          <cell r="C612" t="str">
            <v>010</v>
          </cell>
          <cell r="D612" t="str">
            <v xml:space="preserve">ARLINGTON                    </v>
          </cell>
          <cell r="E612">
            <v>0</v>
          </cell>
          <cell r="G612">
            <v>8525</v>
          </cell>
          <cell r="H612" t="str">
            <v>Heating of Buildings (4120)</v>
          </cell>
          <cell r="I612">
            <v>720160</v>
          </cell>
          <cell r="J612">
            <v>0</v>
          </cell>
          <cell r="K612">
            <v>720160</v>
          </cell>
          <cell r="L612">
            <v>1.2232322195860819</v>
          </cell>
          <cell r="M612">
            <v>162.16897856242119</v>
          </cell>
        </row>
        <row r="613">
          <cell r="A613">
            <v>611</v>
          </cell>
          <cell r="B613">
            <v>58</v>
          </cell>
          <cell r="C613" t="str">
            <v>010</v>
          </cell>
          <cell r="D613" t="str">
            <v xml:space="preserve">ARLINGTON                    </v>
          </cell>
          <cell r="E613">
            <v>0</v>
          </cell>
          <cell r="G613">
            <v>8530</v>
          </cell>
          <cell r="H613" t="str">
            <v>Utility Services (4130)</v>
          </cell>
          <cell r="I613">
            <v>1212040</v>
          </cell>
          <cell r="J613">
            <v>0</v>
          </cell>
          <cell r="K613">
            <v>1212040</v>
          </cell>
          <cell r="L613">
            <v>2.0587180340856404</v>
          </cell>
          <cell r="M613">
            <v>272.93280490001803</v>
          </cell>
        </row>
        <row r="614">
          <cell r="A614">
            <v>612</v>
          </cell>
          <cell r="B614">
            <v>59</v>
          </cell>
          <cell r="C614" t="str">
            <v>010</v>
          </cell>
          <cell r="D614" t="str">
            <v xml:space="preserve">ARLINGTON                    </v>
          </cell>
          <cell r="E614">
            <v>0</v>
          </cell>
          <cell r="G614">
            <v>8535</v>
          </cell>
          <cell r="H614" t="str">
            <v>Maintenance of Grounds (4210)</v>
          </cell>
          <cell r="I614">
            <v>389570</v>
          </cell>
          <cell r="J614">
            <v>0</v>
          </cell>
          <cell r="K614">
            <v>389570</v>
          </cell>
          <cell r="L614">
            <v>0.66170653158207893</v>
          </cell>
          <cell r="M614">
            <v>87.725184651414153</v>
          </cell>
        </row>
        <row r="615">
          <cell r="A615">
            <v>613</v>
          </cell>
          <cell r="B615">
            <v>60</v>
          </cell>
          <cell r="C615" t="str">
            <v>010</v>
          </cell>
          <cell r="D615" t="str">
            <v xml:space="preserve">ARLINGTON                    </v>
          </cell>
          <cell r="E615">
            <v>0</v>
          </cell>
          <cell r="G615">
            <v>8540</v>
          </cell>
          <cell r="H615" t="str">
            <v>Maintenance of Buildings (4220)</v>
          </cell>
          <cell r="I615">
            <v>992645</v>
          </cell>
          <cell r="J615">
            <v>0</v>
          </cell>
          <cell r="K615">
            <v>992645</v>
          </cell>
          <cell r="L615">
            <v>1.6860633006707209</v>
          </cell>
          <cell r="M615">
            <v>223.52841830300846</v>
          </cell>
        </row>
        <row r="616">
          <cell r="A616">
            <v>614</v>
          </cell>
          <cell r="B616">
            <v>61</v>
          </cell>
          <cell r="C616" t="str">
            <v>010</v>
          </cell>
          <cell r="D616" t="str">
            <v xml:space="preserve">ARLINGTON                    </v>
          </cell>
          <cell r="E616">
            <v>0</v>
          </cell>
          <cell r="G616">
            <v>8545</v>
          </cell>
          <cell r="H616" t="str">
            <v>Building Security System (4225)</v>
          </cell>
          <cell r="I616">
            <v>0</v>
          </cell>
          <cell r="J616">
            <v>0</v>
          </cell>
          <cell r="K616">
            <v>0</v>
          </cell>
          <cell r="L616">
            <v>0</v>
          </cell>
          <cell r="M616">
            <v>0</v>
          </cell>
        </row>
        <row r="617">
          <cell r="A617">
            <v>615</v>
          </cell>
          <cell r="B617">
            <v>62</v>
          </cell>
          <cell r="C617" t="str">
            <v>010</v>
          </cell>
          <cell r="D617" t="str">
            <v xml:space="preserve">ARLINGTON                    </v>
          </cell>
          <cell r="E617">
            <v>0</v>
          </cell>
          <cell r="G617">
            <v>8550</v>
          </cell>
          <cell r="H617" t="str">
            <v>Maintenance of Equipment (4230)</v>
          </cell>
          <cell r="I617">
            <v>1595</v>
          </cell>
          <cell r="J617">
            <v>0</v>
          </cell>
          <cell r="K617">
            <v>1595</v>
          </cell>
          <cell r="L617">
            <v>2.7091971093087656E-3</v>
          </cell>
          <cell r="M617">
            <v>0.35916951900558458</v>
          </cell>
        </row>
        <row r="618">
          <cell r="A618">
            <v>616</v>
          </cell>
          <cell r="B618">
            <v>63</v>
          </cell>
          <cell r="C618" t="str">
            <v>010</v>
          </cell>
          <cell r="D618" t="str">
            <v xml:space="preserve">ARLINGTON                    </v>
          </cell>
          <cell r="E618">
            <v>0</v>
          </cell>
          <cell r="G618">
            <v>8555</v>
          </cell>
          <cell r="H618" t="str">
            <v xml:space="preserve">Extraordinary Maintenance (4300)   </v>
          </cell>
          <cell r="I618">
            <v>138500</v>
          </cell>
          <cell r="J618">
            <v>0</v>
          </cell>
          <cell r="K618">
            <v>138500</v>
          </cell>
          <cell r="L618">
            <v>0.23525003112179563</v>
          </cell>
          <cell r="M618">
            <v>31.188074220861104</v>
          </cell>
        </row>
        <row r="619">
          <cell r="A619">
            <v>617</v>
          </cell>
          <cell r="B619">
            <v>64</v>
          </cell>
          <cell r="C619" t="str">
            <v>010</v>
          </cell>
          <cell r="D619" t="str">
            <v xml:space="preserve">ARLINGTON                    </v>
          </cell>
          <cell r="E619">
            <v>0</v>
          </cell>
          <cell r="G619">
            <v>8560</v>
          </cell>
          <cell r="H619" t="str">
            <v>Networking and Telecommunications (4400)</v>
          </cell>
          <cell r="I619">
            <v>0</v>
          </cell>
          <cell r="J619">
            <v>0</v>
          </cell>
          <cell r="K619">
            <v>0</v>
          </cell>
          <cell r="L619">
            <v>0</v>
          </cell>
          <cell r="M619">
            <v>0</v>
          </cell>
        </row>
        <row r="620">
          <cell r="A620">
            <v>618</v>
          </cell>
          <cell r="B620">
            <v>65</v>
          </cell>
          <cell r="C620" t="str">
            <v>010</v>
          </cell>
          <cell r="D620" t="str">
            <v xml:space="preserve">ARLINGTON                    </v>
          </cell>
          <cell r="E620">
            <v>0</v>
          </cell>
          <cell r="G620">
            <v>8565</v>
          </cell>
          <cell r="H620" t="str">
            <v>Technology Maintenance (4450)</v>
          </cell>
          <cell r="I620">
            <v>282035</v>
          </cell>
          <cell r="J620">
            <v>0</v>
          </cell>
          <cell r="K620">
            <v>282035</v>
          </cell>
          <cell r="L620">
            <v>0.47905229261686377</v>
          </cell>
          <cell r="M620">
            <v>63.509953161592506</v>
          </cell>
        </row>
        <row r="621">
          <cell r="A621">
            <v>619</v>
          </cell>
          <cell r="B621">
            <v>66</v>
          </cell>
          <cell r="C621" t="str">
            <v>010</v>
          </cell>
          <cell r="D621" t="str">
            <v xml:space="preserve">ARLINGTON                    </v>
          </cell>
          <cell r="E621">
            <v>13</v>
          </cell>
          <cell r="F621" t="str">
            <v>Insurance, Retirement Programs and Other</v>
          </cell>
          <cell r="I621">
            <v>12682414</v>
          </cell>
          <cell r="J621">
            <v>255858</v>
          </cell>
          <cell r="K621">
            <v>12938272</v>
          </cell>
          <cell r="L621">
            <v>21.976381882037956</v>
          </cell>
          <cell r="M621">
            <v>2913.5002702215816</v>
          </cell>
        </row>
        <row r="622">
          <cell r="A622">
            <v>620</v>
          </cell>
          <cell r="B622">
            <v>67</v>
          </cell>
          <cell r="C622" t="str">
            <v>010</v>
          </cell>
          <cell r="D622" t="str">
            <v xml:space="preserve">ARLINGTON                    </v>
          </cell>
          <cell r="E622">
            <v>0</v>
          </cell>
          <cell r="G622">
            <v>8570</v>
          </cell>
          <cell r="H622" t="str">
            <v>Employer Retirement Contributions (5100)</v>
          </cell>
          <cell r="I622">
            <v>1824760</v>
          </cell>
          <cell r="J622">
            <v>158542</v>
          </cell>
          <cell r="K622">
            <v>1983302</v>
          </cell>
          <cell r="L622">
            <v>3.3687498716528483</v>
          </cell>
          <cell r="M622">
            <v>446.60916951900555</v>
          </cell>
        </row>
        <row r="623">
          <cell r="A623">
            <v>621</v>
          </cell>
          <cell r="B623">
            <v>68</v>
          </cell>
          <cell r="C623" t="str">
            <v>010</v>
          </cell>
          <cell r="D623" t="str">
            <v xml:space="preserve">ARLINGTON                    </v>
          </cell>
          <cell r="E623">
            <v>0</v>
          </cell>
          <cell r="G623">
            <v>8575</v>
          </cell>
          <cell r="H623" t="str">
            <v>Insurance for Active Employees (5200)</v>
          </cell>
          <cell r="I623">
            <v>7243491</v>
          </cell>
          <cell r="J623">
            <v>0</v>
          </cell>
          <cell r="K623">
            <v>7243491</v>
          </cell>
          <cell r="L623">
            <v>12.303476412855209</v>
          </cell>
          <cell r="M623">
            <v>1631.1229958566023</v>
          </cell>
        </row>
        <row r="624">
          <cell r="A624">
            <v>622</v>
          </cell>
          <cell r="B624">
            <v>69</v>
          </cell>
          <cell r="C624" t="str">
            <v>010</v>
          </cell>
          <cell r="D624" t="str">
            <v xml:space="preserve">ARLINGTON                    </v>
          </cell>
          <cell r="E624">
            <v>0</v>
          </cell>
          <cell r="G624">
            <v>8580</v>
          </cell>
          <cell r="H624" t="str">
            <v>Insurance for Retired School Employees (5250)</v>
          </cell>
          <cell r="I624">
            <v>3411578</v>
          </cell>
          <cell r="J624">
            <v>0</v>
          </cell>
          <cell r="K624">
            <v>3411578</v>
          </cell>
          <cell r="L624">
            <v>5.7947569001764139</v>
          </cell>
          <cell r="M624">
            <v>768.23500270221575</v>
          </cell>
        </row>
        <row r="625">
          <cell r="A625">
            <v>623</v>
          </cell>
          <cell r="B625">
            <v>70</v>
          </cell>
          <cell r="C625" t="str">
            <v>010</v>
          </cell>
          <cell r="D625" t="str">
            <v xml:space="preserve">ARLINGTON                    </v>
          </cell>
          <cell r="E625">
            <v>0</v>
          </cell>
          <cell r="G625">
            <v>8585</v>
          </cell>
          <cell r="H625" t="str">
            <v>Other Non-Employee Insurance (5260)</v>
          </cell>
          <cell r="I625">
            <v>66492</v>
          </cell>
          <cell r="J625">
            <v>0</v>
          </cell>
          <cell r="K625">
            <v>66492</v>
          </cell>
          <cell r="L625">
            <v>0.11294039761263852</v>
          </cell>
          <cell r="M625">
            <v>14.9729778418303</v>
          </cell>
        </row>
        <row r="626">
          <cell r="A626">
            <v>624</v>
          </cell>
          <cell r="B626">
            <v>71</v>
          </cell>
          <cell r="C626" t="str">
            <v>010</v>
          </cell>
          <cell r="D626" t="str">
            <v xml:space="preserve">ARLINGTON                    </v>
          </cell>
          <cell r="E626">
            <v>0</v>
          </cell>
          <cell r="G626">
            <v>8590</v>
          </cell>
          <cell r="H626" t="str">
            <v xml:space="preserve">Rental Lease of Equipment (5300)   </v>
          </cell>
          <cell r="I626">
            <v>0</v>
          </cell>
          <cell r="J626">
            <v>45725</v>
          </cell>
          <cell r="K626">
            <v>45725</v>
          </cell>
          <cell r="L626">
            <v>7.766648139382025E-2</v>
          </cell>
          <cell r="M626">
            <v>10.296568185912447</v>
          </cell>
        </row>
        <row r="627">
          <cell r="A627">
            <v>625</v>
          </cell>
          <cell r="B627">
            <v>72</v>
          </cell>
          <cell r="C627" t="str">
            <v>010</v>
          </cell>
          <cell r="D627" t="str">
            <v xml:space="preserve">ARLINGTON                    </v>
          </cell>
          <cell r="E627">
            <v>0</v>
          </cell>
          <cell r="G627">
            <v>8595</v>
          </cell>
          <cell r="H627" t="str">
            <v>Rental Lease  of Buildings (5350)</v>
          </cell>
          <cell r="I627">
            <v>0</v>
          </cell>
          <cell r="J627">
            <v>0</v>
          </cell>
          <cell r="K627">
            <v>0</v>
          </cell>
          <cell r="L627">
            <v>0</v>
          </cell>
          <cell r="M627">
            <v>0</v>
          </cell>
        </row>
        <row r="628">
          <cell r="A628">
            <v>626</v>
          </cell>
          <cell r="B628">
            <v>73</v>
          </cell>
          <cell r="C628" t="str">
            <v>010</v>
          </cell>
          <cell r="D628" t="str">
            <v xml:space="preserve">ARLINGTON                    </v>
          </cell>
          <cell r="E628">
            <v>0</v>
          </cell>
          <cell r="G628">
            <v>8600</v>
          </cell>
          <cell r="H628" t="str">
            <v>Short Term Interest RAN's (5400)</v>
          </cell>
          <cell r="I628">
            <v>0</v>
          </cell>
          <cell r="J628">
            <v>0</v>
          </cell>
          <cell r="K628">
            <v>0</v>
          </cell>
          <cell r="L628">
            <v>0</v>
          </cell>
          <cell r="M628">
            <v>0</v>
          </cell>
        </row>
        <row r="629">
          <cell r="A629">
            <v>627</v>
          </cell>
          <cell r="B629">
            <v>74</v>
          </cell>
          <cell r="C629" t="str">
            <v>010</v>
          </cell>
          <cell r="D629" t="str">
            <v xml:space="preserve">ARLINGTON                    </v>
          </cell>
          <cell r="E629">
            <v>0</v>
          </cell>
          <cell r="G629">
            <v>8610</v>
          </cell>
          <cell r="H629" t="str">
            <v>Crossing Guards, Inspections, Bank Charges (5500)</v>
          </cell>
          <cell r="I629">
            <v>136093</v>
          </cell>
          <cell r="J629">
            <v>51591</v>
          </cell>
          <cell r="K629">
            <v>187684</v>
          </cell>
          <cell r="L629">
            <v>0.31879181834702591</v>
          </cell>
          <cell r="M629">
            <v>42.263556116015131</v>
          </cell>
        </row>
        <row r="630">
          <cell r="A630">
            <v>628</v>
          </cell>
          <cell r="B630">
            <v>75</v>
          </cell>
          <cell r="C630" t="str">
            <v>010</v>
          </cell>
          <cell r="D630" t="str">
            <v xml:space="preserve">ARLINGTON                    </v>
          </cell>
          <cell r="E630">
            <v>14</v>
          </cell>
          <cell r="F630" t="str">
            <v xml:space="preserve">Payments To Out-Of-District Schools </v>
          </cell>
          <cell r="I630">
            <v>5209885</v>
          </cell>
          <cell r="J630">
            <v>865371</v>
          </cell>
          <cell r="K630">
            <v>6075256</v>
          </cell>
          <cell r="L630">
            <v>10.319163632295131</v>
          </cell>
          <cell r="M630">
            <v>52645.199306759096</v>
          </cell>
        </row>
        <row r="631">
          <cell r="A631">
            <v>629</v>
          </cell>
          <cell r="B631">
            <v>76</v>
          </cell>
          <cell r="C631" t="str">
            <v>010</v>
          </cell>
          <cell r="D631" t="str">
            <v xml:space="preserve">ARLINGTON                    </v>
          </cell>
          <cell r="E631">
            <v>15</v>
          </cell>
          <cell r="F631" t="str">
            <v>Tuition To Other Schools (9000)</v>
          </cell>
          <cell r="G631" t="str">
            <v xml:space="preserve"> </v>
          </cell>
          <cell r="I631">
            <v>4748031</v>
          </cell>
          <cell r="J631">
            <v>865371</v>
          </cell>
          <cell r="K631">
            <v>5613402</v>
          </cell>
          <cell r="L631">
            <v>9.5346786656978324</v>
          </cell>
          <cell r="M631">
            <v>48642.998266897746</v>
          </cell>
        </row>
        <row r="632">
          <cell r="A632">
            <v>630</v>
          </cell>
          <cell r="B632">
            <v>77</v>
          </cell>
          <cell r="C632" t="str">
            <v>010</v>
          </cell>
          <cell r="D632" t="str">
            <v xml:space="preserve">ARLINGTON                    </v>
          </cell>
          <cell r="E632">
            <v>16</v>
          </cell>
          <cell r="F632" t="str">
            <v>Out-of-District Transportation (3300)</v>
          </cell>
          <cell r="I632">
            <v>461854</v>
          </cell>
          <cell r="K632">
            <v>461854</v>
          </cell>
          <cell r="L632">
            <v>0.78448496659729816</v>
          </cell>
          <cell r="M632">
            <v>4002.2010398613515</v>
          </cell>
        </row>
        <row r="633">
          <cell r="A633">
            <v>631</v>
          </cell>
          <cell r="B633">
            <v>78</v>
          </cell>
          <cell r="C633" t="str">
            <v>010</v>
          </cell>
          <cell r="D633" t="str">
            <v xml:space="preserve">ARLINGTON                    </v>
          </cell>
          <cell r="E633">
            <v>17</v>
          </cell>
          <cell r="F633" t="str">
            <v>TOTAL EXPENDITURES</v>
          </cell>
          <cell r="I633">
            <v>50266468</v>
          </cell>
          <cell r="J633">
            <v>8607063</v>
          </cell>
          <cell r="K633">
            <v>58873531</v>
          </cell>
          <cell r="L633">
            <v>100.00000000000004</v>
          </cell>
          <cell r="M633">
            <v>12921.630086475572</v>
          </cell>
        </row>
        <row r="634">
          <cell r="A634">
            <v>632</v>
          </cell>
          <cell r="B634">
            <v>79</v>
          </cell>
          <cell r="C634" t="str">
            <v>010</v>
          </cell>
          <cell r="D634" t="str">
            <v xml:space="preserve">ARLINGTON                    </v>
          </cell>
          <cell r="E634">
            <v>18</v>
          </cell>
          <cell r="F634" t="str">
            <v>percentage of overall spending from the general fund</v>
          </cell>
          <cell r="I634">
            <v>85.380419937781554</v>
          </cell>
        </row>
        <row r="635">
          <cell r="A635">
            <v>633</v>
          </cell>
          <cell r="B635">
            <v>1</v>
          </cell>
          <cell r="C635" t="str">
            <v>014</v>
          </cell>
          <cell r="D635" t="str">
            <v xml:space="preserve">ASHLAND                      </v>
          </cell>
          <cell r="E635">
            <v>1</v>
          </cell>
          <cell r="F635" t="str">
            <v>In-District FTE Average Membership</v>
          </cell>
          <cell r="G635" t="str">
            <v xml:space="preserve"> </v>
          </cell>
        </row>
        <row r="636">
          <cell r="A636">
            <v>634</v>
          </cell>
          <cell r="B636">
            <v>2</v>
          </cell>
          <cell r="C636" t="str">
            <v>014</v>
          </cell>
          <cell r="D636" t="str">
            <v xml:space="preserve">ASHLAND                      </v>
          </cell>
          <cell r="E636">
            <v>2</v>
          </cell>
          <cell r="F636" t="str">
            <v>Out-of-District FTE Average Membership</v>
          </cell>
          <cell r="G636" t="str">
            <v xml:space="preserve"> </v>
          </cell>
        </row>
        <row r="637">
          <cell r="A637">
            <v>635</v>
          </cell>
          <cell r="B637">
            <v>3</v>
          </cell>
          <cell r="C637" t="str">
            <v>014</v>
          </cell>
          <cell r="D637" t="str">
            <v xml:space="preserve">ASHLAND                      </v>
          </cell>
          <cell r="E637">
            <v>3</v>
          </cell>
          <cell r="F637" t="str">
            <v>Total FTE Average Membership</v>
          </cell>
          <cell r="G637" t="str">
            <v xml:space="preserve"> </v>
          </cell>
        </row>
        <row r="638">
          <cell r="A638">
            <v>636</v>
          </cell>
          <cell r="B638">
            <v>4</v>
          </cell>
          <cell r="C638" t="str">
            <v>014</v>
          </cell>
          <cell r="D638" t="str">
            <v xml:space="preserve">ASHLAND                      </v>
          </cell>
          <cell r="E638">
            <v>4</v>
          </cell>
          <cell r="F638" t="str">
            <v>Administration</v>
          </cell>
          <cell r="G638" t="str">
            <v xml:space="preserve"> </v>
          </cell>
          <cell r="I638">
            <v>923051</v>
          </cell>
          <cell r="J638">
            <v>24772</v>
          </cell>
          <cell r="K638">
            <v>947823</v>
          </cell>
          <cell r="L638">
            <v>2.897070954447706</v>
          </cell>
          <cell r="M638">
            <v>364.19711815561959</v>
          </cell>
        </row>
        <row r="639">
          <cell r="A639">
            <v>637</v>
          </cell>
          <cell r="B639">
            <v>5</v>
          </cell>
          <cell r="C639" t="str">
            <v>014</v>
          </cell>
          <cell r="D639" t="str">
            <v xml:space="preserve">ASHLAND                      </v>
          </cell>
          <cell r="E639">
            <v>0</v>
          </cell>
          <cell r="G639">
            <v>8300</v>
          </cell>
          <cell r="H639" t="str">
            <v>School Committee (1110)</v>
          </cell>
          <cell r="I639">
            <v>23987</v>
          </cell>
          <cell r="J639">
            <v>4153</v>
          </cell>
          <cell r="K639">
            <v>28140</v>
          </cell>
          <cell r="L639">
            <v>8.601139311681448E-2</v>
          </cell>
          <cell r="M639">
            <v>10.812680115273775</v>
          </cell>
        </row>
        <row r="640">
          <cell r="A640">
            <v>638</v>
          </cell>
          <cell r="B640">
            <v>6</v>
          </cell>
          <cell r="C640" t="str">
            <v>014</v>
          </cell>
          <cell r="D640" t="str">
            <v xml:space="preserve">ASHLAND                      </v>
          </cell>
          <cell r="E640">
            <v>0</v>
          </cell>
          <cell r="G640">
            <v>8305</v>
          </cell>
          <cell r="H640" t="str">
            <v>Superintendent (1210)</v>
          </cell>
          <cell r="I640">
            <v>258215</v>
          </cell>
          <cell r="J640">
            <v>0</v>
          </cell>
          <cell r="K640">
            <v>258215</v>
          </cell>
          <cell r="L640">
            <v>0.78924775670427327</v>
          </cell>
          <cell r="M640">
            <v>99.21805955811719</v>
          </cell>
        </row>
        <row r="641">
          <cell r="A641">
            <v>639</v>
          </cell>
          <cell r="B641">
            <v>7</v>
          </cell>
          <cell r="C641" t="str">
            <v>014</v>
          </cell>
          <cell r="D641" t="str">
            <v xml:space="preserve">ASHLAND                      </v>
          </cell>
          <cell r="E641">
            <v>0</v>
          </cell>
          <cell r="G641">
            <v>8310</v>
          </cell>
          <cell r="H641" t="str">
            <v>Assistant Superintendents (1220)</v>
          </cell>
          <cell r="I641">
            <v>0</v>
          </cell>
          <cell r="J641">
            <v>0</v>
          </cell>
          <cell r="K641">
            <v>0</v>
          </cell>
          <cell r="L641">
            <v>0</v>
          </cell>
          <cell r="M641">
            <v>0</v>
          </cell>
        </row>
        <row r="642">
          <cell r="A642">
            <v>640</v>
          </cell>
          <cell r="B642">
            <v>8</v>
          </cell>
          <cell r="C642" t="str">
            <v>014</v>
          </cell>
          <cell r="D642" t="str">
            <v xml:space="preserve">ASHLAND                      </v>
          </cell>
          <cell r="E642">
            <v>0</v>
          </cell>
          <cell r="G642">
            <v>8315</v>
          </cell>
          <cell r="H642" t="str">
            <v>Other District-Wide Administration (1230)</v>
          </cell>
          <cell r="I642">
            <v>0</v>
          </cell>
          <cell r="J642">
            <v>15515</v>
          </cell>
          <cell r="K642">
            <v>15515</v>
          </cell>
          <cell r="L642">
            <v>4.7422415217035413E-2</v>
          </cell>
          <cell r="M642">
            <v>5.9615754082612868</v>
          </cell>
        </row>
        <row r="643">
          <cell r="A643">
            <v>641</v>
          </cell>
          <cell r="B643">
            <v>9</v>
          </cell>
          <cell r="C643" t="str">
            <v>014</v>
          </cell>
          <cell r="D643" t="str">
            <v xml:space="preserve">ASHLAND                      </v>
          </cell>
          <cell r="E643">
            <v>0</v>
          </cell>
          <cell r="G643">
            <v>8320</v>
          </cell>
          <cell r="H643" t="str">
            <v>Business and Finance (1410)</v>
          </cell>
          <cell r="I643">
            <v>296754</v>
          </cell>
          <cell r="J643">
            <v>5104</v>
          </cell>
          <cell r="K643">
            <v>301858</v>
          </cell>
          <cell r="L643">
            <v>0.922644886405664</v>
          </cell>
          <cell r="M643">
            <v>115.98770413064361</v>
          </cell>
        </row>
        <row r="644">
          <cell r="A644">
            <v>642</v>
          </cell>
          <cell r="B644">
            <v>10</v>
          </cell>
          <cell r="C644" t="str">
            <v>014</v>
          </cell>
          <cell r="D644" t="str">
            <v xml:space="preserve">ASHLAND                      </v>
          </cell>
          <cell r="E644">
            <v>0</v>
          </cell>
          <cell r="G644">
            <v>8325</v>
          </cell>
          <cell r="H644" t="str">
            <v>Human Resources and Benefits (1420)</v>
          </cell>
          <cell r="I644">
            <v>41602</v>
          </cell>
          <cell r="J644">
            <v>0</v>
          </cell>
          <cell r="K644">
            <v>41602</v>
          </cell>
          <cell r="L644">
            <v>0.12715870563062245</v>
          </cell>
          <cell r="M644">
            <v>15.985398655139289</v>
          </cell>
        </row>
        <row r="645">
          <cell r="A645">
            <v>643</v>
          </cell>
          <cell r="B645">
            <v>11</v>
          </cell>
          <cell r="C645" t="str">
            <v>014</v>
          </cell>
          <cell r="D645" t="str">
            <v xml:space="preserve">ASHLAND                      </v>
          </cell>
          <cell r="E645">
            <v>0</v>
          </cell>
          <cell r="G645">
            <v>8330</v>
          </cell>
          <cell r="H645" t="str">
            <v>Legal Service For School Committee (1430)</v>
          </cell>
          <cell r="I645">
            <v>43575</v>
          </cell>
          <cell r="J645">
            <v>0</v>
          </cell>
          <cell r="K645">
            <v>43575</v>
          </cell>
          <cell r="L645">
            <v>0.13318928411745526</v>
          </cell>
          <cell r="M645">
            <v>16.743515850144092</v>
          </cell>
        </row>
        <row r="646">
          <cell r="A646">
            <v>644</v>
          </cell>
          <cell r="B646">
            <v>12</v>
          </cell>
          <cell r="C646" t="str">
            <v>014</v>
          </cell>
          <cell r="D646" t="str">
            <v xml:space="preserve">ASHLAND                      </v>
          </cell>
          <cell r="E646">
            <v>0</v>
          </cell>
          <cell r="G646">
            <v>8335</v>
          </cell>
          <cell r="H646" t="str">
            <v>Legal Settlements (1435)</v>
          </cell>
          <cell r="I646">
            <v>7000</v>
          </cell>
          <cell r="J646">
            <v>0</v>
          </cell>
          <cell r="K646">
            <v>7000</v>
          </cell>
          <cell r="L646">
            <v>2.1395868934530965E-2</v>
          </cell>
          <cell r="M646">
            <v>2.6897214217098941</v>
          </cell>
        </row>
        <row r="647">
          <cell r="A647">
            <v>645</v>
          </cell>
          <cell r="B647">
            <v>13</v>
          </cell>
          <cell r="C647" t="str">
            <v>014</v>
          </cell>
          <cell r="D647" t="str">
            <v xml:space="preserve">ASHLAND                      </v>
          </cell>
          <cell r="E647">
            <v>0</v>
          </cell>
          <cell r="G647">
            <v>8340</v>
          </cell>
          <cell r="H647" t="str">
            <v>District-wide Information Mgmt and Tech (1450)</v>
          </cell>
          <cell r="I647">
            <v>251918</v>
          </cell>
          <cell r="J647">
            <v>0</v>
          </cell>
          <cell r="K647">
            <v>251918</v>
          </cell>
          <cell r="L647">
            <v>0.77000064432131021</v>
          </cell>
          <cell r="M647">
            <v>96.798463016330444</v>
          </cell>
        </row>
        <row r="648">
          <cell r="A648">
            <v>646</v>
          </cell>
          <cell r="B648">
            <v>14</v>
          </cell>
          <cell r="C648" t="str">
            <v>014</v>
          </cell>
          <cell r="D648" t="str">
            <v xml:space="preserve">ASHLAND                      </v>
          </cell>
          <cell r="E648">
            <v>5</v>
          </cell>
          <cell r="F648" t="str">
            <v xml:space="preserve">Instructional Leadership </v>
          </cell>
          <cell r="I648">
            <v>1489932</v>
          </cell>
          <cell r="J648">
            <v>468282</v>
          </cell>
          <cell r="K648">
            <v>1958214</v>
          </cell>
          <cell r="L648">
            <v>5.9853842985376593</v>
          </cell>
          <cell r="M648">
            <v>752.43573487031699</v>
          </cell>
        </row>
        <row r="649">
          <cell r="A649">
            <v>647</v>
          </cell>
          <cell r="B649">
            <v>15</v>
          </cell>
          <cell r="C649" t="str">
            <v>014</v>
          </cell>
          <cell r="D649" t="str">
            <v xml:space="preserve">ASHLAND                      </v>
          </cell>
          <cell r="E649">
            <v>0</v>
          </cell>
          <cell r="G649">
            <v>8345</v>
          </cell>
          <cell r="H649" t="str">
            <v>Curriculum Directors  (Supervisory) (2110)</v>
          </cell>
          <cell r="I649">
            <v>202819</v>
          </cell>
          <cell r="J649">
            <v>235275</v>
          </cell>
          <cell r="K649">
            <v>438094</v>
          </cell>
          <cell r="L649">
            <v>1.3390574007149154</v>
          </cell>
          <cell r="M649">
            <v>168.33583093179635</v>
          </cell>
        </row>
        <row r="650">
          <cell r="A650">
            <v>648</v>
          </cell>
          <cell r="B650">
            <v>16</v>
          </cell>
          <cell r="C650" t="str">
            <v>014</v>
          </cell>
          <cell r="D650" t="str">
            <v xml:space="preserve">ASHLAND                      </v>
          </cell>
          <cell r="E650">
            <v>0</v>
          </cell>
          <cell r="G650">
            <v>8350</v>
          </cell>
          <cell r="H650" t="str">
            <v>Department Heads  (Non-Supervisory) (2120)</v>
          </cell>
          <cell r="I650">
            <v>0</v>
          </cell>
          <cell r="J650">
            <v>1675</v>
          </cell>
          <cell r="K650">
            <v>1675</v>
          </cell>
          <cell r="L650">
            <v>5.1197257807627664E-3</v>
          </cell>
          <cell r="M650">
            <v>0.643611911623439</v>
          </cell>
        </row>
        <row r="651">
          <cell r="A651">
            <v>649</v>
          </cell>
          <cell r="B651">
            <v>17</v>
          </cell>
          <cell r="C651" t="str">
            <v>014</v>
          </cell>
          <cell r="D651" t="str">
            <v xml:space="preserve">ASHLAND                      </v>
          </cell>
          <cell r="E651">
            <v>0</v>
          </cell>
          <cell r="G651">
            <v>8355</v>
          </cell>
          <cell r="H651" t="str">
            <v>School Leadership-Building (2210)</v>
          </cell>
          <cell r="I651">
            <v>1103456</v>
          </cell>
          <cell r="J651">
            <v>104272</v>
          </cell>
          <cell r="K651">
            <v>1207728</v>
          </cell>
          <cell r="L651">
            <v>3.6914842852233161</v>
          </cell>
          <cell r="M651">
            <v>464.06455331412104</v>
          </cell>
        </row>
        <row r="652">
          <cell r="A652">
            <v>650</v>
          </cell>
          <cell r="B652">
            <v>18</v>
          </cell>
          <cell r="C652" t="str">
            <v>014</v>
          </cell>
          <cell r="D652" t="str">
            <v xml:space="preserve">ASHLAND                      </v>
          </cell>
          <cell r="E652">
            <v>0</v>
          </cell>
          <cell r="G652">
            <v>8360</v>
          </cell>
          <cell r="H652" t="str">
            <v>Curriculum Leaders/Dept Heads-Building Level (2220)</v>
          </cell>
          <cell r="I652">
            <v>1000</v>
          </cell>
          <cell r="J652">
            <v>0</v>
          </cell>
          <cell r="K652">
            <v>1000</v>
          </cell>
          <cell r="L652">
            <v>3.0565527049329949E-3</v>
          </cell>
          <cell r="M652">
            <v>0.38424591738712777</v>
          </cell>
        </row>
        <row r="653">
          <cell r="A653">
            <v>651</v>
          </cell>
          <cell r="B653">
            <v>19</v>
          </cell>
          <cell r="C653" t="str">
            <v>014</v>
          </cell>
          <cell r="D653" t="str">
            <v xml:space="preserve">ASHLAND                      </v>
          </cell>
          <cell r="E653">
            <v>0</v>
          </cell>
          <cell r="G653">
            <v>8365</v>
          </cell>
          <cell r="H653" t="str">
            <v>Building Technology (2250)</v>
          </cell>
          <cell r="I653">
            <v>0</v>
          </cell>
          <cell r="J653">
            <v>1802</v>
          </cell>
          <cell r="K653">
            <v>1802</v>
          </cell>
          <cell r="L653">
            <v>5.5079079742892572E-3</v>
          </cell>
          <cell r="M653">
            <v>0.69241114313160423</v>
          </cell>
        </row>
        <row r="654">
          <cell r="A654">
            <v>652</v>
          </cell>
          <cell r="B654">
            <v>20</v>
          </cell>
          <cell r="C654" t="str">
            <v>014</v>
          </cell>
          <cell r="D654" t="str">
            <v xml:space="preserve">ASHLAND                      </v>
          </cell>
          <cell r="E654">
            <v>0</v>
          </cell>
          <cell r="G654">
            <v>8380</v>
          </cell>
          <cell r="H654" t="str">
            <v>Instructional Coordinators and Team Leaders (2315)</v>
          </cell>
          <cell r="I654">
            <v>182657</v>
          </cell>
          <cell r="J654">
            <v>125258</v>
          </cell>
          <cell r="K654">
            <v>307915</v>
          </cell>
          <cell r="L654">
            <v>0.94115842613944312</v>
          </cell>
          <cell r="M654">
            <v>118.31508165225745</v>
          </cell>
        </row>
        <row r="655">
          <cell r="A655">
            <v>653</v>
          </cell>
          <cell r="B655">
            <v>21</v>
          </cell>
          <cell r="C655" t="str">
            <v>014</v>
          </cell>
          <cell r="D655" t="str">
            <v xml:space="preserve">ASHLAND                      </v>
          </cell>
          <cell r="E655">
            <v>6</v>
          </cell>
          <cell r="F655" t="str">
            <v>Classroom and Specialist Teachers</v>
          </cell>
          <cell r="I655">
            <v>10761514</v>
          </cell>
          <cell r="J655">
            <v>1095635</v>
          </cell>
          <cell r="K655">
            <v>11857149</v>
          </cell>
          <cell r="L655">
            <v>36.242000848743558</v>
          </cell>
          <cell r="M655">
            <v>4556.0610951008648</v>
          </cell>
        </row>
        <row r="656">
          <cell r="A656">
            <v>654</v>
          </cell>
          <cell r="B656">
            <v>22</v>
          </cell>
          <cell r="C656" t="str">
            <v>014</v>
          </cell>
          <cell r="D656" t="str">
            <v xml:space="preserve">ASHLAND                      </v>
          </cell>
          <cell r="E656">
            <v>0</v>
          </cell>
          <cell r="G656">
            <v>8370</v>
          </cell>
          <cell r="H656" t="str">
            <v>Teachers, Classroom (2305)</v>
          </cell>
          <cell r="I656">
            <v>8499090</v>
          </cell>
          <cell r="J656">
            <v>832847</v>
          </cell>
          <cell r="K656">
            <v>9331937</v>
          </cell>
          <cell r="L656">
            <v>28.523557279614298</v>
          </cell>
          <cell r="M656">
            <v>3585.758693563881</v>
          </cell>
        </row>
        <row r="657">
          <cell r="A657">
            <v>655</v>
          </cell>
          <cell r="B657">
            <v>23</v>
          </cell>
          <cell r="C657" t="str">
            <v>014</v>
          </cell>
          <cell r="D657" t="str">
            <v xml:space="preserve">ASHLAND                      </v>
          </cell>
          <cell r="E657">
            <v>0</v>
          </cell>
          <cell r="G657">
            <v>8375</v>
          </cell>
          <cell r="H657" t="str">
            <v>Teachers, Specialists  (2310)</v>
          </cell>
          <cell r="I657">
            <v>2262424</v>
          </cell>
          <cell r="J657">
            <v>262788</v>
          </cell>
          <cell r="K657">
            <v>2525212</v>
          </cell>
          <cell r="L657">
            <v>7.7184435691292581</v>
          </cell>
          <cell r="M657">
            <v>970.30240153698367</v>
          </cell>
        </row>
        <row r="658">
          <cell r="A658">
            <v>656</v>
          </cell>
          <cell r="B658">
            <v>24</v>
          </cell>
          <cell r="C658" t="str">
            <v>014</v>
          </cell>
          <cell r="D658" t="str">
            <v xml:space="preserve">ASHLAND                      </v>
          </cell>
          <cell r="E658">
            <v>7</v>
          </cell>
          <cell r="F658" t="str">
            <v>Other Teaching Services</v>
          </cell>
          <cell r="I658">
            <v>1729186</v>
          </cell>
          <cell r="J658">
            <v>415705</v>
          </cell>
          <cell r="K658">
            <v>2144891</v>
          </cell>
          <cell r="L658">
            <v>6.5559723878364364</v>
          </cell>
          <cell r="M658">
            <v>824.16560999039382</v>
          </cell>
        </row>
        <row r="659">
          <cell r="A659">
            <v>657</v>
          </cell>
          <cell r="B659">
            <v>25</v>
          </cell>
          <cell r="C659" t="str">
            <v>014</v>
          </cell>
          <cell r="D659" t="str">
            <v xml:space="preserve">ASHLAND                      </v>
          </cell>
          <cell r="E659">
            <v>0</v>
          </cell>
          <cell r="G659">
            <v>8385</v>
          </cell>
          <cell r="H659" t="str">
            <v>Medical/ Therapeutic Services (2320)</v>
          </cell>
          <cell r="I659">
            <v>414392</v>
          </cell>
          <cell r="J659">
            <v>0</v>
          </cell>
          <cell r="K659">
            <v>414392</v>
          </cell>
          <cell r="L659">
            <v>1.2666109885025936</v>
          </cell>
          <cell r="M659">
            <v>159.22843419788666</v>
          </cell>
        </row>
        <row r="660">
          <cell r="A660">
            <v>658</v>
          </cell>
          <cell r="B660">
            <v>26</v>
          </cell>
          <cell r="C660" t="str">
            <v>014</v>
          </cell>
          <cell r="D660" t="str">
            <v xml:space="preserve">ASHLAND                      </v>
          </cell>
          <cell r="E660">
            <v>0</v>
          </cell>
          <cell r="G660">
            <v>8390</v>
          </cell>
          <cell r="H660" t="str">
            <v>Substitute Teachers (2325)</v>
          </cell>
          <cell r="I660">
            <v>371136</v>
          </cell>
          <cell r="J660">
            <v>16556</v>
          </cell>
          <cell r="K660">
            <v>387692</v>
          </cell>
          <cell r="L660">
            <v>1.1850010312808827</v>
          </cell>
          <cell r="M660">
            <v>148.96906820365032</v>
          </cell>
        </row>
        <row r="661">
          <cell r="A661">
            <v>659</v>
          </cell>
          <cell r="B661">
            <v>27</v>
          </cell>
          <cell r="C661" t="str">
            <v>014</v>
          </cell>
          <cell r="D661" t="str">
            <v xml:space="preserve">ASHLAND                      </v>
          </cell>
          <cell r="E661">
            <v>0</v>
          </cell>
          <cell r="G661">
            <v>8395</v>
          </cell>
          <cell r="H661" t="str">
            <v>Non-Clerical Paraprofs./Instructional Assistants (2330)</v>
          </cell>
          <cell r="I661">
            <v>861250</v>
          </cell>
          <cell r="J661">
            <v>399149</v>
          </cell>
          <cell r="K661">
            <v>1260399</v>
          </cell>
          <cell r="L661">
            <v>3.8524759727448417</v>
          </cell>
          <cell r="M661">
            <v>484.30317002881844</v>
          </cell>
        </row>
        <row r="662">
          <cell r="A662">
            <v>660</v>
          </cell>
          <cell r="B662">
            <v>28</v>
          </cell>
          <cell r="C662" t="str">
            <v>014</v>
          </cell>
          <cell r="D662" t="str">
            <v xml:space="preserve">ASHLAND                      </v>
          </cell>
          <cell r="E662">
            <v>0</v>
          </cell>
          <cell r="G662">
            <v>8400</v>
          </cell>
          <cell r="H662" t="str">
            <v>Librarians and Media Center Directors (2340)</v>
          </cell>
          <cell r="I662">
            <v>82408</v>
          </cell>
          <cell r="J662">
            <v>0</v>
          </cell>
          <cell r="K662">
            <v>82408</v>
          </cell>
          <cell r="L662">
            <v>0.25188439530811824</v>
          </cell>
          <cell r="M662">
            <v>31.664937560038425</v>
          </cell>
        </row>
        <row r="663">
          <cell r="A663">
            <v>661</v>
          </cell>
          <cell r="B663">
            <v>29</v>
          </cell>
          <cell r="C663" t="str">
            <v>014</v>
          </cell>
          <cell r="D663" t="str">
            <v xml:space="preserve">ASHLAND                      </v>
          </cell>
          <cell r="E663">
            <v>8</v>
          </cell>
          <cell r="F663" t="str">
            <v>Professional Development</v>
          </cell>
          <cell r="I663">
            <v>120339</v>
          </cell>
          <cell r="J663">
            <v>69730</v>
          </cell>
          <cell r="K663">
            <v>190069</v>
          </cell>
          <cell r="L663">
            <v>0.5809559160739094</v>
          </cell>
          <cell r="M663">
            <v>73.033237271853992</v>
          </cell>
        </row>
        <row r="664">
          <cell r="A664">
            <v>662</v>
          </cell>
          <cell r="B664">
            <v>30</v>
          </cell>
          <cell r="C664" t="str">
            <v>014</v>
          </cell>
          <cell r="D664" t="str">
            <v xml:space="preserve">ASHLAND                      </v>
          </cell>
          <cell r="E664">
            <v>0</v>
          </cell>
          <cell r="G664">
            <v>8405</v>
          </cell>
          <cell r="H664" t="str">
            <v>Professional Development Leadership (2351)</v>
          </cell>
          <cell r="I664">
            <v>21335</v>
          </cell>
          <cell r="J664">
            <v>281</v>
          </cell>
          <cell r="K664">
            <v>21616</v>
          </cell>
          <cell r="L664">
            <v>6.6070443269831622E-2</v>
          </cell>
          <cell r="M664">
            <v>8.3058597502401543</v>
          </cell>
        </row>
        <row r="665">
          <cell r="A665">
            <v>663</v>
          </cell>
          <cell r="B665">
            <v>31</v>
          </cell>
          <cell r="C665" t="str">
            <v>014</v>
          </cell>
          <cell r="D665" t="str">
            <v xml:space="preserve">ASHLAND                      </v>
          </cell>
          <cell r="E665">
            <v>0</v>
          </cell>
          <cell r="G665">
            <v>8410</v>
          </cell>
          <cell r="H665" t="str">
            <v>Teacher/Instructional Staff-Professional Days (2353)</v>
          </cell>
          <cell r="I665">
            <v>0</v>
          </cell>
          <cell r="J665">
            <v>0</v>
          </cell>
          <cell r="K665">
            <v>0</v>
          </cell>
          <cell r="L665">
            <v>0</v>
          </cell>
          <cell r="M665">
            <v>0</v>
          </cell>
        </row>
        <row r="666">
          <cell r="A666">
            <v>664</v>
          </cell>
          <cell r="B666">
            <v>32</v>
          </cell>
          <cell r="C666" t="str">
            <v>014</v>
          </cell>
          <cell r="D666" t="str">
            <v xml:space="preserve">ASHLAND                      </v>
          </cell>
          <cell r="E666">
            <v>0</v>
          </cell>
          <cell r="G666">
            <v>8415</v>
          </cell>
          <cell r="H666" t="str">
            <v>Substitutes for Instructional Staff at Prof. Dev. (2355)</v>
          </cell>
          <cell r="I666">
            <v>32949</v>
          </cell>
          <cell r="J666">
            <v>0</v>
          </cell>
          <cell r="K666">
            <v>32949</v>
          </cell>
          <cell r="L666">
            <v>0.10071035507483725</v>
          </cell>
          <cell r="M666">
            <v>12.660518731988473</v>
          </cell>
        </row>
        <row r="667">
          <cell r="A667">
            <v>665</v>
          </cell>
          <cell r="B667">
            <v>33</v>
          </cell>
          <cell r="C667" t="str">
            <v>014</v>
          </cell>
          <cell r="D667" t="str">
            <v xml:space="preserve">ASHLAND                      </v>
          </cell>
          <cell r="E667">
            <v>0</v>
          </cell>
          <cell r="G667">
            <v>8420</v>
          </cell>
          <cell r="H667" t="str">
            <v>Prof. Dev.  Stipends, Providers and Expenses (2357)</v>
          </cell>
          <cell r="I667">
            <v>66055</v>
          </cell>
          <cell r="J667">
            <v>69449</v>
          </cell>
          <cell r="K667">
            <v>135504</v>
          </cell>
          <cell r="L667">
            <v>0.41417511772924054</v>
          </cell>
          <cell r="M667">
            <v>52.066858789625357</v>
          </cell>
        </row>
        <row r="668">
          <cell r="A668">
            <v>666</v>
          </cell>
          <cell r="B668">
            <v>34</v>
          </cell>
          <cell r="C668" t="str">
            <v>014</v>
          </cell>
          <cell r="D668" t="str">
            <v xml:space="preserve">ASHLAND                      </v>
          </cell>
          <cell r="E668">
            <v>9</v>
          </cell>
          <cell r="F668" t="str">
            <v>Instructional Materials, Equipment and Technology</v>
          </cell>
          <cell r="I668">
            <v>417894</v>
          </cell>
          <cell r="J668">
            <v>312476</v>
          </cell>
          <cell r="K668">
            <v>730370</v>
          </cell>
          <cell r="L668">
            <v>2.2324143991019114</v>
          </cell>
          <cell r="M668">
            <v>280.64169068203648</v>
          </cell>
        </row>
        <row r="669">
          <cell r="A669">
            <v>667</v>
          </cell>
          <cell r="B669">
            <v>35</v>
          </cell>
          <cell r="C669" t="str">
            <v>014</v>
          </cell>
          <cell r="D669" t="str">
            <v xml:space="preserve">ASHLAND                      </v>
          </cell>
          <cell r="E669">
            <v>0</v>
          </cell>
          <cell r="G669">
            <v>8425</v>
          </cell>
          <cell r="H669" t="str">
            <v>Textbooks &amp; Related Software/Media/Materials (2410)</v>
          </cell>
          <cell r="I669">
            <v>36377</v>
          </cell>
          <cell r="J669">
            <v>32621</v>
          </cell>
          <cell r="K669">
            <v>68998</v>
          </cell>
          <cell r="L669">
            <v>0.21089602353496678</v>
          </cell>
          <cell r="M669">
            <v>26.512199807877042</v>
          </cell>
        </row>
        <row r="670">
          <cell r="A670">
            <v>668</v>
          </cell>
          <cell r="B670">
            <v>36</v>
          </cell>
          <cell r="C670" t="str">
            <v>014</v>
          </cell>
          <cell r="D670" t="str">
            <v xml:space="preserve">ASHLAND                      </v>
          </cell>
          <cell r="E670">
            <v>0</v>
          </cell>
          <cell r="G670">
            <v>8430</v>
          </cell>
          <cell r="H670" t="str">
            <v>Other Instructional Materials (2415)</v>
          </cell>
          <cell r="I670">
            <v>5171</v>
          </cell>
          <cell r="J670">
            <v>1836</v>
          </cell>
          <cell r="K670">
            <v>7007</v>
          </cell>
          <cell r="L670">
            <v>2.1417264803465494E-2</v>
          </cell>
          <cell r="M670">
            <v>2.6924111431316042</v>
          </cell>
        </row>
        <row r="671">
          <cell r="A671">
            <v>669</v>
          </cell>
          <cell r="B671">
            <v>37</v>
          </cell>
          <cell r="C671" t="str">
            <v>014</v>
          </cell>
          <cell r="D671" t="str">
            <v xml:space="preserve">ASHLAND                      </v>
          </cell>
          <cell r="E671">
            <v>0</v>
          </cell>
          <cell r="G671">
            <v>8435</v>
          </cell>
          <cell r="H671" t="str">
            <v>Instructional Equipment (2420)</v>
          </cell>
          <cell r="I671">
            <v>51805</v>
          </cell>
          <cell r="J671">
            <v>7421</v>
          </cell>
          <cell r="K671">
            <v>59226</v>
          </cell>
          <cell r="L671">
            <v>0.18102739050236155</v>
          </cell>
          <cell r="M671">
            <v>22.757348703170027</v>
          </cell>
        </row>
        <row r="672">
          <cell r="A672">
            <v>670</v>
          </cell>
          <cell r="B672">
            <v>38</v>
          </cell>
          <cell r="C672" t="str">
            <v>014</v>
          </cell>
          <cell r="D672" t="str">
            <v xml:space="preserve">ASHLAND                      </v>
          </cell>
          <cell r="E672">
            <v>0</v>
          </cell>
          <cell r="G672">
            <v>8440</v>
          </cell>
          <cell r="H672" t="str">
            <v>General Supplies (2430)</v>
          </cell>
          <cell r="I672">
            <v>197436</v>
          </cell>
          <cell r="J672">
            <v>180703</v>
          </cell>
          <cell r="K672">
            <v>378139</v>
          </cell>
          <cell r="L672">
            <v>1.1558017832906577</v>
          </cell>
          <cell r="M672">
            <v>145.2983669548511</v>
          </cell>
        </row>
        <row r="673">
          <cell r="A673">
            <v>671</v>
          </cell>
          <cell r="B673">
            <v>39</v>
          </cell>
          <cell r="C673" t="str">
            <v>014</v>
          </cell>
          <cell r="D673" t="str">
            <v xml:space="preserve">ASHLAND                      </v>
          </cell>
          <cell r="E673">
            <v>0</v>
          </cell>
          <cell r="G673">
            <v>8445</v>
          </cell>
          <cell r="H673" t="str">
            <v>Other Instructional Services (2440)</v>
          </cell>
          <cell r="I673">
            <v>48493</v>
          </cell>
          <cell r="J673">
            <v>64761</v>
          </cell>
          <cell r="K673">
            <v>113254</v>
          </cell>
          <cell r="L673">
            <v>0.3461668200444814</v>
          </cell>
          <cell r="M673">
            <v>43.517387127761765</v>
          </cell>
        </row>
        <row r="674">
          <cell r="A674">
            <v>672</v>
          </cell>
          <cell r="B674">
            <v>40</v>
          </cell>
          <cell r="C674" t="str">
            <v>014</v>
          </cell>
          <cell r="D674" t="str">
            <v xml:space="preserve">ASHLAND                      </v>
          </cell>
          <cell r="E674">
            <v>0</v>
          </cell>
          <cell r="G674">
            <v>8450</v>
          </cell>
          <cell r="H674" t="str">
            <v>Classroom Instructional Technology (2451)</v>
          </cell>
          <cell r="I674">
            <v>77418</v>
          </cell>
          <cell r="J674">
            <v>25134</v>
          </cell>
          <cell r="K674">
            <v>102552</v>
          </cell>
          <cell r="L674">
            <v>0.3134555929962885</v>
          </cell>
          <cell r="M674">
            <v>39.405187319884725</v>
          </cell>
        </row>
        <row r="675">
          <cell r="A675">
            <v>673</v>
          </cell>
          <cell r="B675">
            <v>41</v>
          </cell>
          <cell r="C675" t="str">
            <v>014</v>
          </cell>
          <cell r="D675" t="str">
            <v xml:space="preserve">ASHLAND                      </v>
          </cell>
          <cell r="E675">
            <v>0</v>
          </cell>
          <cell r="G675">
            <v>8455</v>
          </cell>
          <cell r="H675" t="str">
            <v>Other Instructional Hardware  (2453)</v>
          </cell>
          <cell r="I675">
            <v>0</v>
          </cell>
          <cell r="J675">
            <v>0</v>
          </cell>
          <cell r="K675">
            <v>0</v>
          </cell>
          <cell r="L675">
            <v>0</v>
          </cell>
          <cell r="M675">
            <v>0</v>
          </cell>
        </row>
        <row r="676">
          <cell r="A676">
            <v>674</v>
          </cell>
          <cell r="B676">
            <v>42</v>
          </cell>
          <cell r="C676" t="str">
            <v>014</v>
          </cell>
          <cell r="D676" t="str">
            <v xml:space="preserve">ASHLAND                      </v>
          </cell>
          <cell r="E676">
            <v>0</v>
          </cell>
          <cell r="G676">
            <v>8460</v>
          </cell>
          <cell r="H676" t="str">
            <v>Instructional Software (2455)</v>
          </cell>
          <cell r="I676">
            <v>1194</v>
          </cell>
          <cell r="J676">
            <v>0</v>
          </cell>
          <cell r="K676">
            <v>1194</v>
          </cell>
          <cell r="L676">
            <v>3.649523929689996E-3</v>
          </cell>
          <cell r="M676">
            <v>0.45878962536023055</v>
          </cell>
        </row>
        <row r="677">
          <cell r="A677">
            <v>675</v>
          </cell>
          <cell r="B677">
            <v>43</v>
          </cell>
          <cell r="C677" t="str">
            <v>014</v>
          </cell>
          <cell r="D677" t="str">
            <v xml:space="preserve">ASHLAND                      </v>
          </cell>
          <cell r="E677">
            <v>10</v>
          </cell>
          <cell r="F677" t="str">
            <v>Guidance, Counseling and Testing</v>
          </cell>
          <cell r="I677">
            <v>1147893</v>
          </cell>
          <cell r="J677">
            <v>50966</v>
          </cell>
          <cell r="K677">
            <v>1198859</v>
          </cell>
          <cell r="L677">
            <v>3.6643757192832651</v>
          </cell>
          <cell r="M677">
            <v>460.65667627281459</v>
          </cell>
        </row>
        <row r="678">
          <cell r="A678">
            <v>676</v>
          </cell>
          <cell r="B678">
            <v>44</v>
          </cell>
          <cell r="C678" t="str">
            <v>014</v>
          </cell>
          <cell r="D678" t="str">
            <v xml:space="preserve">ASHLAND                      </v>
          </cell>
          <cell r="E678">
            <v>0</v>
          </cell>
          <cell r="G678">
            <v>8465</v>
          </cell>
          <cell r="H678" t="str">
            <v>Guidance and Adjustment Counselors (2710)</v>
          </cell>
          <cell r="I678">
            <v>860960</v>
          </cell>
          <cell r="J678">
            <v>45755</v>
          </cell>
          <cell r="K678">
            <v>906715</v>
          </cell>
          <cell r="L678">
            <v>2.7714221858533206</v>
          </cell>
          <cell r="M678">
            <v>348.40153698366953</v>
          </cell>
        </row>
        <row r="679">
          <cell r="A679">
            <v>677</v>
          </cell>
          <cell r="B679">
            <v>45</v>
          </cell>
          <cell r="C679" t="str">
            <v>014</v>
          </cell>
          <cell r="D679" t="str">
            <v xml:space="preserve">ASHLAND                      </v>
          </cell>
          <cell r="E679">
            <v>0</v>
          </cell>
          <cell r="G679">
            <v>8470</v>
          </cell>
          <cell r="H679" t="str">
            <v>Testing and Assessment (2720)</v>
          </cell>
          <cell r="I679">
            <v>0</v>
          </cell>
          <cell r="J679">
            <v>0</v>
          </cell>
          <cell r="K679">
            <v>0</v>
          </cell>
          <cell r="L679">
            <v>0</v>
          </cell>
          <cell r="M679">
            <v>0</v>
          </cell>
        </row>
        <row r="680">
          <cell r="A680">
            <v>678</v>
          </cell>
          <cell r="B680">
            <v>46</v>
          </cell>
          <cell r="C680" t="str">
            <v>014</v>
          </cell>
          <cell r="D680" t="str">
            <v xml:space="preserve">ASHLAND                      </v>
          </cell>
          <cell r="E680">
            <v>0</v>
          </cell>
          <cell r="G680">
            <v>8475</v>
          </cell>
          <cell r="H680" t="str">
            <v>Psychological Services (2800)</v>
          </cell>
          <cell r="I680">
            <v>286933</v>
          </cell>
          <cell r="J680">
            <v>5211</v>
          </cell>
          <cell r="K680">
            <v>292144</v>
          </cell>
          <cell r="L680">
            <v>0.89295353342994488</v>
          </cell>
          <cell r="M680">
            <v>112.25513928914505</v>
          </cell>
        </row>
        <row r="681">
          <cell r="A681">
            <v>679</v>
          </cell>
          <cell r="B681">
            <v>47</v>
          </cell>
          <cell r="C681" t="str">
            <v>014</v>
          </cell>
          <cell r="D681" t="str">
            <v xml:space="preserve">ASHLAND                      </v>
          </cell>
          <cell r="E681">
            <v>11</v>
          </cell>
          <cell r="F681" t="str">
            <v>Pupil Services</v>
          </cell>
          <cell r="I681">
            <v>1176940</v>
          </cell>
          <cell r="J681">
            <v>1291668</v>
          </cell>
          <cell r="K681">
            <v>2468608</v>
          </cell>
          <cell r="L681">
            <v>7.5454304598192303</v>
          </cell>
          <cell r="M681">
            <v>948.55254562920265</v>
          </cell>
        </row>
        <row r="682">
          <cell r="A682">
            <v>680</v>
          </cell>
          <cell r="B682">
            <v>48</v>
          </cell>
          <cell r="C682" t="str">
            <v>014</v>
          </cell>
          <cell r="D682" t="str">
            <v xml:space="preserve">ASHLAND                      </v>
          </cell>
          <cell r="E682">
            <v>0</v>
          </cell>
          <cell r="G682">
            <v>8485</v>
          </cell>
          <cell r="H682" t="str">
            <v>Attendance and Parent Liaison Services (3100)</v>
          </cell>
          <cell r="I682">
            <v>0</v>
          </cell>
          <cell r="J682">
            <v>0</v>
          </cell>
          <cell r="K682">
            <v>0</v>
          </cell>
          <cell r="L682">
            <v>0</v>
          </cell>
          <cell r="M682">
            <v>0</v>
          </cell>
        </row>
        <row r="683">
          <cell r="A683">
            <v>681</v>
          </cell>
          <cell r="B683">
            <v>49</v>
          </cell>
          <cell r="C683" t="str">
            <v>014</v>
          </cell>
          <cell r="D683" t="str">
            <v xml:space="preserve">ASHLAND                      </v>
          </cell>
          <cell r="E683">
            <v>0</v>
          </cell>
          <cell r="G683">
            <v>8490</v>
          </cell>
          <cell r="H683" t="str">
            <v>Medical/Health Services (3200)</v>
          </cell>
          <cell r="I683">
            <v>315990</v>
          </cell>
          <cell r="J683">
            <v>13087</v>
          </cell>
          <cell r="K683">
            <v>329077</v>
          </cell>
          <cell r="L683">
            <v>1.0058411944812351</v>
          </cell>
          <cell r="M683">
            <v>126.44649375600385</v>
          </cell>
        </row>
        <row r="684">
          <cell r="A684">
            <v>682</v>
          </cell>
          <cell r="B684">
            <v>50</v>
          </cell>
          <cell r="C684" t="str">
            <v>014</v>
          </cell>
          <cell r="D684" t="str">
            <v xml:space="preserve">ASHLAND                      </v>
          </cell>
          <cell r="E684">
            <v>0</v>
          </cell>
          <cell r="G684">
            <v>8495</v>
          </cell>
          <cell r="H684" t="str">
            <v>In-District Transportation (3300)</v>
          </cell>
          <cell r="I684">
            <v>541914</v>
          </cell>
          <cell r="J684">
            <v>252500</v>
          </cell>
          <cell r="K684">
            <v>794414</v>
          </cell>
          <cell r="L684">
            <v>2.4281682605366401</v>
          </cell>
          <cell r="M684">
            <v>305.2503362151777</v>
          </cell>
        </row>
        <row r="685">
          <cell r="A685">
            <v>683</v>
          </cell>
          <cell r="B685">
            <v>51</v>
          </cell>
          <cell r="C685" t="str">
            <v>014</v>
          </cell>
          <cell r="D685" t="str">
            <v xml:space="preserve">ASHLAND                      </v>
          </cell>
          <cell r="E685">
            <v>0</v>
          </cell>
          <cell r="G685">
            <v>8500</v>
          </cell>
          <cell r="H685" t="str">
            <v>Food Salaries and Other Expenses (3400)</v>
          </cell>
          <cell r="I685">
            <v>3191</v>
          </cell>
          <cell r="J685">
            <v>784676</v>
          </cell>
          <cell r="K685">
            <v>787867</v>
          </cell>
          <cell r="L685">
            <v>2.4081570099774439</v>
          </cell>
          <cell r="M685">
            <v>302.73467819404419</v>
          </cell>
        </row>
        <row r="686">
          <cell r="A686">
            <v>684</v>
          </cell>
          <cell r="B686">
            <v>52</v>
          </cell>
          <cell r="C686" t="str">
            <v>014</v>
          </cell>
          <cell r="D686" t="str">
            <v xml:space="preserve">ASHLAND                      </v>
          </cell>
          <cell r="E686">
            <v>0</v>
          </cell>
          <cell r="G686">
            <v>8505</v>
          </cell>
          <cell r="H686" t="str">
            <v>Athletics (3510)</v>
          </cell>
          <cell r="I686">
            <v>295829</v>
          </cell>
          <cell r="J686">
            <v>187338</v>
          </cell>
          <cell r="K686">
            <v>483167</v>
          </cell>
          <cell r="L686">
            <v>1.4768254007843604</v>
          </cell>
          <cell r="M686">
            <v>185.65494716618636</v>
          </cell>
        </row>
        <row r="687">
          <cell r="A687">
            <v>685</v>
          </cell>
          <cell r="B687">
            <v>53</v>
          </cell>
          <cell r="C687" t="str">
            <v>014</v>
          </cell>
          <cell r="D687" t="str">
            <v xml:space="preserve">ASHLAND                      </v>
          </cell>
          <cell r="E687">
            <v>0</v>
          </cell>
          <cell r="G687">
            <v>8510</v>
          </cell>
          <cell r="H687" t="str">
            <v>Other Student Body Activities (3520)</v>
          </cell>
          <cell r="I687">
            <v>20016</v>
          </cell>
          <cell r="J687">
            <v>54067</v>
          </cell>
          <cell r="K687">
            <v>74083</v>
          </cell>
          <cell r="L687">
            <v>0.22643859403955105</v>
          </cell>
          <cell r="M687">
            <v>28.466090297790586</v>
          </cell>
        </row>
        <row r="688">
          <cell r="A688">
            <v>686</v>
          </cell>
          <cell r="B688">
            <v>54</v>
          </cell>
          <cell r="C688" t="str">
            <v>014</v>
          </cell>
          <cell r="D688" t="str">
            <v xml:space="preserve">ASHLAND                      </v>
          </cell>
          <cell r="E688">
            <v>0</v>
          </cell>
          <cell r="G688">
            <v>8515</v>
          </cell>
          <cell r="H688" t="str">
            <v>School Security  (3600)</v>
          </cell>
          <cell r="I688">
            <v>0</v>
          </cell>
          <cell r="J688">
            <v>0</v>
          </cell>
          <cell r="K688">
            <v>0</v>
          </cell>
          <cell r="L688">
            <v>0</v>
          </cell>
          <cell r="M688">
            <v>0</v>
          </cell>
        </row>
        <row r="689">
          <cell r="A689">
            <v>687</v>
          </cell>
          <cell r="B689">
            <v>55</v>
          </cell>
          <cell r="C689" t="str">
            <v>014</v>
          </cell>
          <cell r="D689" t="str">
            <v xml:space="preserve">ASHLAND                      </v>
          </cell>
          <cell r="E689">
            <v>12</v>
          </cell>
          <cell r="F689" t="str">
            <v>Operations and Maintenance</v>
          </cell>
          <cell r="I689">
            <v>2636574</v>
          </cell>
          <cell r="J689">
            <v>173741</v>
          </cell>
          <cell r="K689">
            <v>2810315</v>
          </cell>
          <cell r="L689">
            <v>8.5898759149637698</v>
          </cell>
          <cell r="M689">
            <v>1079.8520653218059</v>
          </cell>
        </row>
        <row r="690">
          <cell r="A690">
            <v>688</v>
          </cell>
          <cell r="B690">
            <v>56</v>
          </cell>
          <cell r="C690" t="str">
            <v>014</v>
          </cell>
          <cell r="D690" t="str">
            <v xml:space="preserve">ASHLAND                      </v>
          </cell>
          <cell r="E690">
            <v>0</v>
          </cell>
          <cell r="G690">
            <v>8520</v>
          </cell>
          <cell r="H690" t="str">
            <v>Custodial Services (4110)</v>
          </cell>
          <cell r="I690">
            <v>1056224</v>
          </cell>
          <cell r="J690">
            <v>4795</v>
          </cell>
          <cell r="K690">
            <v>1061019</v>
          </cell>
          <cell r="L690">
            <v>3.2430604944353014</v>
          </cell>
          <cell r="M690">
            <v>407.6922190201729</v>
          </cell>
        </row>
        <row r="691">
          <cell r="A691">
            <v>689</v>
          </cell>
          <cell r="B691">
            <v>57</v>
          </cell>
          <cell r="C691" t="str">
            <v>014</v>
          </cell>
          <cell r="D691" t="str">
            <v xml:space="preserve">ASHLAND                      </v>
          </cell>
          <cell r="E691">
            <v>0</v>
          </cell>
          <cell r="G691">
            <v>8525</v>
          </cell>
          <cell r="H691" t="str">
            <v>Heating of Buildings (4120)</v>
          </cell>
          <cell r="I691">
            <v>399396</v>
          </cell>
          <cell r="J691">
            <v>44222</v>
          </cell>
          <cell r="K691">
            <v>443618</v>
          </cell>
          <cell r="L691">
            <v>1.3559417978569652</v>
          </cell>
          <cell r="M691">
            <v>170.45840537944284</v>
          </cell>
        </row>
        <row r="692">
          <cell r="A692">
            <v>690</v>
          </cell>
          <cell r="B692">
            <v>58</v>
          </cell>
          <cell r="C692" t="str">
            <v>014</v>
          </cell>
          <cell r="D692" t="str">
            <v xml:space="preserve">ASHLAND                      </v>
          </cell>
          <cell r="E692">
            <v>0</v>
          </cell>
          <cell r="G692">
            <v>8530</v>
          </cell>
          <cell r="H692" t="str">
            <v>Utility Services (4130)</v>
          </cell>
          <cell r="I692">
            <v>701514</v>
          </cell>
          <cell r="J692">
            <v>41027</v>
          </cell>
          <cell r="K692">
            <v>742541</v>
          </cell>
          <cell r="L692">
            <v>2.2696157020736512</v>
          </cell>
          <cell r="M692">
            <v>285.31834774255526</v>
          </cell>
        </row>
        <row r="693">
          <cell r="A693">
            <v>691</v>
          </cell>
          <cell r="B693">
            <v>59</v>
          </cell>
          <cell r="C693" t="str">
            <v>014</v>
          </cell>
          <cell r="D693" t="str">
            <v xml:space="preserve">ASHLAND                      </v>
          </cell>
          <cell r="E693">
            <v>0</v>
          </cell>
          <cell r="G693">
            <v>8535</v>
          </cell>
          <cell r="H693" t="str">
            <v>Maintenance of Grounds (4210)</v>
          </cell>
          <cell r="I693">
            <v>93522</v>
          </cell>
          <cell r="J693">
            <v>598</v>
          </cell>
          <cell r="K693">
            <v>94120</v>
          </cell>
          <cell r="L693">
            <v>0.28768274058829346</v>
          </cell>
          <cell r="M693">
            <v>36.165225744476466</v>
          </cell>
        </row>
        <row r="694">
          <cell r="A694">
            <v>692</v>
          </cell>
          <cell r="B694">
            <v>60</v>
          </cell>
          <cell r="C694" t="str">
            <v>014</v>
          </cell>
          <cell r="D694" t="str">
            <v xml:space="preserve">ASHLAND                      </v>
          </cell>
          <cell r="E694">
            <v>0</v>
          </cell>
          <cell r="G694">
            <v>8540</v>
          </cell>
          <cell r="H694" t="str">
            <v>Maintenance of Buildings (4220)</v>
          </cell>
          <cell r="I694">
            <v>159028</v>
          </cell>
          <cell r="J694">
            <v>53402</v>
          </cell>
          <cell r="K694">
            <v>212430</v>
          </cell>
          <cell r="L694">
            <v>0.64930349110891605</v>
          </cell>
          <cell r="M694">
            <v>81.625360230547557</v>
          </cell>
        </row>
        <row r="695">
          <cell r="A695">
            <v>693</v>
          </cell>
          <cell r="B695">
            <v>61</v>
          </cell>
          <cell r="C695" t="str">
            <v>014</v>
          </cell>
          <cell r="D695" t="str">
            <v xml:space="preserve">ASHLAND                      </v>
          </cell>
          <cell r="E695">
            <v>0</v>
          </cell>
          <cell r="G695">
            <v>8545</v>
          </cell>
          <cell r="H695" t="str">
            <v>Building Security System (4225)</v>
          </cell>
          <cell r="I695">
            <v>0</v>
          </cell>
          <cell r="J695">
            <v>0</v>
          </cell>
          <cell r="K695">
            <v>0</v>
          </cell>
          <cell r="L695">
            <v>0</v>
          </cell>
          <cell r="M695">
            <v>0</v>
          </cell>
        </row>
        <row r="696">
          <cell r="A696">
            <v>694</v>
          </cell>
          <cell r="B696">
            <v>62</v>
          </cell>
          <cell r="C696" t="str">
            <v>014</v>
          </cell>
          <cell r="D696" t="str">
            <v xml:space="preserve">ASHLAND                      </v>
          </cell>
          <cell r="E696">
            <v>0</v>
          </cell>
          <cell r="G696">
            <v>8550</v>
          </cell>
          <cell r="H696" t="str">
            <v>Maintenance of Equipment (4230)</v>
          </cell>
          <cell r="I696">
            <v>71878</v>
          </cell>
          <cell r="J696">
            <v>0</v>
          </cell>
          <cell r="K696">
            <v>71878</v>
          </cell>
          <cell r="L696">
            <v>0.21969889532517381</v>
          </cell>
          <cell r="M696">
            <v>27.618828049951968</v>
          </cell>
        </row>
        <row r="697">
          <cell r="A697">
            <v>695</v>
          </cell>
          <cell r="B697">
            <v>63</v>
          </cell>
          <cell r="C697" t="str">
            <v>014</v>
          </cell>
          <cell r="D697" t="str">
            <v xml:space="preserve">ASHLAND                      </v>
          </cell>
          <cell r="E697">
            <v>0</v>
          </cell>
          <cell r="G697">
            <v>8555</v>
          </cell>
          <cell r="H697" t="str">
            <v xml:space="preserve">Extraordinary Maintenance (4300)   </v>
          </cell>
          <cell r="I697">
            <v>0</v>
          </cell>
          <cell r="J697">
            <v>19697</v>
          </cell>
          <cell r="K697">
            <v>19697</v>
          </cell>
          <cell r="L697">
            <v>6.0204918629065199E-2</v>
          </cell>
          <cell r="M697">
            <v>7.5684918347742558</v>
          </cell>
        </row>
        <row r="698">
          <cell r="A698">
            <v>696</v>
          </cell>
          <cell r="B698">
            <v>64</v>
          </cell>
          <cell r="C698" t="str">
            <v>014</v>
          </cell>
          <cell r="D698" t="str">
            <v xml:space="preserve">ASHLAND                      </v>
          </cell>
          <cell r="E698">
            <v>0</v>
          </cell>
          <cell r="G698">
            <v>8560</v>
          </cell>
          <cell r="H698" t="str">
            <v>Networking and Telecommunications (4400)</v>
          </cell>
          <cell r="I698">
            <v>6297</v>
          </cell>
          <cell r="J698">
            <v>0</v>
          </cell>
          <cell r="K698">
            <v>6297</v>
          </cell>
          <cell r="L698">
            <v>1.9247112382963068E-2</v>
          </cell>
          <cell r="M698">
            <v>2.4195965417867433</v>
          </cell>
        </row>
        <row r="699">
          <cell r="A699">
            <v>697</v>
          </cell>
          <cell r="B699">
            <v>65</v>
          </cell>
          <cell r="C699" t="str">
            <v>014</v>
          </cell>
          <cell r="D699" t="str">
            <v xml:space="preserve">ASHLAND                      </v>
          </cell>
          <cell r="E699">
            <v>0</v>
          </cell>
          <cell r="G699">
            <v>8565</v>
          </cell>
          <cell r="H699" t="str">
            <v>Technology Maintenance (4450)</v>
          </cell>
          <cell r="I699">
            <v>148715</v>
          </cell>
          <cell r="J699">
            <v>10000</v>
          </cell>
          <cell r="K699">
            <v>158715</v>
          </cell>
          <cell r="L699">
            <v>0.48512076256344028</v>
          </cell>
          <cell r="M699">
            <v>60.985590778097986</v>
          </cell>
        </row>
        <row r="700">
          <cell r="A700">
            <v>698</v>
          </cell>
          <cell r="B700">
            <v>66</v>
          </cell>
          <cell r="C700" t="str">
            <v>014</v>
          </cell>
          <cell r="D700" t="str">
            <v xml:space="preserve">ASHLAND                      </v>
          </cell>
          <cell r="E700">
            <v>13</v>
          </cell>
          <cell r="F700" t="str">
            <v>Insurance, Retirement Programs and Other</v>
          </cell>
          <cell r="I700">
            <v>5080621</v>
          </cell>
          <cell r="J700">
            <v>277166</v>
          </cell>
          <cell r="K700">
            <v>5357787</v>
          </cell>
          <cell r="L700">
            <v>16.376358347304837</v>
          </cell>
          <cell r="M700">
            <v>2058.707780979827</v>
          </cell>
        </row>
        <row r="701">
          <cell r="A701">
            <v>699</v>
          </cell>
          <cell r="B701">
            <v>67</v>
          </cell>
          <cell r="C701" t="str">
            <v>014</v>
          </cell>
          <cell r="D701" t="str">
            <v xml:space="preserve">ASHLAND                      </v>
          </cell>
          <cell r="E701">
            <v>0</v>
          </cell>
          <cell r="G701">
            <v>8570</v>
          </cell>
          <cell r="H701" t="str">
            <v>Employer Retirement Contributions (5100)</v>
          </cell>
          <cell r="I701">
            <v>960525</v>
          </cell>
          <cell r="J701">
            <v>204716</v>
          </cell>
          <cell r="K701">
            <v>1165241</v>
          </cell>
          <cell r="L701">
            <v>3.561620530448828</v>
          </cell>
          <cell r="M701">
            <v>447.73909702209414</v>
          </cell>
        </row>
        <row r="702">
          <cell r="A702">
            <v>700</v>
          </cell>
          <cell r="B702">
            <v>68</v>
          </cell>
          <cell r="C702" t="str">
            <v>014</v>
          </cell>
          <cell r="D702" t="str">
            <v xml:space="preserve">ASHLAND                      </v>
          </cell>
          <cell r="E702">
            <v>0</v>
          </cell>
          <cell r="G702">
            <v>8575</v>
          </cell>
          <cell r="H702" t="str">
            <v>Insurance for Active Employees (5200)</v>
          </cell>
          <cell r="I702">
            <v>3418126</v>
          </cell>
          <cell r="J702">
            <v>0</v>
          </cell>
          <cell r="K702">
            <v>3418126</v>
          </cell>
          <cell r="L702">
            <v>10.447682271101797</v>
          </cell>
          <cell r="M702">
            <v>1313.4009606147936</v>
          </cell>
        </row>
        <row r="703">
          <cell r="A703">
            <v>701</v>
          </cell>
          <cell r="B703">
            <v>69</v>
          </cell>
          <cell r="C703" t="str">
            <v>014</v>
          </cell>
          <cell r="D703" t="str">
            <v xml:space="preserve">ASHLAND                      </v>
          </cell>
          <cell r="E703">
            <v>0</v>
          </cell>
          <cell r="G703">
            <v>8580</v>
          </cell>
          <cell r="H703" t="str">
            <v>Insurance for Retired School Employees (5250)</v>
          </cell>
          <cell r="I703">
            <v>515012</v>
          </cell>
          <cell r="J703">
            <v>0</v>
          </cell>
          <cell r="K703">
            <v>515012</v>
          </cell>
          <cell r="L703">
            <v>1.5741613216729515</v>
          </cell>
          <cell r="M703">
            <v>197.89125840537943</v>
          </cell>
        </row>
        <row r="704">
          <cell r="A704">
            <v>702</v>
          </cell>
          <cell r="B704">
            <v>70</v>
          </cell>
          <cell r="C704" t="str">
            <v>014</v>
          </cell>
          <cell r="D704" t="str">
            <v xml:space="preserve">ASHLAND                      </v>
          </cell>
          <cell r="E704">
            <v>0</v>
          </cell>
          <cell r="G704">
            <v>8585</v>
          </cell>
          <cell r="H704" t="str">
            <v>Other Non-Employee Insurance (5260)</v>
          </cell>
          <cell r="I704">
            <v>186958</v>
          </cell>
          <cell r="J704">
            <v>0</v>
          </cell>
          <cell r="K704">
            <v>186958</v>
          </cell>
          <cell r="L704">
            <v>0.5714469806088629</v>
          </cell>
          <cell r="M704">
            <v>71.837848222862632</v>
          </cell>
        </row>
        <row r="705">
          <cell r="A705">
            <v>703</v>
          </cell>
          <cell r="B705">
            <v>71</v>
          </cell>
          <cell r="C705" t="str">
            <v>014</v>
          </cell>
          <cell r="D705" t="str">
            <v xml:space="preserve">ASHLAND                      </v>
          </cell>
          <cell r="E705">
            <v>0</v>
          </cell>
          <cell r="G705">
            <v>8590</v>
          </cell>
          <cell r="H705" t="str">
            <v xml:space="preserve">Rental Lease of Equipment (5300)   </v>
          </cell>
          <cell r="I705">
            <v>0</v>
          </cell>
          <cell r="J705">
            <v>72450</v>
          </cell>
          <cell r="K705">
            <v>72450</v>
          </cell>
          <cell r="L705">
            <v>0.22144724347239547</v>
          </cell>
          <cell r="M705">
            <v>27.838616714697405</v>
          </cell>
        </row>
        <row r="706">
          <cell r="A706">
            <v>704</v>
          </cell>
          <cell r="B706">
            <v>72</v>
          </cell>
          <cell r="C706" t="str">
            <v>014</v>
          </cell>
          <cell r="D706" t="str">
            <v xml:space="preserve">ASHLAND                      </v>
          </cell>
          <cell r="E706">
            <v>0</v>
          </cell>
          <cell r="G706">
            <v>8595</v>
          </cell>
          <cell r="H706" t="str">
            <v>Rental Lease  of Buildings (5350)</v>
          </cell>
          <cell r="I706">
            <v>0</v>
          </cell>
          <cell r="J706">
            <v>0</v>
          </cell>
          <cell r="K706">
            <v>0</v>
          </cell>
          <cell r="L706">
            <v>0</v>
          </cell>
          <cell r="M706">
            <v>0</v>
          </cell>
        </row>
        <row r="707">
          <cell r="A707">
            <v>705</v>
          </cell>
          <cell r="B707">
            <v>73</v>
          </cell>
          <cell r="C707" t="str">
            <v>014</v>
          </cell>
          <cell r="D707" t="str">
            <v xml:space="preserve">ASHLAND                      </v>
          </cell>
          <cell r="E707">
            <v>0</v>
          </cell>
          <cell r="G707">
            <v>8600</v>
          </cell>
          <cell r="H707" t="str">
            <v>Short Term Interest RAN's (5400)</v>
          </cell>
          <cell r="I707">
            <v>0</v>
          </cell>
          <cell r="J707">
            <v>0</v>
          </cell>
          <cell r="K707">
            <v>0</v>
          </cell>
          <cell r="L707">
            <v>0</v>
          </cell>
          <cell r="M707">
            <v>0</v>
          </cell>
        </row>
        <row r="708">
          <cell r="A708">
            <v>706</v>
          </cell>
          <cell r="B708">
            <v>74</v>
          </cell>
          <cell r="C708" t="str">
            <v>014</v>
          </cell>
          <cell r="D708" t="str">
            <v xml:space="preserve">ASHLAND                      </v>
          </cell>
          <cell r="E708">
            <v>0</v>
          </cell>
          <cell r="G708">
            <v>8610</v>
          </cell>
          <cell r="H708" t="str">
            <v>Crossing Guards, Inspections, Bank Charges (5500)</v>
          </cell>
          <cell r="I708">
            <v>0</v>
          </cell>
          <cell r="J708">
            <v>0</v>
          </cell>
          <cell r="K708">
            <v>0</v>
          </cell>
          <cell r="L708">
            <v>0</v>
          </cell>
          <cell r="M708">
            <v>0</v>
          </cell>
        </row>
        <row r="709">
          <cell r="A709">
            <v>707</v>
          </cell>
          <cell r="B709">
            <v>75</v>
          </cell>
          <cell r="C709" t="str">
            <v>014</v>
          </cell>
          <cell r="D709" t="str">
            <v xml:space="preserve">ASHLAND                      </v>
          </cell>
          <cell r="E709">
            <v>14</v>
          </cell>
          <cell r="F709" t="str">
            <v xml:space="preserve">Payments To Out-Of-District Schools </v>
          </cell>
          <cell r="I709">
            <v>2644327</v>
          </cell>
          <cell r="J709">
            <v>408184</v>
          </cell>
          <cell r="K709">
            <v>3052511</v>
          </cell>
          <cell r="L709">
            <v>9.3301607538877214</v>
          </cell>
          <cell r="M709">
            <v>24979.631751227495</v>
          </cell>
        </row>
        <row r="710">
          <cell r="A710">
            <v>708</v>
          </cell>
          <cell r="B710">
            <v>76</v>
          </cell>
          <cell r="C710" t="str">
            <v>014</v>
          </cell>
          <cell r="D710" t="str">
            <v xml:space="preserve">ASHLAND                      </v>
          </cell>
          <cell r="E710">
            <v>15</v>
          </cell>
          <cell r="F710" t="str">
            <v>Tuition To Other Schools (9000)</v>
          </cell>
          <cell r="G710" t="str">
            <v xml:space="preserve"> </v>
          </cell>
          <cell r="I710">
            <v>2361362</v>
          </cell>
          <cell r="J710">
            <v>408184</v>
          </cell>
          <cell r="K710">
            <v>2769546</v>
          </cell>
          <cell r="L710">
            <v>8.4652633177363565</v>
          </cell>
          <cell r="M710">
            <v>22664.042553191488</v>
          </cell>
        </row>
        <row r="711">
          <cell r="A711">
            <v>709</v>
          </cell>
          <cell r="B711">
            <v>77</v>
          </cell>
          <cell r="C711" t="str">
            <v>014</v>
          </cell>
          <cell r="D711" t="str">
            <v xml:space="preserve">ASHLAND                      </v>
          </cell>
          <cell r="E711">
            <v>16</v>
          </cell>
          <cell r="F711" t="str">
            <v>Out-of-District Transportation (3300)</v>
          </cell>
          <cell r="I711">
            <v>282965</v>
          </cell>
          <cell r="K711">
            <v>282965</v>
          </cell>
          <cell r="L711">
            <v>0.86489743615136494</v>
          </cell>
          <cell r="M711">
            <v>2315.5891980360066</v>
          </cell>
        </row>
        <row r="712">
          <cell r="A712">
            <v>710</v>
          </cell>
          <cell r="B712">
            <v>78</v>
          </cell>
          <cell r="C712" t="str">
            <v>014</v>
          </cell>
          <cell r="D712" t="str">
            <v xml:space="preserve">ASHLAND                      </v>
          </cell>
          <cell r="E712">
            <v>17</v>
          </cell>
          <cell r="F712" t="str">
            <v>TOTAL EXPENDITURES</v>
          </cell>
          <cell r="I712">
            <v>28128271</v>
          </cell>
          <cell r="J712">
            <v>4588325</v>
          </cell>
          <cell r="K712">
            <v>32716596</v>
          </cell>
          <cell r="L712">
            <v>100.00000000000001</v>
          </cell>
          <cell r="M712">
            <v>12007.412192167945</v>
          </cell>
        </row>
        <row r="713">
          <cell r="A713">
            <v>711</v>
          </cell>
          <cell r="B713">
            <v>79</v>
          </cell>
          <cell r="C713" t="str">
            <v>014</v>
          </cell>
          <cell r="D713" t="str">
            <v xml:space="preserve">ASHLAND                      </v>
          </cell>
          <cell r="E713">
            <v>18</v>
          </cell>
          <cell r="F713" t="str">
            <v>percentage of overall spending from the general fund</v>
          </cell>
          <cell r="I713">
            <v>85.975542810138322</v>
          </cell>
        </row>
        <row r="714">
          <cell r="A714">
            <v>712</v>
          </cell>
          <cell r="B714">
            <v>1</v>
          </cell>
          <cell r="C714" t="str">
            <v>016</v>
          </cell>
          <cell r="D714" t="str">
            <v xml:space="preserve">ATTLEBORO                    </v>
          </cell>
          <cell r="E714">
            <v>1</v>
          </cell>
          <cell r="F714" t="str">
            <v>In-District FTE Average Membership</v>
          </cell>
          <cell r="G714" t="str">
            <v xml:space="preserve"> </v>
          </cell>
        </row>
        <row r="715">
          <cell r="A715">
            <v>713</v>
          </cell>
          <cell r="B715">
            <v>2</v>
          </cell>
          <cell r="C715" t="str">
            <v>016</v>
          </cell>
          <cell r="D715" t="str">
            <v xml:space="preserve">ATTLEBORO                    </v>
          </cell>
          <cell r="E715">
            <v>2</v>
          </cell>
          <cell r="F715" t="str">
            <v>Out-of-District FTE Average Membership</v>
          </cell>
          <cell r="G715" t="str">
            <v xml:space="preserve"> </v>
          </cell>
        </row>
        <row r="716">
          <cell r="A716">
            <v>714</v>
          </cell>
          <cell r="B716">
            <v>3</v>
          </cell>
          <cell r="C716" t="str">
            <v>016</v>
          </cell>
          <cell r="D716" t="str">
            <v xml:space="preserve">ATTLEBORO                    </v>
          </cell>
          <cell r="E716">
            <v>3</v>
          </cell>
          <cell r="F716" t="str">
            <v>Total FTE Average Membership</v>
          </cell>
          <cell r="G716" t="str">
            <v xml:space="preserve"> </v>
          </cell>
        </row>
        <row r="717">
          <cell r="A717">
            <v>715</v>
          </cell>
          <cell r="B717">
            <v>4</v>
          </cell>
          <cell r="C717" t="str">
            <v>016</v>
          </cell>
          <cell r="D717" t="str">
            <v xml:space="preserve">ATTLEBORO                    </v>
          </cell>
          <cell r="E717">
            <v>4</v>
          </cell>
          <cell r="F717" t="str">
            <v>Administration</v>
          </cell>
          <cell r="G717" t="str">
            <v xml:space="preserve"> </v>
          </cell>
        </row>
        <row r="718">
          <cell r="A718">
            <v>716</v>
          </cell>
          <cell r="B718">
            <v>5</v>
          </cell>
          <cell r="C718" t="str">
            <v>016</v>
          </cell>
          <cell r="D718" t="str">
            <v xml:space="preserve">ATTLEBORO                    </v>
          </cell>
          <cell r="E718">
            <v>0</v>
          </cell>
          <cell r="G718">
            <v>8300</v>
          </cell>
          <cell r="H718" t="str">
            <v>School Committee (1110)</v>
          </cell>
        </row>
        <row r="719">
          <cell r="A719">
            <v>717</v>
          </cell>
          <cell r="B719">
            <v>6</v>
          </cell>
          <cell r="C719" t="str">
            <v>016</v>
          </cell>
          <cell r="D719" t="str">
            <v xml:space="preserve">ATTLEBORO                    </v>
          </cell>
          <cell r="E719">
            <v>0</v>
          </cell>
          <cell r="G719">
            <v>8305</v>
          </cell>
          <cell r="H719" t="str">
            <v>Superintendent (1210)</v>
          </cell>
        </row>
        <row r="720">
          <cell r="A720">
            <v>718</v>
          </cell>
          <cell r="B720">
            <v>7</v>
          </cell>
          <cell r="C720" t="str">
            <v>016</v>
          </cell>
          <cell r="D720" t="str">
            <v xml:space="preserve">ATTLEBORO                    </v>
          </cell>
          <cell r="E720">
            <v>0</v>
          </cell>
          <cell r="G720">
            <v>8310</v>
          </cell>
          <cell r="H720" t="str">
            <v>Assistant Superintendents (1220)</v>
          </cell>
        </row>
        <row r="721">
          <cell r="A721">
            <v>719</v>
          </cell>
          <cell r="B721">
            <v>8</v>
          </cell>
          <cell r="C721" t="str">
            <v>016</v>
          </cell>
          <cell r="D721" t="str">
            <v xml:space="preserve">ATTLEBORO                    </v>
          </cell>
          <cell r="E721">
            <v>0</v>
          </cell>
          <cell r="G721">
            <v>8315</v>
          </cell>
          <cell r="H721" t="str">
            <v>Other District-Wide Administration (1230)</v>
          </cell>
        </row>
        <row r="722">
          <cell r="A722">
            <v>720</v>
          </cell>
          <cell r="B722">
            <v>9</v>
          </cell>
          <cell r="C722" t="str">
            <v>016</v>
          </cell>
          <cell r="D722" t="str">
            <v xml:space="preserve">ATTLEBORO                    </v>
          </cell>
          <cell r="E722">
            <v>0</v>
          </cell>
          <cell r="G722">
            <v>8320</v>
          </cell>
          <cell r="H722" t="str">
            <v>Business and Finance (1410)</v>
          </cell>
        </row>
        <row r="723">
          <cell r="A723">
            <v>721</v>
          </cell>
          <cell r="B723">
            <v>10</v>
          </cell>
          <cell r="C723" t="str">
            <v>016</v>
          </cell>
          <cell r="D723" t="str">
            <v xml:space="preserve">ATTLEBORO                    </v>
          </cell>
          <cell r="E723">
            <v>0</v>
          </cell>
          <cell r="G723">
            <v>8325</v>
          </cell>
          <cell r="H723" t="str">
            <v>Human Resources and Benefits (1420)</v>
          </cell>
        </row>
        <row r="724">
          <cell r="A724">
            <v>722</v>
          </cell>
          <cell r="B724">
            <v>11</v>
          </cell>
          <cell r="C724" t="str">
            <v>016</v>
          </cell>
          <cell r="D724" t="str">
            <v xml:space="preserve">ATTLEBORO                    </v>
          </cell>
          <cell r="E724">
            <v>0</v>
          </cell>
          <cell r="G724">
            <v>8330</v>
          </cell>
          <cell r="H724" t="str">
            <v>Legal Service For School Committee (1430)</v>
          </cell>
        </row>
        <row r="725">
          <cell r="A725">
            <v>723</v>
          </cell>
          <cell r="B725">
            <v>12</v>
          </cell>
          <cell r="C725" t="str">
            <v>016</v>
          </cell>
          <cell r="D725" t="str">
            <v xml:space="preserve">ATTLEBORO                    </v>
          </cell>
          <cell r="E725">
            <v>0</v>
          </cell>
          <cell r="G725">
            <v>8335</v>
          </cell>
          <cell r="H725" t="str">
            <v>Legal Settlements (1435)</v>
          </cell>
        </row>
        <row r="726">
          <cell r="A726">
            <v>724</v>
          </cell>
          <cell r="B726">
            <v>13</v>
          </cell>
          <cell r="C726" t="str">
            <v>016</v>
          </cell>
          <cell r="D726" t="str">
            <v xml:space="preserve">ATTLEBORO                    </v>
          </cell>
          <cell r="E726">
            <v>0</v>
          </cell>
          <cell r="G726">
            <v>8340</v>
          </cell>
          <cell r="H726" t="str">
            <v>District-wide Information Mgmt and Tech (1450)</v>
          </cell>
        </row>
        <row r="727">
          <cell r="A727">
            <v>725</v>
          </cell>
          <cell r="B727">
            <v>14</v>
          </cell>
          <cell r="C727" t="str">
            <v>016</v>
          </cell>
          <cell r="D727" t="str">
            <v xml:space="preserve">ATTLEBORO                    </v>
          </cell>
          <cell r="E727">
            <v>5</v>
          </cell>
          <cell r="F727" t="str">
            <v xml:space="preserve">Instructional Leadership </v>
          </cell>
        </row>
        <row r="728">
          <cell r="A728">
            <v>726</v>
          </cell>
          <cell r="B728">
            <v>15</v>
          </cell>
          <cell r="C728" t="str">
            <v>016</v>
          </cell>
          <cell r="D728" t="str">
            <v xml:space="preserve">ATTLEBORO                    </v>
          </cell>
          <cell r="E728">
            <v>0</v>
          </cell>
          <cell r="G728">
            <v>8345</v>
          </cell>
          <cell r="H728" t="str">
            <v>Curriculum Directors  (Supervisory) (2110)</v>
          </cell>
        </row>
        <row r="729">
          <cell r="A729">
            <v>727</v>
          </cell>
          <cell r="B729">
            <v>16</v>
          </cell>
          <cell r="C729" t="str">
            <v>016</v>
          </cell>
          <cell r="D729" t="str">
            <v xml:space="preserve">ATTLEBORO                    </v>
          </cell>
          <cell r="E729">
            <v>0</v>
          </cell>
          <cell r="G729">
            <v>8350</v>
          </cell>
          <cell r="H729" t="str">
            <v>Department Heads  (Non-Supervisory) (2120)</v>
          </cell>
        </row>
        <row r="730">
          <cell r="A730">
            <v>728</v>
          </cell>
          <cell r="B730">
            <v>17</v>
          </cell>
          <cell r="C730" t="str">
            <v>016</v>
          </cell>
          <cell r="D730" t="str">
            <v xml:space="preserve">ATTLEBORO                    </v>
          </cell>
          <cell r="E730">
            <v>0</v>
          </cell>
          <cell r="G730">
            <v>8355</v>
          </cell>
          <cell r="H730" t="str">
            <v>School Leadership-Building (2210)</v>
          </cell>
        </row>
        <row r="731">
          <cell r="A731">
            <v>729</v>
          </cell>
          <cell r="B731">
            <v>18</v>
          </cell>
          <cell r="C731" t="str">
            <v>016</v>
          </cell>
          <cell r="D731" t="str">
            <v xml:space="preserve">ATTLEBORO                    </v>
          </cell>
          <cell r="E731">
            <v>0</v>
          </cell>
          <cell r="G731">
            <v>8360</v>
          </cell>
          <cell r="H731" t="str">
            <v>Curriculum Leaders/Dept Heads-Building Level (2220)</v>
          </cell>
        </row>
        <row r="732">
          <cell r="A732">
            <v>730</v>
          </cell>
          <cell r="B732">
            <v>19</v>
          </cell>
          <cell r="C732" t="str">
            <v>016</v>
          </cell>
          <cell r="D732" t="str">
            <v xml:space="preserve">ATTLEBORO                    </v>
          </cell>
          <cell r="E732">
            <v>0</v>
          </cell>
          <cell r="G732">
            <v>8365</v>
          </cell>
          <cell r="H732" t="str">
            <v>Building Technology (2250)</v>
          </cell>
        </row>
        <row r="733">
          <cell r="A733">
            <v>731</v>
          </cell>
          <cell r="B733">
            <v>20</v>
          </cell>
          <cell r="C733" t="str">
            <v>016</v>
          </cell>
          <cell r="D733" t="str">
            <v xml:space="preserve">ATTLEBORO                    </v>
          </cell>
          <cell r="E733">
            <v>0</v>
          </cell>
          <cell r="G733">
            <v>8380</v>
          </cell>
          <cell r="H733" t="str">
            <v>Instructional Coordinators and Team Leaders (2315)</v>
          </cell>
        </row>
        <row r="734">
          <cell r="A734">
            <v>732</v>
          </cell>
          <cell r="B734">
            <v>21</v>
          </cell>
          <cell r="C734" t="str">
            <v>016</v>
          </cell>
          <cell r="D734" t="str">
            <v xml:space="preserve">ATTLEBORO                    </v>
          </cell>
          <cell r="E734">
            <v>6</v>
          </cell>
          <cell r="F734" t="str">
            <v>Classroom and Specialist Teachers</v>
          </cell>
        </row>
        <row r="735">
          <cell r="A735">
            <v>733</v>
          </cell>
          <cell r="B735">
            <v>22</v>
          </cell>
          <cell r="C735" t="str">
            <v>016</v>
          </cell>
          <cell r="D735" t="str">
            <v xml:space="preserve">ATTLEBORO                    </v>
          </cell>
          <cell r="E735">
            <v>0</v>
          </cell>
          <cell r="G735">
            <v>8370</v>
          </cell>
          <cell r="H735" t="str">
            <v>Teachers, Classroom (2305)</v>
          </cell>
        </row>
        <row r="736">
          <cell r="A736">
            <v>734</v>
          </cell>
          <cell r="B736">
            <v>23</v>
          </cell>
          <cell r="C736" t="str">
            <v>016</v>
          </cell>
          <cell r="D736" t="str">
            <v xml:space="preserve">ATTLEBORO                    </v>
          </cell>
          <cell r="E736">
            <v>0</v>
          </cell>
          <cell r="G736">
            <v>8375</v>
          </cell>
          <cell r="H736" t="str">
            <v>Teachers, Specialists  (2310)</v>
          </cell>
        </row>
        <row r="737">
          <cell r="A737">
            <v>735</v>
          </cell>
          <cell r="B737">
            <v>24</v>
          </cell>
          <cell r="C737" t="str">
            <v>016</v>
          </cell>
          <cell r="D737" t="str">
            <v xml:space="preserve">ATTLEBORO                    </v>
          </cell>
          <cell r="E737">
            <v>7</v>
          </cell>
          <cell r="F737" t="str">
            <v>Other Teaching Services</v>
          </cell>
        </row>
        <row r="738">
          <cell r="A738">
            <v>736</v>
          </cell>
          <cell r="B738">
            <v>25</v>
          </cell>
          <cell r="C738" t="str">
            <v>016</v>
          </cell>
          <cell r="D738" t="str">
            <v xml:space="preserve">ATTLEBORO                    </v>
          </cell>
          <cell r="E738">
            <v>0</v>
          </cell>
          <cell r="G738">
            <v>8385</v>
          </cell>
          <cell r="H738" t="str">
            <v>Medical/ Therapeutic Services (2320)</v>
          </cell>
        </row>
        <row r="739">
          <cell r="A739">
            <v>737</v>
          </cell>
          <cell r="B739">
            <v>26</v>
          </cell>
          <cell r="C739" t="str">
            <v>016</v>
          </cell>
          <cell r="D739" t="str">
            <v xml:space="preserve">ATTLEBORO                    </v>
          </cell>
          <cell r="E739">
            <v>0</v>
          </cell>
          <cell r="G739">
            <v>8390</v>
          </cell>
          <cell r="H739" t="str">
            <v>Substitute Teachers (2325)</v>
          </cell>
        </row>
        <row r="740">
          <cell r="A740">
            <v>738</v>
          </cell>
          <cell r="B740">
            <v>27</v>
          </cell>
          <cell r="C740" t="str">
            <v>016</v>
          </cell>
          <cell r="D740" t="str">
            <v xml:space="preserve">ATTLEBORO                    </v>
          </cell>
          <cell r="E740">
            <v>0</v>
          </cell>
          <cell r="G740">
            <v>8395</v>
          </cell>
          <cell r="H740" t="str">
            <v>Non-Clerical Paraprofs./Instructional Assistants (2330)</v>
          </cell>
        </row>
        <row r="741">
          <cell r="A741">
            <v>739</v>
          </cell>
          <cell r="B741">
            <v>28</v>
          </cell>
          <cell r="C741" t="str">
            <v>016</v>
          </cell>
          <cell r="D741" t="str">
            <v xml:space="preserve">ATTLEBORO                    </v>
          </cell>
          <cell r="E741">
            <v>0</v>
          </cell>
          <cell r="G741">
            <v>8400</v>
          </cell>
          <cell r="H741" t="str">
            <v>Librarians and Media Center Directors (2340)</v>
          </cell>
        </row>
        <row r="742">
          <cell r="A742">
            <v>740</v>
          </cell>
          <cell r="B742">
            <v>29</v>
          </cell>
          <cell r="C742" t="str">
            <v>016</v>
          </cell>
          <cell r="D742" t="str">
            <v xml:space="preserve">ATTLEBORO                    </v>
          </cell>
          <cell r="E742">
            <v>8</v>
          </cell>
          <cell r="F742" t="str">
            <v>Professional Development</v>
          </cell>
        </row>
        <row r="743">
          <cell r="A743">
            <v>741</v>
          </cell>
          <cell r="B743">
            <v>30</v>
          </cell>
          <cell r="C743" t="str">
            <v>016</v>
          </cell>
          <cell r="D743" t="str">
            <v xml:space="preserve">ATTLEBORO                    </v>
          </cell>
          <cell r="E743">
            <v>0</v>
          </cell>
          <cell r="G743">
            <v>8405</v>
          </cell>
          <cell r="H743" t="str">
            <v>Professional Development Leadership (2351)</v>
          </cell>
        </row>
        <row r="744">
          <cell r="A744">
            <v>742</v>
          </cell>
          <cell r="B744">
            <v>31</v>
          </cell>
          <cell r="C744" t="str">
            <v>016</v>
          </cell>
          <cell r="D744" t="str">
            <v xml:space="preserve">ATTLEBORO                    </v>
          </cell>
          <cell r="E744">
            <v>0</v>
          </cell>
          <cell r="G744">
            <v>8410</v>
          </cell>
          <cell r="H744" t="str">
            <v>Teacher/Instructional Staff-Professional Days (2353)</v>
          </cell>
        </row>
        <row r="745">
          <cell r="A745">
            <v>743</v>
          </cell>
          <cell r="B745">
            <v>32</v>
          </cell>
          <cell r="C745" t="str">
            <v>016</v>
          </cell>
          <cell r="D745" t="str">
            <v xml:space="preserve">ATTLEBORO                    </v>
          </cell>
          <cell r="E745">
            <v>0</v>
          </cell>
          <cell r="G745">
            <v>8415</v>
          </cell>
          <cell r="H745" t="str">
            <v>Substitutes for Instructional Staff at Prof. Dev. (2355)</v>
          </cell>
        </row>
        <row r="746">
          <cell r="A746">
            <v>744</v>
          </cell>
          <cell r="B746">
            <v>33</v>
          </cell>
          <cell r="C746" t="str">
            <v>016</v>
          </cell>
          <cell r="D746" t="str">
            <v xml:space="preserve">ATTLEBORO                    </v>
          </cell>
          <cell r="E746">
            <v>0</v>
          </cell>
          <cell r="G746">
            <v>8420</v>
          </cell>
          <cell r="H746" t="str">
            <v>Prof. Dev.  Stipends, Providers and Expenses (2357)</v>
          </cell>
        </row>
        <row r="747">
          <cell r="A747">
            <v>745</v>
          </cell>
          <cell r="B747">
            <v>34</v>
          </cell>
          <cell r="C747" t="str">
            <v>016</v>
          </cell>
          <cell r="D747" t="str">
            <v xml:space="preserve">ATTLEBORO                    </v>
          </cell>
          <cell r="E747">
            <v>9</v>
          </cell>
          <cell r="F747" t="str">
            <v>Instructional Materials, Equipment and Technology</v>
          </cell>
        </row>
        <row r="748">
          <cell r="A748">
            <v>746</v>
          </cell>
          <cell r="B748">
            <v>35</v>
          </cell>
          <cell r="C748" t="str">
            <v>016</v>
          </cell>
          <cell r="D748" t="str">
            <v xml:space="preserve">ATTLEBORO                    </v>
          </cell>
          <cell r="E748">
            <v>0</v>
          </cell>
          <cell r="G748">
            <v>8425</v>
          </cell>
          <cell r="H748" t="str">
            <v>Textbooks &amp; Related Software/Media/Materials (2410)</v>
          </cell>
        </row>
        <row r="749">
          <cell r="A749">
            <v>747</v>
          </cell>
          <cell r="B749">
            <v>36</v>
          </cell>
          <cell r="C749" t="str">
            <v>016</v>
          </cell>
          <cell r="D749" t="str">
            <v xml:space="preserve">ATTLEBORO                    </v>
          </cell>
          <cell r="E749">
            <v>0</v>
          </cell>
          <cell r="G749">
            <v>8430</v>
          </cell>
          <cell r="H749" t="str">
            <v>Other Instructional Materials (2415)</v>
          </cell>
        </row>
        <row r="750">
          <cell r="A750">
            <v>748</v>
          </cell>
          <cell r="B750">
            <v>37</v>
          </cell>
          <cell r="C750" t="str">
            <v>016</v>
          </cell>
          <cell r="D750" t="str">
            <v xml:space="preserve">ATTLEBORO                    </v>
          </cell>
          <cell r="E750">
            <v>0</v>
          </cell>
          <cell r="G750">
            <v>8435</v>
          </cell>
          <cell r="H750" t="str">
            <v>Instructional Equipment (2420)</v>
          </cell>
        </row>
        <row r="751">
          <cell r="A751">
            <v>749</v>
          </cell>
          <cell r="B751">
            <v>38</v>
          </cell>
          <cell r="C751" t="str">
            <v>016</v>
          </cell>
          <cell r="D751" t="str">
            <v xml:space="preserve">ATTLEBORO                    </v>
          </cell>
          <cell r="E751">
            <v>0</v>
          </cell>
          <cell r="G751">
            <v>8440</v>
          </cell>
          <cell r="H751" t="str">
            <v>General Supplies (2430)</v>
          </cell>
        </row>
        <row r="752">
          <cell r="A752">
            <v>750</v>
          </cell>
          <cell r="B752">
            <v>39</v>
          </cell>
          <cell r="C752" t="str">
            <v>016</v>
          </cell>
          <cell r="D752" t="str">
            <v xml:space="preserve">ATTLEBORO                    </v>
          </cell>
          <cell r="E752">
            <v>0</v>
          </cell>
          <cell r="G752">
            <v>8445</v>
          </cell>
          <cell r="H752" t="str">
            <v>Other Instructional Services (2440)</v>
          </cell>
        </row>
        <row r="753">
          <cell r="A753">
            <v>751</v>
          </cell>
          <cell r="B753">
            <v>40</v>
          </cell>
          <cell r="C753" t="str">
            <v>016</v>
          </cell>
          <cell r="D753" t="str">
            <v xml:space="preserve">ATTLEBORO                    </v>
          </cell>
          <cell r="E753">
            <v>0</v>
          </cell>
          <cell r="G753">
            <v>8450</v>
          </cell>
          <cell r="H753" t="str">
            <v>Classroom Instructional Technology (2451)</v>
          </cell>
        </row>
        <row r="754">
          <cell r="A754">
            <v>752</v>
          </cell>
          <cell r="B754">
            <v>41</v>
          </cell>
          <cell r="C754" t="str">
            <v>016</v>
          </cell>
          <cell r="D754" t="str">
            <v xml:space="preserve">ATTLEBORO                    </v>
          </cell>
          <cell r="E754">
            <v>0</v>
          </cell>
          <cell r="G754">
            <v>8455</v>
          </cell>
          <cell r="H754" t="str">
            <v>Other Instructional Hardware  (2453)</v>
          </cell>
        </row>
        <row r="755">
          <cell r="A755">
            <v>753</v>
          </cell>
          <cell r="B755">
            <v>42</v>
          </cell>
          <cell r="C755" t="str">
            <v>016</v>
          </cell>
          <cell r="D755" t="str">
            <v xml:space="preserve">ATTLEBORO                    </v>
          </cell>
          <cell r="E755">
            <v>0</v>
          </cell>
          <cell r="G755">
            <v>8460</v>
          </cell>
          <cell r="H755" t="str">
            <v>Instructional Software (2455)</v>
          </cell>
        </row>
        <row r="756">
          <cell r="A756">
            <v>754</v>
          </cell>
          <cell r="B756">
            <v>43</v>
          </cell>
          <cell r="C756" t="str">
            <v>016</v>
          </cell>
          <cell r="D756" t="str">
            <v xml:space="preserve">ATTLEBORO                    </v>
          </cell>
          <cell r="E756">
            <v>10</v>
          </cell>
          <cell r="F756" t="str">
            <v>Guidance, Counseling and Testing</v>
          </cell>
        </row>
        <row r="757">
          <cell r="A757">
            <v>755</v>
          </cell>
          <cell r="B757">
            <v>44</v>
          </cell>
          <cell r="C757" t="str">
            <v>016</v>
          </cell>
          <cell r="D757" t="str">
            <v xml:space="preserve">ATTLEBORO                    </v>
          </cell>
          <cell r="E757">
            <v>0</v>
          </cell>
          <cell r="G757">
            <v>8465</v>
          </cell>
          <cell r="H757" t="str">
            <v>Guidance and Adjustment Counselors (2710)</v>
          </cell>
        </row>
        <row r="758">
          <cell r="A758">
            <v>756</v>
          </cell>
          <cell r="B758">
            <v>45</v>
          </cell>
          <cell r="C758" t="str">
            <v>016</v>
          </cell>
          <cell r="D758" t="str">
            <v xml:space="preserve">ATTLEBORO                    </v>
          </cell>
          <cell r="E758">
            <v>0</v>
          </cell>
          <cell r="G758">
            <v>8470</v>
          </cell>
          <cell r="H758" t="str">
            <v>Testing and Assessment (2720)</v>
          </cell>
        </row>
        <row r="759">
          <cell r="A759">
            <v>757</v>
          </cell>
          <cell r="B759">
            <v>46</v>
          </cell>
          <cell r="C759" t="str">
            <v>016</v>
          </cell>
          <cell r="D759" t="str">
            <v xml:space="preserve">ATTLEBORO                    </v>
          </cell>
          <cell r="E759">
            <v>0</v>
          </cell>
          <cell r="G759">
            <v>8475</v>
          </cell>
          <cell r="H759" t="str">
            <v>Psychological Services (2800)</v>
          </cell>
        </row>
        <row r="760">
          <cell r="A760">
            <v>758</v>
          </cell>
          <cell r="B760">
            <v>47</v>
          </cell>
          <cell r="C760" t="str">
            <v>016</v>
          </cell>
          <cell r="D760" t="str">
            <v xml:space="preserve">ATTLEBORO                    </v>
          </cell>
          <cell r="E760">
            <v>11</v>
          </cell>
          <cell r="F760" t="str">
            <v>Pupil Services</v>
          </cell>
        </row>
        <row r="761">
          <cell r="A761">
            <v>759</v>
          </cell>
          <cell r="B761">
            <v>48</v>
          </cell>
          <cell r="C761" t="str">
            <v>016</v>
          </cell>
          <cell r="D761" t="str">
            <v xml:space="preserve">ATTLEBORO                    </v>
          </cell>
          <cell r="E761">
            <v>0</v>
          </cell>
          <cell r="G761">
            <v>8485</v>
          </cell>
          <cell r="H761" t="str">
            <v>Attendance and Parent Liaison Services (3100)</v>
          </cell>
        </row>
        <row r="762">
          <cell r="A762">
            <v>760</v>
          </cell>
          <cell r="B762">
            <v>49</v>
          </cell>
          <cell r="C762" t="str">
            <v>016</v>
          </cell>
          <cell r="D762" t="str">
            <v xml:space="preserve">ATTLEBORO                    </v>
          </cell>
          <cell r="E762">
            <v>0</v>
          </cell>
          <cell r="G762">
            <v>8490</v>
          </cell>
          <cell r="H762" t="str">
            <v>Medical/Health Services (3200)</v>
          </cell>
        </row>
        <row r="763">
          <cell r="A763">
            <v>761</v>
          </cell>
          <cell r="B763">
            <v>50</v>
          </cell>
          <cell r="C763" t="str">
            <v>016</v>
          </cell>
          <cell r="D763" t="str">
            <v xml:space="preserve">ATTLEBORO                    </v>
          </cell>
          <cell r="E763">
            <v>0</v>
          </cell>
          <cell r="G763">
            <v>8495</v>
          </cell>
          <cell r="H763" t="str">
            <v>In-District Transportation (3300)</v>
          </cell>
        </row>
        <row r="764">
          <cell r="A764">
            <v>762</v>
          </cell>
          <cell r="B764">
            <v>51</v>
          </cell>
          <cell r="C764" t="str">
            <v>016</v>
          </cell>
          <cell r="D764" t="str">
            <v xml:space="preserve">ATTLEBORO                    </v>
          </cell>
          <cell r="E764">
            <v>0</v>
          </cell>
          <cell r="G764">
            <v>8500</v>
          </cell>
          <cell r="H764" t="str">
            <v>Food Salaries and Other Expenses (3400)</v>
          </cell>
        </row>
        <row r="765">
          <cell r="A765">
            <v>763</v>
          </cell>
          <cell r="B765">
            <v>52</v>
          </cell>
          <cell r="C765" t="str">
            <v>016</v>
          </cell>
          <cell r="D765" t="str">
            <v xml:space="preserve">ATTLEBORO                    </v>
          </cell>
          <cell r="E765">
            <v>0</v>
          </cell>
          <cell r="G765">
            <v>8505</v>
          </cell>
          <cell r="H765" t="str">
            <v>Athletics (3510)</v>
          </cell>
        </row>
        <row r="766">
          <cell r="A766">
            <v>764</v>
          </cell>
          <cell r="B766">
            <v>53</v>
          </cell>
          <cell r="C766" t="str">
            <v>016</v>
          </cell>
          <cell r="D766" t="str">
            <v xml:space="preserve">ATTLEBORO                    </v>
          </cell>
          <cell r="E766">
            <v>0</v>
          </cell>
          <cell r="G766">
            <v>8510</v>
          </cell>
          <cell r="H766" t="str">
            <v>Other Student Body Activities (3520)</v>
          </cell>
        </row>
        <row r="767">
          <cell r="A767">
            <v>765</v>
          </cell>
          <cell r="B767">
            <v>54</v>
          </cell>
          <cell r="C767" t="str">
            <v>016</v>
          </cell>
          <cell r="D767" t="str">
            <v xml:space="preserve">ATTLEBORO                    </v>
          </cell>
          <cell r="E767">
            <v>0</v>
          </cell>
          <cell r="G767">
            <v>8515</v>
          </cell>
          <cell r="H767" t="str">
            <v>School Security  (3600)</v>
          </cell>
        </row>
        <row r="768">
          <cell r="A768">
            <v>766</v>
          </cell>
          <cell r="B768">
            <v>55</v>
          </cell>
          <cell r="C768" t="str">
            <v>016</v>
          </cell>
          <cell r="D768" t="str">
            <v xml:space="preserve">ATTLEBORO                    </v>
          </cell>
          <cell r="E768">
            <v>12</v>
          </cell>
          <cell r="F768" t="str">
            <v>Operations and Maintenance</v>
          </cell>
        </row>
        <row r="769">
          <cell r="A769">
            <v>767</v>
          </cell>
          <cell r="B769">
            <v>56</v>
          </cell>
          <cell r="C769" t="str">
            <v>016</v>
          </cell>
          <cell r="D769" t="str">
            <v xml:space="preserve">ATTLEBORO                    </v>
          </cell>
          <cell r="E769">
            <v>0</v>
          </cell>
          <cell r="G769">
            <v>8520</v>
          </cell>
          <cell r="H769" t="str">
            <v>Custodial Services (4110)</v>
          </cell>
        </row>
        <row r="770">
          <cell r="A770">
            <v>768</v>
          </cell>
          <cell r="B770">
            <v>57</v>
          </cell>
          <cell r="C770" t="str">
            <v>016</v>
          </cell>
          <cell r="D770" t="str">
            <v xml:space="preserve">ATTLEBORO                    </v>
          </cell>
          <cell r="E770">
            <v>0</v>
          </cell>
          <cell r="G770">
            <v>8525</v>
          </cell>
          <cell r="H770" t="str">
            <v>Heating of Buildings (4120)</v>
          </cell>
        </row>
        <row r="771">
          <cell r="A771">
            <v>769</v>
          </cell>
          <cell r="B771">
            <v>58</v>
          </cell>
          <cell r="C771" t="str">
            <v>016</v>
          </cell>
          <cell r="D771" t="str">
            <v xml:space="preserve">ATTLEBORO                    </v>
          </cell>
          <cell r="E771">
            <v>0</v>
          </cell>
          <cell r="G771">
            <v>8530</v>
          </cell>
          <cell r="H771" t="str">
            <v>Utility Services (4130)</v>
          </cell>
        </row>
        <row r="772">
          <cell r="A772">
            <v>770</v>
          </cell>
          <cell r="B772">
            <v>59</v>
          </cell>
          <cell r="C772" t="str">
            <v>016</v>
          </cell>
          <cell r="D772" t="str">
            <v xml:space="preserve">ATTLEBORO                    </v>
          </cell>
          <cell r="E772">
            <v>0</v>
          </cell>
          <cell r="G772">
            <v>8535</v>
          </cell>
          <cell r="H772" t="str">
            <v>Maintenance of Grounds (4210)</v>
          </cell>
        </row>
        <row r="773">
          <cell r="A773">
            <v>771</v>
          </cell>
          <cell r="B773">
            <v>60</v>
          </cell>
          <cell r="C773" t="str">
            <v>016</v>
          </cell>
          <cell r="D773" t="str">
            <v xml:space="preserve">ATTLEBORO                    </v>
          </cell>
          <cell r="E773">
            <v>0</v>
          </cell>
          <cell r="G773">
            <v>8540</v>
          </cell>
          <cell r="H773" t="str">
            <v>Maintenance of Buildings (4220)</v>
          </cell>
        </row>
        <row r="774">
          <cell r="A774">
            <v>772</v>
          </cell>
          <cell r="B774">
            <v>61</v>
          </cell>
          <cell r="C774" t="str">
            <v>016</v>
          </cell>
          <cell r="D774" t="str">
            <v xml:space="preserve">ATTLEBORO                    </v>
          </cell>
          <cell r="E774">
            <v>0</v>
          </cell>
          <cell r="G774">
            <v>8545</v>
          </cell>
          <cell r="H774" t="str">
            <v>Building Security System (4225)</v>
          </cell>
        </row>
        <row r="775">
          <cell r="A775">
            <v>773</v>
          </cell>
          <cell r="B775">
            <v>62</v>
          </cell>
          <cell r="C775" t="str">
            <v>016</v>
          </cell>
          <cell r="D775" t="str">
            <v xml:space="preserve">ATTLEBORO                    </v>
          </cell>
          <cell r="E775">
            <v>0</v>
          </cell>
          <cell r="G775">
            <v>8550</v>
          </cell>
          <cell r="H775" t="str">
            <v>Maintenance of Equipment (4230)</v>
          </cell>
        </row>
        <row r="776">
          <cell r="A776">
            <v>774</v>
          </cell>
          <cell r="B776">
            <v>63</v>
          </cell>
          <cell r="C776" t="str">
            <v>016</v>
          </cell>
          <cell r="D776" t="str">
            <v xml:space="preserve">ATTLEBORO                    </v>
          </cell>
          <cell r="E776">
            <v>0</v>
          </cell>
          <cell r="G776">
            <v>8555</v>
          </cell>
          <cell r="H776" t="str">
            <v xml:space="preserve">Extraordinary Maintenance (4300)   </v>
          </cell>
        </row>
        <row r="777">
          <cell r="A777">
            <v>775</v>
          </cell>
          <cell r="B777">
            <v>64</v>
          </cell>
          <cell r="C777" t="str">
            <v>016</v>
          </cell>
          <cell r="D777" t="str">
            <v xml:space="preserve">ATTLEBORO                    </v>
          </cell>
          <cell r="E777">
            <v>0</v>
          </cell>
          <cell r="G777">
            <v>8560</v>
          </cell>
          <cell r="H777" t="str">
            <v>Networking and Telecommunications (4400)</v>
          </cell>
        </row>
        <row r="778">
          <cell r="A778">
            <v>776</v>
          </cell>
          <cell r="B778">
            <v>65</v>
          </cell>
          <cell r="C778" t="str">
            <v>016</v>
          </cell>
          <cell r="D778" t="str">
            <v xml:space="preserve">ATTLEBORO                    </v>
          </cell>
          <cell r="E778">
            <v>0</v>
          </cell>
          <cell r="G778">
            <v>8565</v>
          </cell>
          <cell r="H778" t="str">
            <v>Technology Maintenance (4450)</v>
          </cell>
        </row>
        <row r="779">
          <cell r="A779">
            <v>777</v>
          </cell>
          <cell r="B779">
            <v>66</v>
          </cell>
          <cell r="C779" t="str">
            <v>016</v>
          </cell>
          <cell r="D779" t="str">
            <v xml:space="preserve">ATTLEBORO                    </v>
          </cell>
          <cell r="E779">
            <v>13</v>
          </cell>
          <cell r="F779" t="str">
            <v>Insurance, Retirement Programs and Other</v>
          </cell>
        </row>
        <row r="780">
          <cell r="A780">
            <v>778</v>
          </cell>
          <cell r="B780">
            <v>67</v>
          </cell>
          <cell r="C780" t="str">
            <v>016</v>
          </cell>
          <cell r="D780" t="str">
            <v xml:space="preserve">ATTLEBORO                    </v>
          </cell>
          <cell r="E780">
            <v>0</v>
          </cell>
          <cell r="G780">
            <v>8570</v>
          </cell>
          <cell r="H780" t="str">
            <v>Employer Retirement Contributions (5100)</v>
          </cell>
        </row>
        <row r="781">
          <cell r="A781">
            <v>779</v>
          </cell>
          <cell r="B781">
            <v>68</v>
          </cell>
          <cell r="C781" t="str">
            <v>016</v>
          </cell>
          <cell r="D781" t="str">
            <v xml:space="preserve">ATTLEBORO                    </v>
          </cell>
          <cell r="E781">
            <v>0</v>
          </cell>
          <cell r="G781">
            <v>8575</v>
          </cell>
          <cell r="H781" t="str">
            <v>Insurance for Active Employees (5200)</v>
          </cell>
        </row>
        <row r="782">
          <cell r="A782">
            <v>780</v>
          </cell>
          <cell r="B782">
            <v>69</v>
          </cell>
          <cell r="C782" t="str">
            <v>016</v>
          </cell>
          <cell r="D782" t="str">
            <v xml:space="preserve">ATTLEBORO                    </v>
          </cell>
          <cell r="E782">
            <v>0</v>
          </cell>
          <cell r="G782">
            <v>8580</v>
          </cell>
          <cell r="H782" t="str">
            <v>Insurance for Retired School Employees (5250)</v>
          </cell>
        </row>
        <row r="783">
          <cell r="A783">
            <v>781</v>
          </cell>
          <cell r="B783">
            <v>70</v>
          </cell>
          <cell r="C783" t="str">
            <v>016</v>
          </cell>
          <cell r="D783" t="str">
            <v xml:space="preserve">ATTLEBORO                    </v>
          </cell>
          <cell r="E783">
            <v>0</v>
          </cell>
          <cell r="G783">
            <v>8585</v>
          </cell>
          <cell r="H783" t="str">
            <v>Other Non-Employee Insurance (5260)</v>
          </cell>
        </row>
        <row r="784">
          <cell r="A784">
            <v>782</v>
          </cell>
          <cell r="B784">
            <v>71</v>
          </cell>
          <cell r="C784" t="str">
            <v>016</v>
          </cell>
          <cell r="D784" t="str">
            <v xml:space="preserve">ATTLEBORO                    </v>
          </cell>
          <cell r="E784">
            <v>0</v>
          </cell>
          <cell r="G784">
            <v>8590</v>
          </cell>
          <cell r="H784" t="str">
            <v xml:space="preserve">Rental Lease of Equipment (5300)   </v>
          </cell>
        </row>
        <row r="785">
          <cell r="A785">
            <v>783</v>
          </cell>
          <cell r="B785">
            <v>72</v>
          </cell>
          <cell r="C785" t="str">
            <v>016</v>
          </cell>
          <cell r="D785" t="str">
            <v xml:space="preserve">ATTLEBORO                    </v>
          </cell>
          <cell r="E785">
            <v>0</v>
          </cell>
          <cell r="G785">
            <v>8595</v>
          </cell>
          <cell r="H785" t="str">
            <v>Rental Lease  of Buildings (5350)</v>
          </cell>
        </row>
        <row r="786">
          <cell r="A786">
            <v>784</v>
          </cell>
          <cell r="B786">
            <v>73</v>
          </cell>
          <cell r="C786" t="str">
            <v>016</v>
          </cell>
          <cell r="D786" t="str">
            <v xml:space="preserve">ATTLEBORO                    </v>
          </cell>
          <cell r="E786">
            <v>0</v>
          </cell>
          <cell r="G786">
            <v>8600</v>
          </cell>
          <cell r="H786" t="str">
            <v>Short Term Interest RAN's (5400)</v>
          </cell>
        </row>
        <row r="787">
          <cell r="A787">
            <v>785</v>
          </cell>
          <cell r="B787">
            <v>74</v>
          </cell>
          <cell r="C787" t="str">
            <v>016</v>
          </cell>
          <cell r="D787" t="str">
            <v xml:space="preserve">ATTLEBORO                    </v>
          </cell>
          <cell r="E787">
            <v>0</v>
          </cell>
          <cell r="G787">
            <v>8610</v>
          </cell>
          <cell r="H787" t="str">
            <v>Crossing Guards, Inspections, Bank Charges (5500)</v>
          </cell>
        </row>
        <row r="788">
          <cell r="A788">
            <v>786</v>
          </cell>
          <cell r="B788">
            <v>75</v>
          </cell>
          <cell r="C788" t="str">
            <v>016</v>
          </cell>
          <cell r="D788" t="str">
            <v xml:space="preserve">ATTLEBORO                    </v>
          </cell>
          <cell r="E788">
            <v>14</v>
          </cell>
          <cell r="F788" t="str">
            <v xml:space="preserve">Payments To Out-Of-District Schools </v>
          </cell>
        </row>
        <row r="789">
          <cell r="A789">
            <v>787</v>
          </cell>
          <cell r="B789">
            <v>76</v>
          </cell>
          <cell r="C789" t="str">
            <v>016</v>
          </cell>
          <cell r="D789" t="str">
            <v xml:space="preserve">ATTLEBORO                    </v>
          </cell>
          <cell r="E789">
            <v>15</v>
          </cell>
          <cell r="F789" t="str">
            <v>Tuition To Other Schools (9000)</v>
          </cell>
          <cell r="G789" t="str">
            <v xml:space="preserve"> </v>
          </cell>
        </row>
        <row r="790">
          <cell r="A790">
            <v>788</v>
          </cell>
          <cell r="B790">
            <v>77</v>
          </cell>
          <cell r="C790" t="str">
            <v>016</v>
          </cell>
          <cell r="D790" t="str">
            <v xml:space="preserve">ATTLEBORO                    </v>
          </cell>
          <cell r="E790">
            <v>16</v>
          </cell>
          <cell r="F790" t="str">
            <v>Out-of-District Transportation (3300)</v>
          </cell>
        </row>
        <row r="791">
          <cell r="A791">
            <v>789</v>
          </cell>
          <cell r="B791">
            <v>78</v>
          </cell>
          <cell r="C791" t="str">
            <v>016</v>
          </cell>
          <cell r="D791" t="str">
            <v xml:space="preserve">ATTLEBORO                    </v>
          </cell>
          <cell r="E791">
            <v>17</v>
          </cell>
          <cell r="F791" t="str">
            <v>TOTAL EXPENDITURES</v>
          </cell>
        </row>
        <row r="792">
          <cell r="A792">
            <v>790</v>
          </cell>
          <cell r="B792">
            <v>79</v>
          </cell>
          <cell r="C792" t="str">
            <v>016</v>
          </cell>
          <cell r="D792" t="str">
            <v xml:space="preserve">ATTLEBORO                    </v>
          </cell>
          <cell r="E792">
            <v>18</v>
          </cell>
          <cell r="F792" t="str">
            <v>percentage of overall spending from the general fund</v>
          </cell>
        </row>
        <row r="793">
          <cell r="A793">
            <v>791</v>
          </cell>
          <cell r="B793">
            <v>1</v>
          </cell>
          <cell r="C793" t="str">
            <v>017</v>
          </cell>
          <cell r="D793" t="str">
            <v xml:space="preserve">AUBURN                       </v>
          </cell>
          <cell r="E793">
            <v>1</v>
          </cell>
          <cell r="F793" t="str">
            <v>In-District FTE Average Membership</v>
          </cell>
          <cell r="G793" t="str">
            <v xml:space="preserve"> </v>
          </cell>
        </row>
        <row r="794">
          <cell r="A794">
            <v>792</v>
          </cell>
          <cell r="B794">
            <v>2</v>
          </cell>
          <cell r="C794" t="str">
            <v>017</v>
          </cell>
          <cell r="D794" t="str">
            <v xml:space="preserve">AUBURN                       </v>
          </cell>
          <cell r="E794">
            <v>2</v>
          </cell>
          <cell r="F794" t="str">
            <v>Out-of-District FTE Average Membership</v>
          </cell>
          <cell r="G794" t="str">
            <v xml:space="preserve"> </v>
          </cell>
        </row>
        <row r="795">
          <cell r="A795">
            <v>793</v>
          </cell>
          <cell r="B795">
            <v>3</v>
          </cell>
          <cell r="C795" t="str">
            <v>017</v>
          </cell>
          <cell r="D795" t="str">
            <v xml:space="preserve">AUBURN                       </v>
          </cell>
          <cell r="E795">
            <v>3</v>
          </cell>
          <cell r="F795" t="str">
            <v>Total FTE Average Membership</v>
          </cell>
          <cell r="G795" t="str">
            <v xml:space="preserve"> </v>
          </cell>
        </row>
        <row r="796">
          <cell r="A796">
            <v>794</v>
          </cell>
          <cell r="B796">
            <v>4</v>
          </cell>
          <cell r="C796" t="str">
            <v>017</v>
          </cell>
          <cell r="D796" t="str">
            <v xml:space="preserve">AUBURN                       </v>
          </cell>
          <cell r="E796">
            <v>4</v>
          </cell>
          <cell r="F796" t="str">
            <v>Administration</v>
          </cell>
          <cell r="G796" t="str">
            <v xml:space="preserve"> </v>
          </cell>
          <cell r="I796">
            <v>831159</v>
          </cell>
          <cell r="J796">
            <v>22644</v>
          </cell>
          <cell r="K796">
            <v>853803</v>
          </cell>
          <cell r="L796">
            <v>2.8043858101335655</v>
          </cell>
          <cell r="M796">
            <v>365.40400582042287</v>
          </cell>
        </row>
        <row r="797">
          <cell r="A797">
            <v>795</v>
          </cell>
          <cell r="B797">
            <v>5</v>
          </cell>
          <cell r="C797" t="str">
            <v>017</v>
          </cell>
          <cell r="D797" t="str">
            <v xml:space="preserve">AUBURN                       </v>
          </cell>
          <cell r="E797">
            <v>0</v>
          </cell>
          <cell r="G797">
            <v>8300</v>
          </cell>
          <cell r="H797" t="str">
            <v>School Committee (1110)</v>
          </cell>
          <cell r="I797">
            <v>16646</v>
          </cell>
          <cell r="J797">
            <v>0</v>
          </cell>
          <cell r="K797">
            <v>16646</v>
          </cell>
          <cell r="L797">
            <v>5.4675148945931708E-2</v>
          </cell>
          <cell r="M797">
            <v>7.124026363091672</v>
          </cell>
        </row>
        <row r="798">
          <cell r="A798">
            <v>796</v>
          </cell>
          <cell r="B798">
            <v>6</v>
          </cell>
          <cell r="C798" t="str">
            <v>017</v>
          </cell>
          <cell r="D798" t="str">
            <v xml:space="preserve">AUBURN                       </v>
          </cell>
          <cell r="E798">
            <v>0</v>
          </cell>
          <cell r="G798">
            <v>8305</v>
          </cell>
          <cell r="H798" t="str">
            <v>Superintendent (1210)</v>
          </cell>
          <cell r="I798">
            <v>228509</v>
          </cell>
          <cell r="J798">
            <v>0</v>
          </cell>
          <cell r="K798">
            <v>228509</v>
          </cell>
          <cell r="L798">
            <v>0.75055650669745944</v>
          </cell>
          <cell r="M798">
            <v>97.795514850637687</v>
          </cell>
        </row>
        <row r="799">
          <cell r="A799">
            <v>797</v>
          </cell>
          <cell r="B799">
            <v>7</v>
          </cell>
          <cell r="C799" t="str">
            <v>017</v>
          </cell>
          <cell r="D799" t="str">
            <v xml:space="preserve">AUBURN                       </v>
          </cell>
          <cell r="E799">
            <v>0</v>
          </cell>
          <cell r="G799">
            <v>8310</v>
          </cell>
          <cell r="H799" t="str">
            <v>Assistant Superintendents (1220)</v>
          </cell>
          <cell r="I799">
            <v>38801</v>
          </cell>
          <cell r="J799">
            <v>0</v>
          </cell>
          <cell r="K799">
            <v>38801</v>
          </cell>
          <cell r="L799">
            <v>0.12744505912838497</v>
          </cell>
          <cell r="M799">
            <v>16.605751947273816</v>
          </cell>
        </row>
        <row r="800">
          <cell r="A800">
            <v>798</v>
          </cell>
          <cell r="B800">
            <v>8</v>
          </cell>
          <cell r="C800" t="str">
            <v>017</v>
          </cell>
          <cell r="D800" t="str">
            <v xml:space="preserve">AUBURN                       </v>
          </cell>
          <cell r="E800">
            <v>0</v>
          </cell>
          <cell r="G800">
            <v>8315</v>
          </cell>
          <cell r="H800" t="str">
            <v>Other District-Wide Administration (1230)</v>
          </cell>
          <cell r="I800">
            <v>0</v>
          </cell>
          <cell r="J800">
            <v>0</v>
          </cell>
          <cell r="K800">
            <v>0</v>
          </cell>
          <cell r="L800">
            <v>0</v>
          </cell>
          <cell r="M800">
            <v>0</v>
          </cell>
        </row>
        <row r="801">
          <cell r="A801">
            <v>799</v>
          </cell>
          <cell r="B801">
            <v>9</v>
          </cell>
          <cell r="C801" t="str">
            <v>017</v>
          </cell>
          <cell r="D801" t="str">
            <v xml:space="preserve">AUBURN                       </v>
          </cell>
          <cell r="E801">
            <v>0</v>
          </cell>
          <cell r="G801">
            <v>8320</v>
          </cell>
          <cell r="H801" t="str">
            <v>Business and Finance (1410)</v>
          </cell>
          <cell r="I801">
            <v>318988</v>
          </cell>
          <cell r="J801">
            <v>4943</v>
          </cell>
          <cell r="K801">
            <v>323931</v>
          </cell>
          <cell r="L801">
            <v>1.0639778729547402</v>
          </cell>
          <cell r="M801">
            <v>138.63348455020116</v>
          </cell>
        </row>
        <row r="802">
          <cell r="A802">
            <v>800</v>
          </cell>
          <cell r="B802">
            <v>10</v>
          </cell>
          <cell r="C802" t="str">
            <v>017</v>
          </cell>
          <cell r="D802" t="str">
            <v xml:space="preserve">AUBURN                       </v>
          </cell>
          <cell r="E802">
            <v>0</v>
          </cell>
          <cell r="G802">
            <v>8325</v>
          </cell>
          <cell r="H802" t="str">
            <v>Human Resources and Benefits (1420)</v>
          </cell>
          <cell r="I802">
            <v>0</v>
          </cell>
          <cell r="J802">
            <v>0</v>
          </cell>
          <cell r="K802">
            <v>0</v>
          </cell>
          <cell r="L802">
            <v>0</v>
          </cell>
          <cell r="M802">
            <v>0</v>
          </cell>
        </row>
        <row r="803">
          <cell r="A803">
            <v>801</v>
          </cell>
          <cell r="B803">
            <v>11</v>
          </cell>
          <cell r="C803" t="str">
            <v>017</v>
          </cell>
          <cell r="D803" t="str">
            <v xml:space="preserve">AUBURN                       </v>
          </cell>
          <cell r="E803">
            <v>0</v>
          </cell>
          <cell r="G803">
            <v>8330</v>
          </cell>
          <cell r="H803" t="str">
            <v>Legal Service For School Committee (1430)</v>
          </cell>
          <cell r="I803">
            <v>6746</v>
          </cell>
          <cell r="J803">
            <v>0</v>
          </cell>
          <cell r="K803">
            <v>6746</v>
          </cell>
          <cell r="L803">
            <v>2.2157788945647922E-2</v>
          </cell>
          <cell r="M803">
            <v>2.8871009158606524</v>
          </cell>
        </row>
        <row r="804">
          <cell r="A804">
            <v>802</v>
          </cell>
          <cell r="B804">
            <v>12</v>
          </cell>
          <cell r="C804" t="str">
            <v>017</v>
          </cell>
          <cell r="D804" t="str">
            <v xml:space="preserve">AUBURN                       </v>
          </cell>
          <cell r="E804">
            <v>0</v>
          </cell>
          <cell r="G804">
            <v>8335</v>
          </cell>
          <cell r="H804" t="str">
            <v>Legal Settlements (1435)</v>
          </cell>
          <cell r="I804">
            <v>0</v>
          </cell>
          <cell r="J804">
            <v>0</v>
          </cell>
          <cell r="K804">
            <v>0</v>
          </cell>
          <cell r="L804">
            <v>0</v>
          </cell>
          <cell r="M804">
            <v>0</v>
          </cell>
        </row>
        <row r="805">
          <cell r="A805">
            <v>803</v>
          </cell>
          <cell r="B805">
            <v>13</v>
          </cell>
          <cell r="C805" t="str">
            <v>017</v>
          </cell>
          <cell r="D805" t="str">
            <v xml:space="preserve">AUBURN                       </v>
          </cell>
          <cell r="E805">
            <v>0</v>
          </cell>
          <cell r="G805">
            <v>8340</v>
          </cell>
          <cell r="H805" t="str">
            <v>District-wide Information Mgmt and Tech (1450)</v>
          </cell>
          <cell r="I805">
            <v>221469</v>
          </cell>
          <cell r="J805">
            <v>17701</v>
          </cell>
          <cell r="K805">
            <v>239170</v>
          </cell>
          <cell r="L805">
            <v>0.7855734334614014</v>
          </cell>
          <cell r="M805">
            <v>102.35812719335787</v>
          </cell>
        </row>
        <row r="806">
          <cell r="A806">
            <v>804</v>
          </cell>
          <cell r="B806">
            <v>14</v>
          </cell>
          <cell r="C806" t="str">
            <v>017</v>
          </cell>
          <cell r="D806" t="str">
            <v xml:space="preserve">AUBURN                       </v>
          </cell>
          <cell r="E806">
            <v>5</v>
          </cell>
          <cell r="F806" t="str">
            <v xml:space="preserve">Instructional Leadership </v>
          </cell>
          <cell r="I806">
            <v>2401603</v>
          </cell>
          <cell r="J806">
            <v>39892</v>
          </cell>
          <cell r="K806">
            <v>2441495</v>
          </cell>
          <cell r="L806">
            <v>8.0192900862518055</v>
          </cell>
          <cell r="M806">
            <v>1044.8921509886159</v>
          </cell>
        </row>
        <row r="807">
          <cell r="A807">
            <v>805</v>
          </cell>
          <cell r="B807">
            <v>15</v>
          </cell>
          <cell r="C807" t="str">
            <v>017</v>
          </cell>
          <cell r="D807" t="str">
            <v xml:space="preserve">AUBURN                       </v>
          </cell>
          <cell r="E807">
            <v>0</v>
          </cell>
          <cell r="G807">
            <v>8345</v>
          </cell>
          <cell r="H807" t="str">
            <v>Curriculum Directors  (Supervisory) (2110)</v>
          </cell>
          <cell r="I807">
            <v>282637</v>
          </cell>
          <cell r="J807">
            <v>16534</v>
          </cell>
          <cell r="K807">
            <v>299171</v>
          </cell>
          <cell r="L807">
            <v>0.98265162713584864</v>
          </cell>
          <cell r="M807">
            <v>128.03689120944964</v>
          </cell>
        </row>
        <row r="808">
          <cell r="A808">
            <v>806</v>
          </cell>
          <cell r="B808">
            <v>16</v>
          </cell>
          <cell r="C808" t="str">
            <v>017</v>
          </cell>
          <cell r="D808" t="str">
            <v xml:space="preserve">AUBURN                       </v>
          </cell>
          <cell r="E808">
            <v>0</v>
          </cell>
          <cell r="G808">
            <v>8350</v>
          </cell>
          <cell r="H808" t="str">
            <v>Department Heads  (Non-Supervisory) (2120)</v>
          </cell>
          <cell r="I808">
            <v>0</v>
          </cell>
          <cell r="J808">
            <v>0</v>
          </cell>
          <cell r="K808">
            <v>0</v>
          </cell>
          <cell r="L808">
            <v>0</v>
          </cell>
          <cell r="M808">
            <v>0</v>
          </cell>
        </row>
        <row r="809">
          <cell r="A809">
            <v>807</v>
          </cell>
          <cell r="B809">
            <v>17</v>
          </cell>
          <cell r="C809" t="str">
            <v>017</v>
          </cell>
          <cell r="D809" t="str">
            <v xml:space="preserve">AUBURN                       </v>
          </cell>
          <cell r="E809">
            <v>0</v>
          </cell>
          <cell r="G809">
            <v>8355</v>
          </cell>
          <cell r="H809" t="str">
            <v>School Leadership-Building (2210)</v>
          </cell>
          <cell r="I809">
            <v>1263623</v>
          </cell>
          <cell r="J809">
            <v>23358</v>
          </cell>
          <cell r="K809">
            <v>1286981</v>
          </cell>
          <cell r="L809">
            <v>4.2271943929823461</v>
          </cell>
          <cell r="M809">
            <v>550.79217666695206</v>
          </cell>
        </row>
        <row r="810">
          <cell r="A810">
            <v>808</v>
          </cell>
          <cell r="B810">
            <v>18</v>
          </cell>
          <cell r="C810" t="str">
            <v>017</v>
          </cell>
          <cell r="D810" t="str">
            <v xml:space="preserve">AUBURN                       </v>
          </cell>
          <cell r="E810">
            <v>0</v>
          </cell>
          <cell r="G810">
            <v>8360</v>
          </cell>
          <cell r="H810" t="str">
            <v>Curriculum Leaders/Dept Heads-Building Level (2220)</v>
          </cell>
          <cell r="I810">
            <v>853076</v>
          </cell>
          <cell r="J810">
            <v>0</v>
          </cell>
          <cell r="K810">
            <v>853076</v>
          </cell>
          <cell r="L810">
            <v>2.8019979191517264</v>
          </cell>
          <cell r="M810">
            <v>365.09286998202521</v>
          </cell>
        </row>
        <row r="811">
          <cell r="A811">
            <v>809</v>
          </cell>
          <cell r="B811">
            <v>19</v>
          </cell>
          <cell r="C811" t="str">
            <v>017</v>
          </cell>
          <cell r="D811" t="str">
            <v xml:space="preserve">AUBURN                       </v>
          </cell>
          <cell r="E811">
            <v>0</v>
          </cell>
          <cell r="G811">
            <v>8365</v>
          </cell>
          <cell r="H811" t="str">
            <v>Building Technology (2250)</v>
          </cell>
          <cell r="I811">
            <v>2267</v>
          </cell>
          <cell r="J811">
            <v>0</v>
          </cell>
          <cell r="K811">
            <v>2267</v>
          </cell>
          <cell r="L811">
            <v>7.4461469818831666E-3</v>
          </cell>
          <cell r="M811">
            <v>0.97021313018916377</v>
          </cell>
        </row>
        <row r="812">
          <cell r="A812">
            <v>810</v>
          </cell>
          <cell r="B812">
            <v>20</v>
          </cell>
          <cell r="C812" t="str">
            <v>017</v>
          </cell>
          <cell r="D812" t="str">
            <v xml:space="preserve">AUBURN                       </v>
          </cell>
          <cell r="E812">
            <v>0</v>
          </cell>
          <cell r="G812">
            <v>8380</v>
          </cell>
          <cell r="H812" t="str">
            <v>Instructional Coordinators and Team Leaders (2315)</v>
          </cell>
          <cell r="I812">
            <v>0</v>
          </cell>
          <cell r="J812">
            <v>0</v>
          </cell>
          <cell r="K812">
            <v>0</v>
          </cell>
          <cell r="L812">
            <v>0</v>
          </cell>
          <cell r="M812">
            <v>0</v>
          </cell>
        </row>
        <row r="813">
          <cell r="A813">
            <v>811</v>
          </cell>
          <cell r="B813">
            <v>21</v>
          </cell>
          <cell r="C813" t="str">
            <v>017</v>
          </cell>
          <cell r="D813" t="str">
            <v xml:space="preserve">AUBURN                       </v>
          </cell>
          <cell r="E813">
            <v>6</v>
          </cell>
          <cell r="F813" t="str">
            <v>Classroom and Specialist Teachers</v>
          </cell>
          <cell r="I813">
            <v>9832801</v>
          </cell>
          <cell r="J813">
            <v>203558</v>
          </cell>
          <cell r="K813">
            <v>10036359</v>
          </cell>
          <cell r="L813">
            <v>32.965242292433153</v>
          </cell>
          <cell r="M813">
            <v>4295.2833176410168</v>
          </cell>
        </row>
        <row r="814">
          <cell r="A814">
            <v>812</v>
          </cell>
          <cell r="B814">
            <v>22</v>
          </cell>
          <cell r="C814" t="str">
            <v>017</v>
          </cell>
          <cell r="D814" t="str">
            <v xml:space="preserve">AUBURN                       </v>
          </cell>
          <cell r="E814">
            <v>0</v>
          </cell>
          <cell r="G814">
            <v>8370</v>
          </cell>
          <cell r="H814" t="str">
            <v>Teachers, Classroom (2305)</v>
          </cell>
          <cell r="I814">
            <v>7976078</v>
          </cell>
          <cell r="J814">
            <v>110090</v>
          </cell>
          <cell r="K814">
            <v>8086168</v>
          </cell>
          <cell r="L814">
            <v>26.559680391795428</v>
          </cell>
          <cell r="M814">
            <v>3460.6556535136524</v>
          </cell>
        </row>
        <row r="815">
          <cell r="A815">
            <v>813</v>
          </cell>
          <cell r="B815">
            <v>23</v>
          </cell>
          <cell r="C815" t="str">
            <v>017</v>
          </cell>
          <cell r="D815" t="str">
            <v xml:space="preserve">AUBURN                       </v>
          </cell>
          <cell r="E815">
            <v>0</v>
          </cell>
          <cell r="G815">
            <v>8375</v>
          </cell>
          <cell r="H815" t="str">
            <v>Teachers, Specialists  (2310)</v>
          </cell>
          <cell r="I815">
            <v>1856723</v>
          </cell>
          <cell r="J815">
            <v>93468</v>
          </cell>
          <cell r="K815">
            <v>1950191</v>
          </cell>
          <cell r="L815">
            <v>6.4055619006377214</v>
          </cell>
          <cell r="M815">
            <v>834.6276641273646</v>
          </cell>
        </row>
        <row r="816">
          <cell r="A816">
            <v>814</v>
          </cell>
          <cell r="B816">
            <v>24</v>
          </cell>
          <cell r="C816" t="str">
            <v>017</v>
          </cell>
          <cell r="D816" t="str">
            <v xml:space="preserve">AUBURN                       </v>
          </cell>
          <cell r="E816">
            <v>7</v>
          </cell>
          <cell r="F816" t="str">
            <v>Other Teaching Services</v>
          </cell>
          <cell r="I816">
            <v>1741923</v>
          </cell>
          <cell r="J816">
            <v>388011</v>
          </cell>
          <cell r="K816">
            <v>2129934</v>
          </cell>
          <cell r="L816">
            <v>6.9959424903883285</v>
          </cell>
          <cell r="M816">
            <v>911.55268338611666</v>
          </cell>
        </row>
        <row r="817">
          <cell r="A817">
            <v>815</v>
          </cell>
          <cell r="B817">
            <v>25</v>
          </cell>
          <cell r="C817" t="str">
            <v>017</v>
          </cell>
          <cell r="D817" t="str">
            <v xml:space="preserve">AUBURN                       </v>
          </cell>
          <cell r="E817">
            <v>0</v>
          </cell>
          <cell r="G817">
            <v>8385</v>
          </cell>
          <cell r="H817" t="str">
            <v>Medical/ Therapeutic Services (2320)</v>
          </cell>
          <cell r="I817">
            <v>142970</v>
          </cell>
          <cell r="J817">
            <v>309908</v>
          </cell>
          <cell r="K817">
            <v>452878</v>
          </cell>
          <cell r="L817">
            <v>1.4875148446675275</v>
          </cell>
          <cell r="M817">
            <v>193.81922451425149</v>
          </cell>
        </row>
        <row r="818">
          <cell r="A818">
            <v>816</v>
          </cell>
          <cell r="B818">
            <v>26</v>
          </cell>
          <cell r="C818" t="str">
            <v>017</v>
          </cell>
          <cell r="D818" t="str">
            <v xml:space="preserve">AUBURN                       </v>
          </cell>
          <cell r="E818">
            <v>0</v>
          </cell>
          <cell r="G818">
            <v>8390</v>
          </cell>
          <cell r="H818" t="str">
            <v>Substitute Teachers (2325)</v>
          </cell>
          <cell r="I818">
            <v>129902</v>
          </cell>
          <cell r="J818">
            <v>0</v>
          </cell>
          <cell r="K818">
            <v>129902</v>
          </cell>
          <cell r="L818">
            <v>0.42667374734917823</v>
          </cell>
          <cell r="M818">
            <v>55.594453479414533</v>
          </cell>
        </row>
        <row r="819">
          <cell r="A819">
            <v>817</v>
          </cell>
          <cell r="B819">
            <v>27</v>
          </cell>
          <cell r="C819" t="str">
            <v>017</v>
          </cell>
          <cell r="D819" t="str">
            <v xml:space="preserve">AUBURN                       </v>
          </cell>
          <cell r="E819">
            <v>0</v>
          </cell>
          <cell r="G819">
            <v>8395</v>
          </cell>
          <cell r="H819" t="str">
            <v>Non-Clerical Paraprofs./Instructional Assistants (2330)</v>
          </cell>
          <cell r="I819">
            <v>1393795</v>
          </cell>
          <cell r="J819">
            <v>78103</v>
          </cell>
          <cell r="K819">
            <v>1471898</v>
          </cell>
          <cell r="L819">
            <v>4.8345694090603741</v>
          </cell>
          <cell r="M819">
            <v>629.93152443721647</v>
          </cell>
        </row>
        <row r="820">
          <cell r="A820">
            <v>818</v>
          </cell>
          <cell r="B820">
            <v>28</v>
          </cell>
          <cell r="C820" t="str">
            <v>017</v>
          </cell>
          <cell r="D820" t="str">
            <v xml:space="preserve">AUBURN                       </v>
          </cell>
          <cell r="E820">
            <v>0</v>
          </cell>
          <cell r="G820">
            <v>8400</v>
          </cell>
          <cell r="H820" t="str">
            <v>Librarians and Media Center Directors (2340)</v>
          </cell>
          <cell r="I820">
            <v>75256</v>
          </cell>
          <cell r="J820">
            <v>0</v>
          </cell>
          <cell r="K820">
            <v>75256</v>
          </cell>
          <cell r="L820">
            <v>0.24718448931124815</v>
          </cell>
          <cell r="M820">
            <v>32.207480955234104</v>
          </cell>
        </row>
        <row r="821">
          <cell r="A821">
            <v>819</v>
          </cell>
          <cell r="B821">
            <v>29</v>
          </cell>
          <cell r="C821" t="str">
            <v>017</v>
          </cell>
          <cell r="D821" t="str">
            <v xml:space="preserve">AUBURN                       </v>
          </cell>
          <cell r="E821">
            <v>8</v>
          </cell>
          <cell r="F821" t="str">
            <v>Professional Development</v>
          </cell>
          <cell r="I821">
            <v>232463</v>
          </cell>
          <cell r="J821">
            <v>153271</v>
          </cell>
          <cell r="K821">
            <v>385734</v>
          </cell>
          <cell r="L821">
            <v>1.2669748830656027</v>
          </cell>
          <cell r="M821">
            <v>165.08345459214243</v>
          </cell>
        </row>
        <row r="822">
          <cell r="A822">
            <v>820</v>
          </cell>
          <cell r="B822">
            <v>30</v>
          </cell>
          <cell r="C822" t="str">
            <v>017</v>
          </cell>
          <cell r="D822" t="str">
            <v xml:space="preserve">AUBURN                       </v>
          </cell>
          <cell r="E822">
            <v>0</v>
          </cell>
          <cell r="G822">
            <v>8405</v>
          </cell>
          <cell r="H822" t="str">
            <v>Professional Development Leadership (2351)</v>
          </cell>
          <cell r="I822">
            <v>0</v>
          </cell>
          <cell r="J822">
            <v>41581</v>
          </cell>
          <cell r="K822">
            <v>41581</v>
          </cell>
          <cell r="L822">
            <v>0.13657619658301012</v>
          </cell>
          <cell r="M822">
            <v>17.79551485063768</v>
          </cell>
        </row>
        <row r="823">
          <cell r="A823">
            <v>821</v>
          </cell>
          <cell r="B823">
            <v>31</v>
          </cell>
          <cell r="C823" t="str">
            <v>017</v>
          </cell>
          <cell r="D823" t="str">
            <v xml:space="preserve">AUBURN                       </v>
          </cell>
          <cell r="E823">
            <v>0</v>
          </cell>
          <cell r="G823">
            <v>8410</v>
          </cell>
          <cell r="H823" t="str">
            <v>Teacher/Instructional Staff-Professional Days (2353)</v>
          </cell>
          <cell r="I823">
            <v>175040</v>
          </cell>
          <cell r="J823">
            <v>0</v>
          </cell>
          <cell r="K823">
            <v>175040</v>
          </cell>
          <cell r="L823">
            <v>0.57493320145956306</v>
          </cell>
          <cell r="M823">
            <v>74.912265685183598</v>
          </cell>
        </row>
        <row r="824">
          <cell r="A824">
            <v>822</v>
          </cell>
          <cell r="B824">
            <v>32</v>
          </cell>
          <cell r="C824" t="str">
            <v>017</v>
          </cell>
          <cell r="D824" t="str">
            <v xml:space="preserve">AUBURN                       </v>
          </cell>
          <cell r="E824">
            <v>0</v>
          </cell>
          <cell r="G824">
            <v>8415</v>
          </cell>
          <cell r="H824" t="str">
            <v>Substitutes for Instructional Staff at Prof. Dev. (2355)</v>
          </cell>
          <cell r="I824">
            <v>16453</v>
          </cell>
          <cell r="J824">
            <v>0</v>
          </cell>
          <cell r="K824">
            <v>16453</v>
          </cell>
          <cell r="L824">
            <v>5.4041224655017088E-2</v>
          </cell>
          <cell r="M824">
            <v>7.041427715484037</v>
          </cell>
        </row>
        <row r="825">
          <cell r="A825">
            <v>823</v>
          </cell>
          <cell r="B825">
            <v>33</v>
          </cell>
          <cell r="C825" t="str">
            <v>017</v>
          </cell>
          <cell r="D825" t="str">
            <v xml:space="preserve">AUBURN                       </v>
          </cell>
          <cell r="E825">
            <v>0</v>
          </cell>
          <cell r="G825">
            <v>8420</v>
          </cell>
          <cell r="H825" t="str">
            <v>Prof. Dev.  Stipends, Providers and Expenses (2357)</v>
          </cell>
          <cell r="I825">
            <v>40970</v>
          </cell>
          <cell r="J825">
            <v>111690</v>
          </cell>
          <cell r="K825">
            <v>152660</v>
          </cell>
          <cell r="L825">
            <v>0.50142426036801246</v>
          </cell>
          <cell r="M825">
            <v>65.334246340837112</v>
          </cell>
        </row>
        <row r="826">
          <cell r="A826">
            <v>824</v>
          </cell>
          <cell r="B826">
            <v>34</v>
          </cell>
          <cell r="C826" t="str">
            <v>017</v>
          </cell>
          <cell r="D826" t="str">
            <v xml:space="preserve">AUBURN                       </v>
          </cell>
          <cell r="E826">
            <v>9</v>
          </cell>
          <cell r="F826" t="str">
            <v>Instructional Materials, Equipment and Technology</v>
          </cell>
          <cell r="I826">
            <v>259709</v>
          </cell>
          <cell r="J826">
            <v>640887</v>
          </cell>
          <cell r="K826">
            <v>900596</v>
          </cell>
          <cell r="L826">
            <v>2.9580812471530886</v>
          </cell>
          <cell r="M826">
            <v>385.43011212873409</v>
          </cell>
        </row>
        <row r="827">
          <cell r="A827">
            <v>825</v>
          </cell>
          <cell r="B827">
            <v>35</v>
          </cell>
          <cell r="C827" t="str">
            <v>017</v>
          </cell>
          <cell r="D827" t="str">
            <v xml:space="preserve">AUBURN                       </v>
          </cell>
          <cell r="E827">
            <v>0</v>
          </cell>
          <cell r="G827">
            <v>8425</v>
          </cell>
          <cell r="H827" t="str">
            <v>Textbooks &amp; Related Software/Media/Materials (2410)</v>
          </cell>
          <cell r="I827">
            <v>8730</v>
          </cell>
          <cell r="J827">
            <v>12943</v>
          </cell>
          <cell r="K827">
            <v>21673</v>
          </cell>
          <cell r="L827">
            <v>7.118674174607581E-2</v>
          </cell>
          <cell r="M827">
            <v>9.2754429512967569</v>
          </cell>
        </row>
        <row r="828">
          <cell r="A828">
            <v>826</v>
          </cell>
          <cell r="B828">
            <v>36</v>
          </cell>
          <cell r="C828" t="str">
            <v>017</v>
          </cell>
          <cell r="D828" t="str">
            <v xml:space="preserve">AUBURN                       </v>
          </cell>
          <cell r="E828">
            <v>0</v>
          </cell>
          <cell r="G828">
            <v>8430</v>
          </cell>
          <cell r="H828" t="str">
            <v>Other Instructional Materials (2415)</v>
          </cell>
          <cell r="I828">
            <v>24045</v>
          </cell>
          <cell r="J828">
            <v>0</v>
          </cell>
          <cell r="K828">
            <v>24045</v>
          </cell>
          <cell r="L828">
            <v>7.8977769818871085E-2</v>
          </cell>
          <cell r="M828">
            <v>10.290593169562612</v>
          </cell>
        </row>
        <row r="829">
          <cell r="A829">
            <v>827</v>
          </cell>
          <cell r="B829">
            <v>37</v>
          </cell>
          <cell r="C829" t="str">
            <v>017</v>
          </cell>
          <cell r="D829" t="str">
            <v xml:space="preserve">AUBURN                       </v>
          </cell>
          <cell r="E829">
            <v>0</v>
          </cell>
          <cell r="G829">
            <v>8435</v>
          </cell>
          <cell r="H829" t="str">
            <v>Instructional Equipment (2420)</v>
          </cell>
          <cell r="I829">
            <v>0</v>
          </cell>
          <cell r="J829">
            <v>0</v>
          </cell>
          <cell r="K829">
            <v>0</v>
          </cell>
          <cell r="L829">
            <v>0</v>
          </cell>
          <cell r="M829">
            <v>0</v>
          </cell>
        </row>
        <row r="830">
          <cell r="A830">
            <v>828</v>
          </cell>
          <cell r="B830">
            <v>38</v>
          </cell>
          <cell r="C830" t="str">
            <v>017</v>
          </cell>
          <cell r="D830" t="str">
            <v xml:space="preserve">AUBURN                       </v>
          </cell>
          <cell r="E830">
            <v>0</v>
          </cell>
          <cell r="G830">
            <v>8440</v>
          </cell>
          <cell r="H830" t="str">
            <v>General Supplies (2430)</v>
          </cell>
          <cell r="I830">
            <v>162806</v>
          </cell>
          <cell r="J830">
            <v>119809</v>
          </cell>
          <cell r="K830">
            <v>282615</v>
          </cell>
          <cell r="L830">
            <v>0.92827209055355586</v>
          </cell>
          <cell r="M830">
            <v>120.9513823504237</v>
          </cell>
        </row>
        <row r="831">
          <cell r="A831">
            <v>829</v>
          </cell>
          <cell r="B831">
            <v>39</v>
          </cell>
          <cell r="C831" t="str">
            <v>017</v>
          </cell>
          <cell r="D831" t="str">
            <v xml:space="preserve">AUBURN                       </v>
          </cell>
          <cell r="E831">
            <v>0</v>
          </cell>
          <cell r="G831">
            <v>8445</v>
          </cell>
          <cell r="H831" t="str">
            <v>Other Instructional Services (2440)</v>
          </cell>
          <cell r="I831">
            <v>64128</v>
          </cell>
          <cell r="J831">
            <v>305445</v>
          </cell>
          <cell r="K831">
            <v>369573</v>
          </cell>
          <cell r="L831">
            <v>1.2138927563015032</v>
          </cell>
          <cell r="M831">
            <v>158.16699477873834</v>
          </cell>
        </row>
        <row r="832">
          <cell r="A832">
            <v>830</v>
          </cell>
          <cell r="B832">
            <v>40</v>
          </cell>
          <cell r="C832" t="str">
            <v>017</v>
          </cell>
          <cell r="D832" t="str">
            <v xml:space="preserve">AUBURN                       </v>
          </cell>
          <cell r="E832">
            <v>0</v>
          </cell>
          <cell r="G832">
            <v>8450</v>
          </cell>
          <cell r="H832" t="str">
            <v>Classroom Instructional Technology (2451)</v>
          </cell>
          <cell r="I832">
            <v>0</v>
          </cell>
          <cell r="J832">
            <v>202690</v>
          </cell>
          <cell r="K832">
            <v>202690</v>
          </cell>
          <cell r="L832">
            <v>0.66575188873308289</v>
          </cell>
          <cell r="M832">
            <v>86.745698878712659</v>
          </cell>
        </row>
        <row r="833">
          <cell r="A833">
            <v>831</v>
          </cell>
          <cell r="B833">
            <v>41</v>
          </cell>
          <cell r="C833" t="str">
            <v>017</v>
          </cell>
          <cell r="D833" t="str">
            <v xml:space="preserve">AUBURN                       </v>
          </cell>
          <cell r="E833">
            <v>0</v>
          </cell>
          <cell r="G833">
            <v>8455</v>
          </cell>
          <cell r="H833" t="str">
            <v>Other Instructional Hardware  (2453)</v>
          </cell>
          <cell r="I833">
            <v>0</v>
          </cell>
          <cell r="J833">
            <v>0</v>
          </cell>
          <cell r="K833">
            <v>0</v>
          </cell>
          <cell r="L833">
            <v>0</v>
          </cell>
          <cell r="M833">
            <v>0</v>
          </cell>
        </row>
        <row r="834">
          <cell r="A834">
            <v>832</v>
          </cell>
          <cell r="B834">
            <v>42</v>
          </cell>
          <cell r="C834" t="str">
            <v>017</v>
          </cell>
          <cell r="D834" t="str">
            <v xml:space="preserve">AUBURN                       </v>
          </cell>
          <cell r="E834">
            <v>0</v>
          </cell>
          <cell r="G834">
            <v>8460</v>
          </cell>
          <cell r="H834" t="str">
            <v>Instructional Software (2455)</v>
          </cell>
          <cell r="I834">
            <v>0</v>
          </cell>
          <cell r="J834">
            <v>0</v>
          </cell>
          <cell r="K834">
            <v>0</v>
          </cell>
          <cell r="L834">
            <v>0</v>
          </cell>
          <cell r="M834">
            <v>0</v>
          </cell>
        </row>
        <row r="835">
          <cell r="A835">
            <v>833</v>
          </cell>
          <cell r="B835">
            <v>43</v>
          </cell>
          <cell r="C835" t="str">
            <v>017</v>
          </cell>
          <cell r="D835" t="str">
            <v xml:space="preserve">AUBURN                       </v>
          </cell>
          <cell r="E835">
            <v>10</v>
          </cell>
          <cell r="F835" t="str">
            <v>Guidance, Counseling and Testing</v>
          </cell>
          <cell r="I835">
            <v>713248</v>
          </cell>
          <cell r="J835">
            <v>16550</v>
          </cell>
          <cell r="K835">
            <v>729798</v>
          </cell>
          <cell r="L835">
            <v>2.3970812417663745</v>
          </cell>
          <cell r="M835">
            <v>312.33330480184884</v>
          </cell>
        </row>
        <row r="836">
          <cell r="A836">
            <v>834</v>
          </cell>
          <cell r="B836">
            <v>44</v>
          </cell>
          <cell r="C836" t="str">
            <v>017</v>
          </cell>
          <cell r="D836" t="str">
            <v xml:space="preserve">AUBURN                       </v>
          </cell>
          <cell r="E836">
            <v>0</v>
          </cell>
          <cell r="G836">
            <v>8465</v>
          </cell>
          <cell r="H836" t="str">
            <v>Guidance and Adjustment Counselors (2710)</v>
          </cell>
          <cell r="I836">
            <v>560158</v>
          </cell>
          <cell r="J836">
            <v>0</v>
          </cell>
          <cell r="K836">
            <v>560158</v>
          </cell>
          <cell r="L836">
            <v>1.8398847821251481</v>
          </cell>
          <cell r="M836">
            <v>239.73208936060945</v>
          </cell>
        </row>
        <row r="837">
          <cell r="A837">
            <v>835</v>
          </cell>
          <cell r="B837">
            <v>45</v>
          </cell>
          <cell r="C837" t="str">
            <v>017</v>
          </cell>
          <cell r="D837" t="str">
            <v xml:space="preserve">AUBURN                       </v>
          </cell>
          <cell r="E837">
            <v>0</v>
          </cell>
          <cell r="G837">
            <v>8470</v>
          </cell>
          <cell r="H837" t="str">
            <v>Testing and Assessment (2720)</v>
          </cell>
          <cell r="I837">
            <v>0</v>
          </cell>
          <cell r="J837">
            <v>11027</v>
          </cell>
          <cell r="K837">
            <v>11027</v>
          </cell>
          <cell r="L837">
            <v>3.6219083709407005E-2</v>
          </cell>
          <cell r="M837">
            <v>4.7192501925875208</v>
          </cell>
        </row>
        <row r="838">
          <cell r="A838">
            <v>836</v>
          </cell>
          <cell r="B838">
            <v>46</v>
          </cell>
          <cell r="C838" t="str">
            <v>017</v>
          </cell>
          <cell r="D838" t="str">
            <v xml:space="preserve">AUBURN                       </v>
          </cell>
          <cell r="E838">
            <v>0</v>
          </cell>
          <cell r="G838">
            <v>8475</v>
          </cell>
          <cell r="H838" t="str">
            <v>Psychological Services (2800)</v>
          </cell>
          <cell r="I838">
            <v>153090</v>
          </cell>
          <cell r="J838">
            <v>5523</v>
          </cell>
          <cell r="K838">
            <v>158613</v>
          </cell>
          <cell r="L838">
            <v>0.52097737593181948</v>
          </cell>
          <cell r="M838">
            <v>67.881965248651895</v>
          </cell>
        </row>
        <row r="839">
          <cell r="A839">
            <v>837</v>
          </cell>
          <cell r="B839">
            <v>47</v>
          </cell>
          <cell r="C839" t="str">
            <v>017</v>
          </cell>
          <cell r="D839" t="str">
            <v xml:space="preserve">AUBURN                       </v>
          </cell>
          <cell r="E839">
            <v>11</v>
          </cell>
          <cell r="F839" t="str">
            <v>Pupil Services</v>
          </cell>
          <cell r="I839">
            <v>1677201</v>
          </cell>
          <cell r="J839">
            <v>1004317</v>
          </cell>
          <cell r="K839">
            <v>2681518</v>
          </cell>
          <cell r="L839">
            <v>8.8076652680041398</v>
          </cell>
          <cell r="M839">
            <v>1147.6153385260636</v>
          </cell>
        </row>
        <row r="840">
          <cell r="A840">
            <v>838</v>
          </cell>
          <cell r="B840">
            <v>48</v>
          </cell>
          <cell r="C840" t="str">
            <v>017</v>
          </cell>
          <cell r="D840" t="str">
            <v xml:space="preserve">AUBURN                       </v>
          </cell>
          <cell r="E840">
            <v>0</v>
          </cell>
          <cell r="G840">
            <v>8485</v>
          </cell>
          <cell r="H840" t="str">
            <v>Attendance and Parent Liaison Services (3100)</v>
          </cell>
          <cell r="I840">
            <v>0</v>
          </cell>
          <cell r="J840">
            <v>0</v>
          </cell>
          <cell r="K840">
            <v>0</v>
          </cell>
          <cell r="L840">
            <v>0</v>
          </cell>
          <cell r="M840">
            <v>0</v>
          </cell>
        </row>
        <row r="841">
          <cell r="A841">
            <v>839</v>
          </cell>
          <cell r="B841">
            <v>49</v>
          </cell>
          <cell r="C841" t="str">
            <v>017</v>
          </cell>
          <cell r="D841" t="str">
            <v xml:space="preserve">AUBURN                       </v>
          </cell>
          <cell r="E841">
            <v>0</v>
          </cell>
          <cell r="G841">
            <v>8490</v>
          </cell>
          <cell r="H841" t="str">
            <v>Medical/Health Services (3200)</v>
          </cell>
          <cell r="I841">
            <v>392718</v>
          </cell>
          <cell r="J841">
            <v>0</v>
          </cell>
          <cell r="K841">
            <v>392718</v>
          </cell>
          <cell r="L841">
            <v>1.2899144024839848</v>
          </cell>
          <cell r="M841">
            <v>168.07241290764358</v>
          </cell>
        </row>
        <row r="842">
          <cell r="A842">
            <v>840</v>
          </cell>
          <cell r="B842">
            <v>50</v>
          </cell>
          <cell r="C842" t="str">
            <v>017</v>
          </cell>
          <cell r="D842" t="str">
            <v xml:space="preserve">AUBURN                       </v>
          </cell>
          <cell r="E842">
            <v>0</v>
          </cell>
          <cell r="G842">
            <v>8495</v>
          </cell>
          <cell r="H842" t="str">
            <v>In-District Transportation (3300)</v>
          </cell>
          <cell r="I842">
            <v>695447</v>
          </cell>
          <cell r="J842">
            <v>77839</v>
          </cell>
          <cell r="K842">
            <v>773286</v>
          </cell>
          <cell r="L842">
            <v>2.5399211358767122</v>
          </cell>
          <cell r="M842">
            <v>330.94496276641274</v>
          </cell>
        </row>
        <row r="843">
          <cell r="A843">
            <v>841</v>
          </cell>
          <cell r="B843">
            <v>51</v>
          </cell>
          <cell r="C843" t="str">
            <v>017</v>
          </cell>
          <cell r="D843" t="str">
            <v xml:space="preserve">AUBURN                       </v>
          </cell>
          <cell r="E843">
            <v>0</v>
          </cell>
          <cell r="G843">
            <v>8500</v>
          </cell>
          <cell r="H843" t="str">
            <v>Food Salaries and Other Expenses (3400)</v>
          </cell>
          <cell r="I843">
            <v>0</v>
          </cell>
          <cell r="J843">
            <v>783588</v>
          </cell>
          <cell r="K843">
            <v>783588</v>
          </cell>
          <cell r="L843">
            <v>2.5737588977679162</v>
          </cell>
          <cell r="M843">
            <v>335.35393306513737</v>
          </cell>
        </row>
        <row r="844">
          <cell r="A844">
            <v>842</v>
          </cell>
          <cell r="B844">
            <v>52</v>
          </cell>
          <cell r="C844" t="str">
            <v>017</v>
          </cell>
          <cell r="D844" t="str">
            <v xml:space="preserve">AUBURN                       </v>
          </cell>
          <cell r="E844">
            <v>0</v>
          </cell>
          <cell r="G844">
            <v>8505</v>
          </cell>
          <cell r="H844" t="str">
            <v>Athletics (3510)</v>
          </cell>
          <cell r="I844">
            <v>401684</v>
          </cell>
          <cell r="J844">
            <v>66878</v>
          </cell>
          <cell r="K844">
            <v>468562</v>
          </cell>
          <cell r="L844">
            <v>1.5390302259043407</v>
          </cell>
          <cell r="M844">
            <v>200.53154155610719</v>
          </cell>
        </row>
        <row r="845">
          <cell r="A845">
            <v>843</v>
          </cell>
          <cell r="B845">
            <v>53</v>
          </cell>
          <cell r="C845" t="str">
            <v>017</v>
          </cell>
          <cell r="D845" t="str">
            <v xml:space="preserve">AUBURN                       </v>
          </cell>
          <cell r="E845">
            <v>0</v>
          </cell>
          <cell r="G845">
            <v>8510</v>
          </cell>
          <cell r="H845" t="str">
            <v>Other Student Body Activities (3520)</v>
          </cell>
          <cell r="I845">
            <v>175188</v>
          </cell>
          <cell r="J845">
            <v>76012</v>
          </cell>
          <cell r="K845">
            <v>251200</v>
          </cell>
          <cell r="L845">
            <v>0.82508695273447352</v>
          </cell>
          <cell r="M845">
            <v>107.50663357014466</v>
          </cell>
        </row>
        <row r="846">
          <cell r="A846">
            <v>844</v>
          </cell>
          <cell r="B846">
            <v>54</v>
          </cell>
          <cell r="C846" t="str">
            <v>017</v>
          </cell>
          <cell r="D846" t="str">
            <v xml:space="preserve">AUBURN                       </v>
          </cell>
          <cell r="E846">
            <v>0</v>
          </cell>
          <cell r="G846">
            <v>8515</v>
          </cell>
          <cell r="H846" t="str">
            <v>School Security  (3600)</v>
          </cell>
          <cell r="I846">
            <v>12164</v>
          </cell>
          <cell r="J846">
            <v>0</v>
          </cell>
          <cell r="K846">
            <v>12164</v>
          </cell>
          <cell r="L846">
            <v>3.9953653236712322E-2</v>
          </cell>
          <cell r="M846">
            <v>5.2058546606179918</v>
          </cell>
        </row>
        <row r="847">
          <cell r="A847">
            <v>845</v>
          </cell>
          <cell r="B847">
            <v>55</v>
          </cell>
          <cell r="C847" t="str">
            <v>017</v>
          </cell>
          <cell r="D847" t="str">
            <v xml:space="preserve">AUBURN                       </v>
          </cell>
          <cell r="E847">
            <v>12</v>
          </cell>
          <cell r="F847" t="str">
            <v>Operations and Maintenance</v>
          </cell>
          <cell r="I847">
            <v>2102234</v>
          </cell>
          <cell r="J847">
            <v>58919</v>
          </cell>
          <cell r="K847">
            <v>2161153</v>
          </cell>
          <cell r="L847">
            <v>7.098483850171041</v>
          </cell>
          <cell r="M847">
            <v>924.91354960198578</v>
          </cell>
        </row>
        <row r="848">
          <cell r="A848">
            <v>846</v>
          </cell>
          <cell r="B848">
            <v>56</v>
          </cell>
          <cell r="C848" t="str">
            <v>017</v>
          </cell>
          <cell r="D848" t="str">
            <v xml:space="preserve">AUBURN                       </v>
          </cell>
          <cell r="E848">
            <v>0</v>
          </cell>
          <cell r="G848">
            <v>8520</v>
          </cell>
          <cell r="H848" t="str">
            <v>Custodial Services (4110)</v>
          </cell>
          <cell r="I848">
            <v>951385</v>
          </cell>
          <cell r="J848">
            <v>5199</v>
          </cell>
          <cell r="K848">
            <v>956584</v>
          </cell>
          <cell r="L848">
            <v>3.1419784139910574</v>
          </cell>
          <cell r="M848">
            <v>409.3914234357614</v>
          </cell>
        </row>
        <row r="849">
          <cell r="A849">
            <v>847</v>
          </cell>
          <cell r="B849">
            <v>57</v>
          </cell>
          <cell r="C849" t="str">
            <v>017</v>
          </cell>
          <cell r="D849" t="str">
            <v xml:space="preserve">AUBURN                       </v>
          </cell>
          <cell r="E849">
            <v>0</v>
          </cell>
          <cell r="G849">
            <v>8525</v>
          </cell>
          <cell r="H849" t="str">
            <v>Heating of Buildings (4120)</v>
          </cell>
          <cell r="I849">
            <v>233274</v>
          </cell>
          <cell r="J849">
            <v>0</v>
          </cell>
          <cell r="K849">
            <v>233274</v>
          </cell>
          <cell r="L849">
            <v>0.7662075390612324</v>
          </cell>
          <cell r="M849">
            <v>99.834802704784735</v>
          </cell>
        </row>
        <row r="850">
          <cell r="A850">
            <v>848</v>
          </cell>
          <cell r="B850">
            <v>58</v>
          </cell>
          <cell r="C850" t="str">
            <v>017</v>
          </cell>
          <cell r="D850" t="str">
            <v xml:space="preserve">AUBURN                       </v>
          </cell>
          <cell r="E850">
            <v>0</v>
          </cell>
          <cell r="G850">
            <v>8530</v>
          </cell>
          <cell r="H850" t="str">
            <v>Utility Services (4130)</v>
          </cell>
          <cell r="I850">
            <v>440495</v>
          </cell>
          <cell r="J850">
            <v>18638</v>
          </cell>
          <cell r="K850">
            <v>459133</v>
          </cell>
          <cell r="L850">
            <v>1.5080599039404339</v>
          </cell>
          <cell r="M850">
            <v>196.49619104682017</v>
          </cell>
        </row>
        <row r="851">
          <cell r="A851">
            <v>849</v>
          </cell>
          <cell r="B851">
            <v>59</v>
          </cell>
          <cell r="C851" t="str">
            <v>017</v>
          </cell>
          <cell r="D851" t="str">
            <v xml:space="preserve">AUBURN                       </v>
          </cell>
          <cell r="E851">
            <v>0</v>
          </cell>
          <cell r="G851">
            <v>8535</v>
          </cell>
          <cell r="H851" t="str">
            <v>Maintenance of Grounds (4210)</v>
          </cell>
          <cell r="I851">
            <v>0</v>
          </cell>
          <cell r="J851">
            <v>1412</v>
          </cell>
          <cell r="K851">
            <v>1412</v>
          </cell>
          <cell r="L851">
            <v>4.6378295273132031E-3</v>
          </cell>
          <cell r="M851">
            <v>0.60429684156466668</v>
          </cell>
        </row>
        <row r="852">
          <cell r="A852">
            <v>850</v>
          </cell>
          <cell r="B852">
            <v>60</v>
          </cell>
          <cell r="C852" t="str">
            <v>017</v>
          </cell>
          <cell r="D852" t="str">
            <v xml:space="preserve">AUBURN                       </v>
          </cell>
          <cell r="E852">
            <v>0</v>
          </cell>
          <cell r="G852">
            <v>8540</v>
          </cell>
          <cell r="H852" t="str">
            <v>Maintenance of Buildings (4220)</v>
          </cell>
          <cell r="I852">
            <v>360000</v>
          </cell>
          <cell r="J852">
            <v>1508</v>
          </cell>
          <cell r="K852">
            <v>361508</v>
          </cell>
          <cell r="L852">
            <v>1.1874026039376355</v>
          </cell>
          <cell r="M852">
            <v>154.71539844218094</v>
          </cell>
        </row>
        <row r="853">
          <cell r="A853">
            <v>851</v>
          </cell>
          <cell r="B853">
            <v>61</v>
          </cell>
          <cell r="C853" t="str">
            <v>017</v>
          </cell>
          <cell r="D853" t="str">
            <v xml:space="preserve">AUBURN                       </v>
          </cell>
          <cell r="E853">
            <v>0</v>
          </cell>
          <cell r="G853">
            <v>8545</v>
          </cell>
          <cell r="H853" t="str">
            <v>Building Security System (4225)</v>
          </cell>
          <cell r="I853">
            <v>0</v>
          </cell>
          <cell r="J853">
            <v>0</v>
          </cell>
          <cell r="K853">
            <v>0</v>
          </cell>
          <cell r="L853">
            <v>0</v>
          </cell>
          <cell r="M853">
            <v>0</v>
          </cell>
        </row>
        <row r="854">
          <cell r="A854">
            <v>852</v>
          </cell>
          <cell r="B854">
            <v>62</v>
          </cell>
          <cell r="C854" t="str">
            <v>017</v>
          </cell>
          <cell r="D854" t="str">
            <v xml:space="preserve">AUBURN                       </v>
          </cell>
          <cell r="E854">
            <v>0</v>
          </cell>
          <cell r="G854">
            <v>8550</v>
          </cell>
          <cell r="H854" t="str">
            <v>Maintenance of Equipment (4230)</v>
          </cell>
          <cell r="I854">
            <v>54624</v>
          </cell>
          <cell r="J854">
            <v>0</v>
          </cell>
          <cell r="K854">
            <v>54624</v>
          </cell>
          <cell r="L854">
            <v>0.17941699723792945</v>
          </cell>
          <cell r="M854">
            <v>23.3775571342977</v>
          </cell>
        </row>
        <row r="855">
          <cell r="A855">
            <v>853</v>
          </cell>
          <cell r="B855">
            <v>63</v>
          </cell>
          <cell r="C855" t="str">
            <v>017</v>
          </cell>
          <cell r="D855" t="str">
            <v xml:space="preserve">AUBURN                       </v>
          </cell>
          <cell r="E855">
            <v>0</v>
          </cell>
          <cell r="G855">
            <v>8555</v>
          </cell>
          <cell r="H855" t="str">
            <v xml:space="preserve">Extraordinary Maintenance (4300)   </v>
          </cell>
          <cell r="I855">
            <v>12131</v>
          </cell>
          <cell r="J855">
            <v>32162</v>
          </cell>
          <cell r="K855">
            <v>44293</v>
          </cell>
          <cell r="L855">
            <v>0.14548398247399696</v>
          </cell>
          <cell r="M855">
            <v>18.956175639818539</v>
          </cell>
        </row>
        <row r="856">
          <cell r="A856">
            <v>854</v>
          </cell>
          <cell r="B856">
            <v>64</v>
          </cell>
          <cell r="C856" t="str">
            <v>017</v>
          </cell>
          <cell r="D856" t="str">
            <v xml:space="preserve">AUBURN                       </v>
          </cell>
          <cell r="E856">
            <v>0</v>
          </cell>
          <cell r="G856">
            <v>8560</v>
          </cell>
          <cell r="H856" t="str">
            <v>Networking and Telecommunications (4400)</v>
          </cell>
          <cell r="I856">
            <v>4780</v>
          </cell>
          <cell r="J856">
            <v>0</v>
          </cell>
          <cell r="K856">
            <v>4780</v>
          </cell>
          <cell r="L856">
            <v>1.5700301091046111E-2</v>
          </cell>
          <cell r="M856">
            <v>2.0457074381580074</v>
          </cell>
        </row>
        <row r="857">
          <cell r="A857">
            <v>855</v>
          </cell>
          <cell r="B857">
            <v>65</v>
          </cell>
          <cell r="C857" t="str">
            <v>017</v>
          </cell>
          <cell r="D857" t="str">
            <v xml:space="preserve">AUBURN                       </v>
          </cell>
          <cell r="E857">
            <v>0</v>
          </cell>
          <cell r="G857">
            <v>8565</v>
          </cell>
          <cell r="H857" t="str">
            <v>Technology Maintenance (4450)</v>
          </cell>
          <cell r="I857">
            <v>45545</v>
          </cell>
          <cell r="J857">
            <v>0</v>
          </cell>
          <cell r="K857">
            <v>45545</v>
          </cell>
          <cell r="L857">
            <v>0.14959627891039648</v>
          </cell>
          <cell r="M857">
            <v>19.491996918599675</v>
          </cell>
        </row>
        <row r="858">
          <cell r="A858">
            <v>856</v>
          </cell>
          <cell r="B858">
            <v>66</v>
          </cell>
          <cell r="C858" t="str">
            <v>017</v>
          </cell>
          <cell r="D858" t="str">
            <v xml:space="preserve">AUBURN                       </v>
          </cell>
          <cell r="E858">
            <v>13</v>
          </cell>
          <cell r="F858" t="str">
            <v>Insurance, Retirement Programs and Other</v>
          </cell>
          <cell r="I858">
            <v>5301723</v>
          </cell>
          <cell r="J858">
            <v>15373</v>
          </cell>
          <cell r="K858">
            <v>5317096</v>
          </cell>
          <cell r="L858">
            <v>17.464436847279689</v>
          </cell>
          <cell r="M858">
            <v>2275.5696310879057</v>
          </cell>
        </row>
        <row r="859">
          <cell r="A859">
            <v>857</v>
          </cell>
          <cell r="B859">
            <v>67</v>
          </cell>
          <cell r="C859" t="str">
            <v>017</v>
          </cell>
          <cell r="D859" t="str">
            <v xml:space="preserve">AUBURN                       </v>
          </cell>
          <cell r="E859">
            <v>0</v>
          </cell>
          <cell r="G859">
            <v>8570</v>
          </cell>
          <cell r="H859" t="str">
            <v>Employer Retirement Contributions (5100)</v>
          </cell>
          <cell r="I859">
            <v>839015</v>
          </cell>
          <cell r="J859">
            <v>15373</v>
          </cell>
          <cell r="K859">
            <v>854388</v>
          </cell>
          <cell r="L859">
            <v>2.8063072904972186</v>
          </cell>
          <cell r="M859">
            <v>365.65436959685013</v>
          </cell>
        </row>
        <row r="860">
          <cell r="A860">
            <v>858</v>
          </cell>
          <cell r="B860">
            <v>68</v>
          </cell>
          <cell r="C860" t="str">
            <v>017</v>
          </cell>
          <cell r="D860" t="str">
            <v xml:space="preserve">AUBURN                       </v>
          </cell>
          <cell r="E860">
            <v>0</v>
          </cell>
          <cell r="G860">
            <v>8575</v>
          </cell>
          <cell r="H860" t="str">
            <v>Insurance for Active Employees (5200)</v>
          </cell>
          <cell r="I860">
            <v>2320513</v>
          </cell>
          <cell r="J860">
            <v>0</v>
          </cell>
          <cell r="K860">
            <v>2320513</v>
          </cell>
          <cell r="L860">
            <v>7.6219148087210637</v>
          </cell>
          <cell r="M860">
            <v>993.11521013438335</v>
          </cell>
        </row>
        <row r="861">
          <cell r="A861">
            <v>859</v>
          </cell>
          <cell r="B861">
            <v>69</v>
          </cell>
          <cell r="C861" t="str">
            <v>017</v>
          </cell>
          <cell r="D861" t="str">
            <v xml:space="preserve">AUBURN                       </v>
          </cell>
          <cell r="E861">
            <v>0</v>
          </cell>
          <cell r="G861">
            <v>8580</v>
          </cell>
          <cell r="H861" t="str">
            <v>Insurance for Retired School Employees (5250)</v>
          </cell>
          <cell r="I861">
            <v>1834670</v>
          </cell>
          <cell r="J861">
            <v>0</v>
          </cell>
          <cell r="K861">
            <v>1834670</v>
          </cell>
          <cell r="L861">
            <v>6.0261237244162276</v>
          </cell>
          <cell r="M861">
            <v>785.18787982538731</v>
          </cell>
        </row>
        <row r="862">
          <cell r="A862">
            <v>860</v>
          </cell>
          <cell r="B862">
            <v>70</v>
          </cell>
          <cell r="C862" t="str">
            <v>017</v>
          </cell>
          <cell r="D862" t="str">
            <v xml:space="preserve">AUBURN                       </v>
          </cell>
          <cell r="E862">
            <v>0</v>
          </cell>
          <cell r="G862">
            <v>8585</v>
          </cell>
          <cell r="H862" t="str">
            <v>Other Non-Employee Insurance (5260)</v>
          </cell>
          <cell r="I862">
            <v>263195</v>
          </cell>
          <cell r="J862">
            <v>0</v>
          </cell>
          <cell r="K862">
            <v>263195</v>
          </cell>
          <cell r="L862">
            <v>0.86448551164390819</v>
          </cell>
          <cell r="M862">
            <v>112.64016091757254</v>
          </cell>
        </row>
        <row r="863">
          <cell r="A863">
            <v>861</v>
          </cell>
          <cell r="B863">
            <v>71</v>
          </cell>
          <cell r="C863" t="str">
            <v>017</v>
          </cell>
          <cell r="D863" t="str">
            <v xml:space="preserve">AUBURN                       </v>
          </cell>
          <cell r="E863">
            <v>0</v>
          </cell>
          <cell r="G863">
            <v>8590</v>
          </cell>
          <cell r="H863" t="str">
            <v xml:space="preserve">Rental Lease of Equipment (5300)   </v>
          </cell>
          <cell r="I863">
            <v>0</v>
          </cell>
          <cell r="J863">
            <v>0</v>
          </cell>
          <cell r="K863">
            <v>0</v>
          </cell>
          <cell r="L863">
            <v>0</v>
          </cell>
          <cell r="M863">
            <v>0</v>
          </cell>
        </row>
        <row r="864">
          <cell r="A864">
            <v>862</v>
          </cell>
          <cell r="B864">
            <v>72</v>
          </cell>
          <cell r="C864" t="str">
            <v>017</v>
          </cell>
          <cell r="D864" t="str">
            <v xml:space="preserve">AUBURN                       </v>
          </cell>
          <cell r="E864">
            <v>0</v>
          </cell>
          <cell r="G864">
            <v>8595</v>
          </cell>
          <cell r="H864" t="str">
            <v>Rental Lease  of Buildings (5350)</v>
          </cell>
          <cell r="I864">
            <v>0</v>
          </cell>
          <cell r="J864">
            <v>0</v>
          </cell>
          <cell r="K864">
            <v>0</v>
          </cell>
          <cell r="L864">
            <v>0</v>
          </cell>
          <cell r="M864">
            <v>0</v>
          </cell>
        </row>
        <row r="865">
          <cell r="A865">
            <v>863</v>
          </cell>
          <cell r="B865">
            <v>73</v>
          </cell>
          <cell r="C865" t="str">
            <v>017</v>
          </cell>
          <cell r="D865" t="str">
            <v xml:space="preserve">AUBURN                       </v>
          </cell>
          <cell r="E865">
            <v>0</v>
          </cell>
          <cell r="G865">
            <v>8600</v>
          </cell>
          <cell r="H865" t="str">
            <v>Short Term Interest RAN's (5400)</v>
          </cell>
          <cell r="I865">
            <v>0</v>
          </cell>
          <cell r="J865">
            <v>0</v>
          </cell>
          <cell r="K865">
            <v>0</v>
          </cell>
          <cell r="L865">
            <v>0</v>
          </cell>
          <cell r="M865">
            <v>0</v>
          </cell>
        </row>
        <row r="866">
          <cell r="A866">
            <v>864</v>
          </cell>
          <cell r="B866">
            <v>74</v>
          </cell>
          <cell r="C866" t="str">
            <v>017</v>
          </cell>
          <cell r="D866" t="str">
            <v xml:space="preserve">AUBURN                       </v>
          </cell>
          <cell r="E866">
            <v>0</v>
          </cell>
          <cell r="G866">
            <v>8610</v>
          </cell>
          <cell r="H866" t="str">
            <v>Crossing Guards, Inspections, Bank Charges (5500)</v>
          </cell>
          <cell r="I866">
            <v>44330</v>
          </cell>
          <cell r="J866">
            <v>0</v>
          </cell>
          <cell r="K866">
            <v>44330</v>
          </cell>
          <cell r="L866">
            <v>0.14560551200127073</v>
          </cell>
          <cell r="M866">
            <v>18.972010613712232</v>
          </cell>
        </row>
        <row r="867">
          <cell r="A867">
            <v>865</v>
          </cell>
          <cell r="B867">
            <v>75</v>
          </cell>
          <cell r="C867" t="str">
            <v>017</v>
          </cell>
          <cell r="D867" t="str">
            <v xml:space="preserve">AUBURN                       </v>
          </cell>
          <cell r="E867">
            <v>14</v>
          </cell>
          <cell r="F867" t="str">
            <v xml:space="preserve">Payments To Out-Of-District Schools </v>
          </cell>
          <cell r="I867">
            <v>1856104</v>
          </cell>
          <cell r="J867">
            <v>951686</v>
          </cell>
          <cell r="K867">
            <v>2807790</v>
          </cell>
          <cell r="L867">
            <v>9.2224159833532138</v>
          </cell>
          <cell r="M867">
            <v>29838.36344314559</v>
          </cell>
        </row>
        <row r="868">
          <cell r="A868">
            <v>866</v>
          </cell>
          <cell r="B868">
            <v>76</v>
          </cell>
          <cell r="C868" t="str">
            <v>017</v>
          </cell>
          <cell r="D868" t="str">
            <v xml:space="preserve">AUBURN                       </v>
          </cell>
          <cell r="E868">
            <v>15</v>
          </cell>
          <cell r="F868" t="str">
            <v>Tuition To Other Schools (9000)</v>
          </cell>
          <cell r="G868" t="str">
            <v xml:space="preserve"> </v>
          </cell>
          <cell r="I868">
            <v>1465424</v>
          </cell>
          <cell r="J868">
            <v>951686</v>
          </cell>
          <cell r="K868">
            <v>2417110</v>
          </cell>
          <cell r="L868">
            <v>7.9391955586147418</v>
          </cell>
          <cell r="M868">
            <v>25686.60998937301</v>
          </cell>
        </row>
        <row r="869">
          <cell r="A869">
            <v>867</v>
          </cell>
          <cell r="B869">
            <v>77</v>
          </cell>
          <cell r="C869" t="str">
            <v>017</v>
          </cell>
          <cell r="D869" t="str">
            <v xml:space="preserve">AUBURN                       </v>
          </cell>
          <cell r="E869">
            <v>16</v>
          </cell>
          <cell r="F869" t="str">
            <v>Out-of-District Transportation (3300)</v>
          </cell>
          <cell r="I869">
            <v>390680</v>
          </cell>
          <cell r="K869">
            <v>390680</v>
          </cell>
          <cell r="L869">
            <v>1.2832204247384718</v>
          </cell>
          <cell r="M869">
            <v>4151.7534537725824</v>
          </cell>
        </row>
        <row r="870">
          <cell r="A870">
            <v>868</v>
          </cell>
          <cell r="B870">
            <v>78</v>
          </cell>
          <cell r="C870" t="str">
            <v>017</v>
          </cell>
          <cell r="D870" t="str">
            <v xml:space="preserve">AUBURN                       </v>
          </cell>
          <cell r="E870">
            <v>17</v>
          </cell>
          <cell r="F870" t="str">
            <v>TOTAL EXPENDITURES</v>
          </cell>
          <cell r="I870">
            <v>26950168</v>
          </cell>
          <cell r="J870">
            <v>3495108</v>
          </cell>
          <cell r="K870">
            <v>30445276</v>
          </cell>
          <cell r="L870">
            <v>100.00000000000004</v>
          </cell>
          <cell r="M870">
            <v>12525.312050026741</v>
          </cell>
        </row>
        <row r="871">
          <cell r="A871">
            <v>869</v>
          </cell>
          <cell r="B871">
            <v>79</v>
          </cell>
          <cell r="C871" t="str">
            <v>017</v>
          </cell>
          <cell r="D871" t="str">
            <v xml:space="preserve">AUBURN                       </v>
          </cell>
          <cell r="E871">
            <v>18</v>
          </cell>
          <cell r="F871" t="str">
            <v>percentage of overall spending from the general fund</v>
          </cell>
          <cell r="I871">
            <v>88.520031810517992</v>
          </cell>
        </row>
        <row r="872">
          <cell r="A872">
            <v>870</v>
          </cell>
          <cell r="B872">
            <v>1</v>
          </cell>
          <cell r="C872" t="str">
            <v>018</v>
          </cell>
          <cell r="D872" t="str">
            <v xml:space="preserve">AVON                         </v>
          </cell>
          <cell r="E872">
            <v>1</v>
          </cell>
          <cell r="F872" t="str">
            <v>In-District FTE Average Membership</v>
          </cell>
          <cell r="G872" t="str">
            <v xml:space="preserve"> </v>
          </cell>
        </row>
        <row r="873">
          <cell r="A873">
            <v>871</v>
          </cell>
          <cell r="B873">
            <v>2</v>
          </cell>
          <cell r="C873" t="str">
            <v>018</v>
          </cell>
          <cell r="D873" t="str">
            <v xml:space="preserve">AVON                         </v>
          </cell>
          <cell r="E873">
            <v>2</v>
          </cell>
          <cell r="F873" t="str">
            <v>Out-of-District FTE Average Membership</v>
          </cell>
          <cell r="G873" t="str">
            <v xml:space="preserve"> </v>
          </cell>
        </row>
        <row r="874">
          <cell r="A874">
            <v>872</v>
          </cell>
          <cell r="B874">
            <v>3</v>
          </cell>
          <cell r="C874" t="str">
            <v>018</v>
          </cell>
          <cell r="D874" t="str">
            <v xml:space="preserve">AVON                         </v>
          </cell>
          <cell r="E874">
            <v>3</v>
          </cell>
          <cell r="F874" t="str">
            <v>Total FTE Average Membership</v>
          </cell>
          <cell r="G874" t="str">
            <v xml:space="preserve"> </v>
          </cell>
        </row>
        <row r="875">
          <cell r="A875">
            <v>873</v>
          </cell>
          <cell r="B875">
            <v>4</v>
          </cell>
          <cell r="C875" t="str">
            <v>018</v>
          </cell>
          <cell r="D875" t="str">
            <v xml:space="preserve">AVON                         </v>
          </cell>
          <cell r="E875">
            <v>4</v>
          </cell>
          <cell r="F875" t="str">
            <v>Administration</v>
          </cell>
          <cell r="G875" t="str">
            <v xml:space="preserve"> </v>
          </cell>
          <cell r="I875">
            <v>429669</v>
          </cell>
          <cell r="J875">
            <v>0</v>
          </cell>
          <cell r="K875">
            <v>429669</v>
          </cell>
          <cell r="L875">
            <v>4.463060858542133</v>
          </cell>
          <cell r="M875">
            <v>554.55472379969024</v>
          </cell>
        </row>
        <row r="876">
          <cell r="A876">
            <v>874</v>
          </cell>
          <cell r="B876">
            <v>5</v>
          </cell>
          <cell r="C876" t="str">
            <v>018</v>
          </cell>
          <cell r="D876" t="str">
            <v xml:space="preserve">AVON                         </v>
          </cell>
          <cell r="E876">
            <v>0</v>
          </cell>
          <cell r="G876">
            <v>8300</v>
          </cell>
          <cell r="H876" t="str">
            <v>School Committee (1110)</v>
          </cell>
          <cell r="I876">
            <v>112254</v>
          </cell>
          <cell r="J876">
            <v>0</v>
          </cell>
          <cell r="K876">
            <v>112254</v>
          </cell>
          <cell r="L876">
            <v>1.1660055382510457</v>
          </cell>
          <cell r="M876">
            <v>144.88125967991741</v>
          </cell>
        </row>
        <row r="877">
          <cell r="A877">
            <v>875</v>
          </cell>
          <cell r="B877">
            <v>6</v>
          </cell>
          <cell r="C877" t="str">
            <v>018</v>
          </cell>
          <cell r="D877" t="str">
            <v xml:space="preserve">AVON                         </v>
          </cell>
          <cell r="E877">
            <v>0</v>
          </cell>
          <cell r="G877">
            <v>8305</v>
          </cell>
          <cell r="H877" t="str">
            <v>Superintendent (1210)</v>
          </cell>
          <cell r="I877">
            <v>141015</v>
          </cell>
          <cell r="J877">
            <v>0</v>
          </cell>
          <cell r="K877">
            <v>141015</v>
          </cell>
          <cell r="L877">
            <v>1.4647519997191298</v>
          </cell>
          <cell r="M877">
            <v>182.00180691791431</v>
          </cell>
        </row>
        <row r="878">
          <cell r="A878">
            <v>876</v>
          </cell>
          <cell r="B878">
            <v>7</v>
          </cell>
          <cell r="C878" t="str">
            <v>018</v>
          </cell>
          <cell r="D878" t="str">
            <v xml:space="preserve">AVON                         </v>
          </cell>
          <cell r="E878">
            <v>0</v>
          </cell>
          <cell r="G878">
            <v>8310</v>
          </cell>
          <cell r="H878" t="str">
            <v>Assistant Superintendents (1220)</v>
          </cell>
          <cell r="I878">
            <v>0</v>
          </cell>
          <cell r="J878">
            <v>0</v>
          </cell>
          <cell r="K878">
            <v>0</v>
          </cell>
          <cell r="L878">
            <v>0</v>
          </cell>
          <cell r="M878">
            <v>0</v>
          </cell>
        </row>
        <row r="879">
          <cell r="A879">
            <v>877</v>
          </cell>
          <cell r="B879">
            <v>8</v>
          </cell>
          <cell r="C879" t="str">
            <v>018</v>
          </cell>
          <cell r="D879" t="str">
            <v xml:space="preserve">AVON                         </v>
          </cell>
          <cell r="E879">
            <v>0</v>
          </cell>
          <cell r="G879">
            <v>8315</v>
          </cell>
          <cell r="H879" t="str">
            <v>Other District-Wide Administration (1230)</v>
          </cell>
          <cell r="I879">
            <v>0</v>
          </cell>
          <cell r="J879">
            <v>0</v>
          </cell>
          <cell r="K879">
            <v>0</v>
          </cell>
          <cell r="L879">
            <v>0</v>
          </cell>
          <cell r="M879">
            <v>0</v>
          </cell>
        </row>
        <row r="880">
          <cell r="A880">
            <v>878</v>
          </cell>
          <cell r="B880">
            <v>9</v>
          </cell>
          <cell r="C880" t="str">
            <v>018</v>
          </cell>
          <cell r="D880" t="str">
            <v xml:space="preserve">AVON                         </v>
          </cell>
          <cell r="E880">
            <v>0</v>
          </cell>
          <cell r="G880">
            <v>8320</v>
          </cell>
          <cell r="H880" t="str">
            <v>Business and Finance (1410)</v>
          </cell>
          <cell r="I880">
            <v>15925</v>
          </cell>
          <cell r="J880">
            <v>0</v>
          </cell>
          <cell r="K880">
            <v>15925</v>
          </cell>
          <cell r="L880">
            <v>0.16541627199607944</v>
          </cell>
          <cell r="M880">
            <v>20.553691275167786</v>
          </cell>
        </row>
        <row r="881">
          <cell r="A881">
            <v>879</v>
          </cell>
          <cell r="B881">
            <v>10</v>
          </cell>
          <cell r="C881" t="str">
            <v>018</v>
          </cell>
          <cell r="D881" t="str">
            <v xml:space="preserve">AVON                         </v>
          </cell>
          <cell r="E881">
            <v>0</v>
          </cell>
          <cell r="G881">
            <v>8325</v>
          </cell>
          <cell r="H881" t="str">
            <v>Human Resources and Benefits (1420)</v>
          </cell>
          <cell r="I881">
            <v>147675</v>
          </cell>
          <cell r="J881">
            <v>0</v>
          </cell>
          <cell r="K881">
            <v>147675</v>
          </cell>
          <cell r="L881">
            <v>1.5339307985570507</v>
          </cell>
          <cell r="M881">
            <v>190.59757356737222</v>
          </cell>
        </row>
        <row r="882">
          <cell r="A882">
            <v>880</v>
          </cell>
          <cell r="B882">
            <v>11</v>
          </cell>
          <cell r="C882" t="str">
            <v>018</v>
          </cell>
          <cell r="D882" t="str">
            <v xml:space="preserve">AVON                         </v>
          </cell>
          <cell r="E882">
            <v>0</v>
          </cell>
          <cell r="G882">
            <v>8330</v>
          </cell>
          <cell r="H882" t="str">
            <v>Legal Service For School Committee (1430)</v>
          </cell>
          <cell r="I882">
            <v>12800</v>
          </cell>
          <cell r="J882">
            <v>0</v>
          </cell>
          <cell r="K882">
            <v>12800</v>
          </cell>
          <cell r="L882">
            <v>0.1329562500188268</v>
          </cell>
          <cell r="M882">
            <v>16.520392359318535</v>
          </cell>
        </row>
        <row r="883">
          <cell r="A883">
            <v>881</v>
          </cell>
          <cell r="B883">
            <v>12</v>
          </cell>
          <cell r="C883" t="str">
            <v>018</v>
          </cell>
          <cell r="D883" t="str">
            <v xml:space="preserve">AVON                         </v>
          </cell>
          <cell r="E883">
            <v>0</v>
          </cell>
          <cell r="G883">
            <v>8335</v>
          </cell>
          <cell r="H883" t="str">
            <v>Legal Settlements (1435)</v>
          </cell>
          <cell r="I883">
            <v>0</v>
          </cell>
          <cell r="J883">
            <v>0</v>
          </cell>
          <cell r="K883">
            <v>0</v>
          </cell>
          <cell r="L883">
            <v>0</v>
          </cell>
          <cell r="M883">
            <v>0</v>
          </cell>
        </row>
        <row r="884">
          <cell r="A884">
            <v>882</v>
          </cell>
          <cell r="B884">
            <v>13</v>
          </cell>
          <cell r="C884" t="str">
            <v>018</v>
          </cell>
          <cell r="D884" t="str">
            <v xml:space="preserve">AVON                         </v>
          </cell>
          <cell r="E884">
            <v>0</v>
          </cell>
          <cell r="G884">
            <v>8340</v>
          </cell>
          <cell r="H884" t="str">
            <v>District-wide Information Mgmt and Tech (1450)</v>
          </cell>
          <cell r="I884">
            <v>0</v>
          </cell>
          <cell r="J884">
            <v>0</v>
          </cell>
          <cell r="K884">
            <v>0</v>
          </cell>
          <cell r="L884">
            <v>0</v>
          </cell>
          <cell r="M884">
            <v>0</v>
          </cell>
        </row>
        <row r="885">
          <cell r="A885">
            <v>883</v>
          </cell>
          <cell r="B885">
            <v>14</v>
          </cell>
          <cell r="C885" t="str">
            <v>018</v>
          </cell>
          <cell r="D885" t="str">
            <v xml:space="preserve">AVON                         </v>
          </cell>
          <cell r="E885">
            <v>5</v>
          </cell>
          <cell r="F885" t="str">
            <v xml:space="preserve">Instructional Leadership </v>
          </cell>
          <cell r="I885">
            <v>704806</v>
          </cell>
          <cell r="J885">
            <v>5463</v>
          </cell>
          <cell r="K885">
            <v>710269</v>
          </cell>
          <cell r="L885">
            <v>7.3777111519236014</v>
          </cell>
          <cell r="M885">
            <v>916.71270005162626</v>
          </cell>
        </row>
        <row r="886">
          <cell r="A886">
            <v>884</v>
          </cell>
          <cell r="B886">
            <v>15</v>
          </cell>
          <cell r="C886" t="str">
            <v>018</v>
          </cell>
          <cell r="D886" t="str">
            <v xml:space="preserve">AVON                         </v>
          </cell>
          <cell r="E886">
            <v>0</v>
          </cell>
          <cell r="G886">
            <v>8345</v>
          </cell>
          <cell r="H886" t="str">
            <v>Curriculum Directors  (Supervisory) (2110)</v>
          </cell>
          <cell r="I886">
            <v>148770</v>
          </cell>
          <cell r="J886">
            <v>2761</v>
          </cell>
          <cell r="K886">
            <v>151531</v>
          </cell>
          <cell r="L886">
            <v>1.5739838688752223</v>
          </cell>
          <cell r="M886">
            <v>195.57434176561694</v>
          </cell>
        </row>
        <row r="887">
          <cell r="A887">
            <v>885</v>
          </cell>
          <cell r="B887">
            <v>16</v>
          </cell>
          <cell r="C887" t="str">
            <v>018</v>
          </cell>
          <cell r="D887" t="str">
            <v xml:space="preserve">AVON                         </v>
          </cell>
          <cell r="E887">
            <v>0</v>
          </cell>
          <cell r="G887">
            <v>8350</v>
          </cell>
          <cell r="H887" t="str">
            <v>Department Heads  (Non-Supervisory) (2120)</v>
          </cell>
          <cell r="I887">
            <v>31396</v>
          </cell>
          <cell r="J887">
            <v>2702</v>
          </cell>
          <cell r="K887">
            <v>34098</v>
          </cell>
          <cell r="L887">
            <v>0.35418298540171539</v>
          </cell>
          <cell r="M887">
            <v>44.008776458440892</v>
          </cell>
        </row>
        <row r="888">
          <cell r="A888">
            <v>886</v>
          </cell>
          <cell r="B888">
            <v>17</v>
          </cell>
          <cell r="C888" t="str">
            <v>018</v>
          </cell>
          <cell r="D888" t="str">
            <v xml:space="preserve">AVON                         </v>
          </cell>
          <cell r="E888">
            <v>0</v>
          </cell>
          <cell r="G888">
            <v>8355</v>
          </cell>
          <cell r="H888" t="str">
            <v>School Leadership-Building (2210)</v>
          </cell>
          <cell r="I888">
            <v>438258</v>
          </cell>
          <cell r="J888">
            <v>0</v>
          </cell>
          <cell r="K888">
            <v>438258</v>
          </cell>
          <cell r="L888">
            <v>4.5522765797461719</v>
          </cell>
          <cell r="M888">
            <v>565.64016520392363</v>
          </cell>
        </row>
        <row r="889">
          <cell r="A889">
            <v>887</v>
          </cell>
          <cell r="B889">
            <v>18</v>
          </cell>
          <cell r="C889" t="str">
            <v>018</v>
          </cell>
          <cell r="D889" t="str">
            <v xml:space="preserve">AVON                         </v>
          </cell>
          <cell r="E889">
            <v>0</v>
          </cell>
          <cell r="G889">
            <v>8360</v>
          </cell>
          <cell r="H889" t="str">
            <v>Curriculum Leaders/Dept Heads-Building Level (2220)</v>
          </cell>
          <cell r="I889">
            <v>0</v>
          </cell>
          <cell r="J889">
            <v>0</v>
          </cell>
          <cell r="K889">
            <v>0</v>
          </cell>
          <cell r="L889">
            <v>0</v>
          </cell>
          <cell r="M889">
            <v>0</v>
          </cell>
        </row>
        <row r="890">
          <cell r="A890">
            <v>888</v>
          </cell>
          <cell r="B890">
            <v>19</v>
          </cell>
          <cell r="C890" t="str">
            <v>018</v>
          </cell>
          <cell r="D890" t="str">
            <v xml:space="preserve">AVON                         </v>
          </cell>
          <cell r="E890">
            <v>0</v>
          </cell>
          <cell r="G890">
            <v>8365</v>
          </cell>
          <cell r="H890" t="str">
            <v>Building Technology (2250)</v>
          </cell>
          <cell r="I890">
            <v>77072</v>
          </cell>
          <cell r="J890">
            <v>0</v>
          </cell>
          <cell r="K890">
            <v>77072</v>
          </cell>
          <cell r="L890">
            <v>0.80056282042586091</v>
          </cell>
          <cell r="M890">
            <v>99.473412493546732</v>
          </cell>
        </row>
        <row r="891">
          <cell r="A891">
            <v>889</v>
          </cell>
          <cell r="B891">
            <v>20</v>
          </cell>
          <cell r="C891" t="str">
            <v>018</v>
          </cell>
          <cell r="D891" t="str">
            <v xml:space="preserve">AVON                         </v>
          </cell>
          <cell r="E891">
            <v>0</v>
          </cell>
          <cell r="G891">
            <v>8380</v>
          </cell>
          <cell r="H891" t="str">
            <v>Instructional Coordinators and Team Leaders (2315)</v>
          </cell>
          <cell r="I891">
            <v>9310</v>
          </cell>
          <cell r="J891">
            <v>0</v>
          </cell>
          <cell r="K891">
            <v>9310</v>
          </cell>
          <cell r="L891">
            <v>9.6704897474631069E-2</v>
          </cell>
          <cell r="M891">
            <v>12.016004130098091</v>
          </cell>
        </row>
        <row r="892">
          <cell r="A892">
            <v>890</v>
          </cell>
          <cell r="B892">
            <v>21</v>
          </cell>
          <cell r="C892" t="str">
            <v>018</v>
          </cell>
          <cell r="D892" t="str">
            <v xml:space="preserve">AVON                         </v>
          </cell>
          <cell r="E892">
            <v>6</v>
          </cell>
          <cell r="F892" t="str">
            <v>Classroom and Specialist Teachers</v>
          </cell>
          <cell r="I892">
            <v>2564770</v>
          </cell>
          <cell r="J892">
            <v>1227648</v>
          </cell>
          <cell r="K892">
            <v>3792418</v>
          </cell>
          <cell r="L892">
            <v>39.392630920617123</v>
          </cell>
          <cell r="M892">
            <v>4894.7057305111002</v>
          </cell>
        </row>
        <row r="893">
          <cell r="A893">
            <v>891</v>
          </cell>
          <cell r="B893">
            <v>22</v>
          </cell>
          <cell r="C893" t="str">
            <v>018</v>
          </cell>
          <cell r="D893" t="str">
            <v xml:space="preserve">AVON                         </v>
          </cell>
          <cell r="E893">
            <v>0</v>
          </cell>
          <cell r="G893">
            <v>8370</v>
          </cell>
          <cell r="H893" t="str">
            <v>Teachers, Classroom (2305)</v>
          </cell>
          <cell r="I893">
            <v>2564770</v>
          </cell>
          <cell r="J893">
            <v>1101151</v>
          </cell>
          <cell r="K893">
            <v>3665921</v>
          </cell>
          <cell r="L893">
            <v>38.078680392599033</v>
          </cell>
          <cell r="M893">
            <v>4731.4416623644811</v>
          </cell>
        </row>
        <row r="894">
          <cell r="A894">
            <v>892</v>
          </cell>
          <cell r="B894">
            <v>23</v>
          </cell>
          <cell r="C894" t="str">
            <v>018</v>
          </cell>
          <cell r="D894" t="str">
            <v xml:space="preserve">AVON                         </v>
          </cell>
          <cell r="E894">
            <v>0</v>
          </cell>
          <cell r="G894">
            <v>8375</v>
          </cell>
          <cell r="H894" t="str">
            <v>Teachers, Specialists  (2310)</v>
          </cell>
          <cell r="I894">
            <v>0</v>
          </cell>
          <cell r="J894">
            <v>126497</v>
          </cell>
          <cell r="K894">
            <v>126497</v>
          </cell>
          <cell r="L894">
            <v>1.3139505280180888</v>
          </cell>
          <cell r="M894">
            <v>163.26406814661848</v>
          </cell>
        </row>
        <row r="895">
          <cell r="A895">
            <v>893</v>
          </cell>
          <cell r="B895">
            <v>24</v>
          </cell>
          <cell r="C895" t="str">
            <v>018</v>
          </cell>
          <cell r="D895" t="str">
            <v xml:space="preserve">AVON                         </v>
          </cell>
          <cell r="E895">
            <v>7</v>
          </cell>
          <cell r="F895" t="str">
            <v>Other Teaching Services</v>
          </cell>
          <cell r="I895">
            <v>260467</v>
          </cell>
          <cell r="J895">
            <v>37532</v>
          </cell>
          <cell r="K895">
            <v>297999</v>
          </cell>
          <cell r="L895">
            <v>3.095377308543779</v>
          </cell>
          <cell r="M895">
            <v>384.61409395973158</v>
          </cell>
        </row>
        <row r="896">
          <cell r="A896">
            <v>894</v>
          </cell>
          <cell r="B896">
            <v>25</v>
          </cell>
          <cell r="C896" t="str">
            <v>018</v>
          </cell>
          <cell r="D896" t="str">
            <v xml:space="preserve">AVON                         </v>
          </cell>
          <cell r="E896">
            <v>0</v>
          </cell>
          <cell r="G896">
            <v>8385</v>
          </cell>
          <cell r="H896" t="str">
            <v>Medical/ Therapeutic Services (2320)</v>
          </cell>
          <cell r="I896">
            <v>0</v>
          </cell>
          <cell r="J896">
            <v>0</v>
          </cell>
          <cell r="K896">
            <v>0</v>
          </cell>
          <cell r="L896">
            <v>0</v>
          </cell>
          <cell r="M896">
            <v>0</v>
          </cell>
        </row>
        <row r="897">
          <cell r="A897">
            <v>895</v>
          </cell>
          <cell r="B897">
            <v>26</v>
          </cell>
          <cell r="C897" t="str">
            <v>018</v>
          </cell>
          <cell r="D897" t="str">
            <v xml:space="preserve">AVON                         </v>
          </cell>
          <cell r="E897">
            <v>0</v>
          </cell>
          <cell r="G897">
            <v>8390</v>
          </cell>
          <cell r="H897" t="str">
            <v>Substitute Teachers (2325)</v>
          </cell>
          <cell r="I897">
            <v>37000</v>
          </cell>
          <cell r="J897">
            <v>60</v>
          </cell>
          <cell r="K897">
            <v>37060</v>
          </cell>
          <cell r="L897">
            <v>0.38494989263263452</v>
          </cell>
          <cell r="M897">
            <v>47.831698502839444</v>
          </cell>
        </row>
        <row r="898">
          <cell r="A898">
            <v>896</v>
          </cell>
          <cell r="B898">
            <v>27</v>
          </cell>
          <cell r="C898" t="str">
            <v>018</v>
          </cell>
          <cell r="D898" t="str">
            <v xml:space="preserve">AVON                         </v>
          </cell>
          <cell r="E898">
            <v>0</v>
          </cell>
          <cell r="G898">
            <v>8395</v>
          </cell>
          <cell r="H898" t="str">
            <v>Non-Clerical Paraprofs./Instructional Assistants (2330)</v>
          </cell>
          <cell r="I898">
            <v>165724</v>
          </cell>
          <cell r="J898">
            <v>37372</v>
          </cell>
          <cell r="K898">
            <v>203096</v>
          </cell>
          <cell r="L898">
            <v>2.1096001995174727</v>
          </cell>
          <cell r="M898">
            <v>262.12700051626229</v>
          </cell>
        </row>
        <row r="899">
          <cell r="A899">
            <v>897</v>
          </cell>
          <cell r="B899">
            <v>28</v>
          </cell>
          <cell r="C899" t="str">
            <v>018</v>
          </cell>
          <cell r="D899" t="str">
            <v xml:space="preserve">AVON                         </v>
          </cell>
          <cell r="E899">
            <v>0</v>
          </cell>
          <cell r="G899">
            <v>8400</v>
          </cell>
          <cell r="H899" t="str">
            <v>Librarians and Media Center Directors (2340)</v>
          </cell>
          <cell r="I899">
            <v>57743</v>
          </cell>
          <cell r="J899">
            <v>100</v>
          </cell>
          <cell r="K899">
            <v>57843</v>
          </cell>
          <cell r="L899">
            <v>0.60082721639367187</v>
          </cell>
          <cell r="M899">
            <v>74.655394940629847</v>
          </cell>
        </row>
        <row r="900">
          <cell r="A900">
            <v>898</v>
          </cell>
          <cell r="B900">
            <v>29</v>
          </cell>
          <cell r="C900" t="str">
            <v>018</v>
          </cell>
          <cell r="D900" t="str">
            <v xml:space="preserve">AVON                         </v>
          </cell>
          <cell r="E900">
            <v>8</v>
          </cell>
          <cell r="F900" t="str">
            <v>Professional Development</v>
          </cell>
          <cell r="I900">
            <v>66753</v>
          </cell>
          <cell r="J900">
            <v>4305</v>
          </cell>
          <cell r="K900">
            <v>71058</v>
          </cell>
          <cell r="L900">
            <v>0.73809415733107775</v>
          </cell>
          <cell r="M900">
            <v>91.711409395973163</v>
          </cell>
        </row>
        <row r="901">
          <cell r="A901">
            <v>899</v>
          </cell>
          <cell r="B901">
            <v>30</v>
          </cell>
          <cell r="C901" t="str">
            <v>018</v>
          </cell>
          <cell r="D901" t="str">
            <v xml:space="preserve">AVON                         </v>
          </cell>
          <cell r="E901">
            <v>0</v>
          </cell>
          <cell r="G901">
            <v>8405</v>
          </cell>
          <cell r="H901" t="str">
            <v>Professional Development Leadership (2351)</v>
          </cell>
          <cell r="I901">
            <v>0</v>
          </cell>
          <cell r="J901">
            <v>0</v>
          </cell>
          <cell r="K901">
            <v>0</v>
          </cell>
          <cell r="L901">
            <v>0</v>
          </cell>
          <cell r="M901">
            <v>0</v>
          </cell>
        </row>
        <row r="902">
          <cell r="A902">
            <v>900</v>
          </cell>
          <cell r="B902">
            <v>31</v>
          </cell>
          <cell r="C902" t="str">
            <v>018</v>
          </cell>
          <cell r="D902" t="str">
            <v xml:space="preserve">AVON                         </v>
          </cell>
          <cell r="E902">
            <v>0</v>
          </cell>
          <cell r="G902">
            <v>8410</v>
          </cell>
          <cell r="H902" t="str">
            <v>Teacher/Instructional Staff-Professional Days (2353)</v>
          </cell>
          <cell r="I902">
            <v>19703</v>
          </cell>
          <cell r="J902">
            <v>2000</v>
          </cell>
          <cell r="K902">
            <v>21703</v>
          </cell>
          <cell r="L902">
            <v>0.2254335542311405</v>
          </cell>
          <cell r="M902">
            <v>28.011099638616418</v>
          </cell>
        </row>
        <row r="903">
          <cell r="A903">
            <v>901</v>
          </cell>
          <cell r="B903">
            <v>32</v>
          </cell>
          <cell r="C903" t="str">
            <v>018</v>
          </cell>
          <cell r="D903" t="str">
            <v xml:space="preserve">AVON                         </v>
          </cell>
          <cell r="E903">
            <v>0</v>
          </cell>
          <cell r="G903">
            <v>8415</v>
          </cell>
          <cell r="H903" t="str">
            <v>Substitutes for Instructional Staff at Prof. Dev. (2355)</v>
          </cell>
          <cell r="I903">
            <v>6800</v>
          </cell>
          <cell r="J903">
            <v>0</v>
          </cell>
          <cell r="K903">
            <v>6800</v>
          </cell>
          <cell r="L903">
            <v>7.0633007822501745E-2</v>
          </cell>
          <cell r="M903">
            <v>8.7764584408879713</v>
          </cell>
        </row>
        <row r="904">
          <cell r="A904">
            <v>902</v>
          </cell>
          <cell r="B904">
            <v>33</v>
          </cell>
          <cell r="C904" t="str">
            <v>018</v>
          </cell>
          <cell r="D904" t="str">
            <v xml:space="preserve">AVON                         </v>
          </cell>
          <cell r="E904">
            <v>0</v>
          </cell>
          <cell r="G904">
            <v>8420</v>
          </cell>
          <cell r="H904" t="str">
            <v>Prof. Dev.  Stipends, Providers and Expenses (2357)</v>
          </cell>
          <cell r="I904">
            <v>40250</v>
          </cell>
          <cell r="J904">
            <v>2305</v>
          </cell>
          <cell r="K904">
            <v>42555</v>
          </cell>
          <cell r="L904">
            <v>0.44202759527743557</v>
          </cell>
          <cell r="M904">
            <v>54.92385131646877</v>
          </cell>
        </row>
        <row r="905">
          <cell r="A905">
            <v>903</v>
          </cell>
          <cell r="B905">
            <v>34</v>
          </cell>
          <cell r="C905" t="str">
            <v>018</v>
          </cell>
          <cell r="D905" t="str">
            <v xml:space="preserve">AVON                         </v>
          </cell>
          <cell r="E905">
            <v>9</v>
          </cell>
          <cell r="F905" t="str">
            <v>Instructional Materials, Equipment and Technology</v>
          </cell>
          <cell r="I905">
            <v>131635</v>
          </cell>
          <cell r="J905">
            <v>136370</v>
          </cell>
          <cell r="K905">
            <v>268005</v>
          </cell>
          <cell r="L905">
            <v>2.78382342080435</v>
          </cell>
          <cell r="M905">
            <v>345.90216830149717</v>
          </cell>
        </row>
        <row r="906">
          <cell r="A906">
            <v>904</v>
          </cell>
          <cell r="B906">
            <v>35</v>
          </cell>
          <cell r="C906" t="str">
            <v>018</v>
          </cell>
          <cell r="D906" t="str">
            <v xml:space="preserve">AVON                         </v>
          </cell>
          <cell r="E906">
            <v>0</v>
          </cell>
          <cell r="G906">
            <v>8425</v>
          </cell>
          <cell r="H906" t="str">
            <v>Textbooks &amp; Related Software/Media/Materials (2410)</v>
          </cell>
          <cell r="I906">
            <v>37295</v>
          </cell>
          <cell r="J906">
            <v>159</v>
          </cell>
          <cell r="K906">
            <v>37454</v>
          </cell>
          <cell r="L906">
            <v>0.38904245220352651</v>
          </cell>
          <cell r="M906">
            <v>48.340216830149721</v>
          </cell>
        </row>
        <row r="907">
          <cell r="A907">
            <v>905</v>
          </cell>
          <cell r="B907">
            <v>36</v>
          </cell>
          <cell r="C907" t="str">
            <v>018</v>
          </cell>
          <cell r="D907" t="str">
            <v xml:space="preserve">AVON                         </v>
          </cell>
          <cell r="E907">
            <v>0</v>
          </cell>
          <cell r="G907">
            <v>8430</v>
          </cell>
          <cell r="H907" t="str">
            <v>Other Instructional Materials (2415)</v>
          </cell>
          <cell r="I907">
            <v>10693</v>
          </cell>
          <cell r="J907">
            <v>50</v>
          </cell>
          <cell r="K907">
            <v>10743</v>
          </cell>
          <cell r="L907">
            <v>0.11158976515252003</v>
          </cell>
          <cell r="M907">
            <v>13.865513680949924</v>
          </cell>
        </row>
        <row r="908">
          <cell r="A908">
            <v>906</v>
          </cell>
          <cell r="B908">
            <v>37</v>
          </cell>
          <cell r="C908" t="str">
            <v>018</v>
          </cell>
          <cell r="D908" t="str">
            <v xml:space="preserve">AVON                         </v>
          </cell>
          <cell r="E908">
            <v>0</v>
          </cell>
          <cell r="G908">
            <v>8435</v>
          </cell>
          <cell r="H908" t="str">
            <v>Instructional Equipment (2420)</v>
          </cell>
          <cell r="I908">
            <v>38974</v>
          </cell>
          <cell r="J908">
            <v>8314</v>
          </cell>
          <cell r="K908">
            <v>47288</v>
          </cell>
          <cell r="L908">
            <v>0.49119024616330331</v>
          </cell>
          <cell r="M908">
            <v>61.032524522457415</v>
          </cell>
        </row>
        <row r="909">
          <cell r="A909">
            <v>907</v>
          </cell>
          <cell r="B909">
            <v>38</v>
          </cell>
          <cell r="C909" t="str">
            <v>018</v>
          </cell>
          <cell r="D909" t="str">
            <v xml:space="preserve">AVON                         </v>
          </cell>
          <cell r="E909">
            <v>0</v>
          </cell>
          <cell r="G909">
            <v>8440</v>
          </cell>
          <cell r="H909" t="str">
            <v>General Supplies (2430)</v>
          </cell>
          <cell r="I909">
            <v>0</v>
          </cell>
          <cell r="J909">
            <v>80379</v>
          </cell>
          <cell r="K909">
            <v>80379</v>
          </cell>
          <cell r="L909">
            <v>0.83491331408306879</v>
          </cell>
          <cell r="M909">
            <v>103.74161073825503</v>
          </cell>
        </row>
        <row r="910">
          <cell r="A910">
            <v>908</v>
          </cell>
          <cell r="B910">
            <v>39</v>
          </cell>
          <cell r="C910" t="str">
            <v>018</v>
          </cell>
          <cell r="D910" t="str">
            <v xml:space="preserve">AVON                         </v>
          </cell>
          <cell r="E910">
            <v>0</v>
          </cell>
          <cell r="G910">
            <v>8445</v>
          </cell>
          <cell r="H910" t="str">
            <v>Other Instructional Services (2440)</v>
          </cell>
          <cell r="I910">
            <v>0</v>
          </cell>
          <cell r="J910">
            <v>35394</v>
          </cell>
          <cell r="K910">
            <v>35394</v>
          </cell>
          <cell r="L910">
            <v>0.36764480571612157</v>
          </cell>
          <cell r="M910">
            <v>45.681466184821893</v>
          </cell>
        </row>
        <row r="911">
          <cell r="A911">
            <v>909</v>
          </cell>
          <cell r="B911">
            <v>40</v>
          </cell>
          <cell r="C911" t="str">
            <v>018</v>
          </cell>
          <cell r="D911" t="str">
            <v xml:space="preserve">AVON                         </v>
          </cell>
          <cell r="E911">
            <v>0</v>
          </cell>
          <cell r="G911">
            <v>8450</v>
          </cell>
          <cell r="H911" t="str">
            <v>Classroom Instructional Technology (2451)</v>
          </cell>
          <cell r="I911">
            <v>10302</v>
          </cell>
          <cell r="J911">
            <v>3580</v>
          </cell>
          <cell r="K911">
            <v>13882</v>
          </cell>
          <cell r="L911">
            <v>0.14419520802823077</v>
          </cell>
          <cell r="M911">
            <v>17.91688177594218</v>
          </cell>
        </row>
        <row r="912">
          <cell r="A912">
            <v>910</v>
          </cell>
          <cell r="B912">
            <v>41</v>
          </cell>
          <cell r="C912" t="str">
            <v>018</v>
          </cell>
          <cell r="D912" t="str">
            <v xml:space="preserve">AVON                         </v>
          </cell>
          <cell r="E912">
            <v>0</v>
          </cell>
          <cell r="G912">
            <v>8455</v>
          </cell>
          <cell r="H912" t="str">
            <v>Other Instructional Hardware  (2453)</v>
          </cell>
          <cell r="I912">
            <v>12480</v>
          </cell>
          <cell r="J912">
            <v>8494</v>
          </cell>
          <cell r="K912">
            <v>20974</v>
          </cell>
          <cell r="L912">
            <v>0.217861280304287</v>
          </cell>
          <cell r="M912">
            <v>27.070211667527104</v>
          </cell>
        </row>
        <row r="913">
          <cell r="A913">
            <v>911</v>
          </cell>
          <cell r="B913">
            <v>42</v>
          </cell>
          <cell r="C913" t="str">
            <v>018</v>
          </cell>
          <cell r="D913" t="str">
            <v xml:space="preserve">AVON                         </v>
          </cell>
          <cell r="E913">
            <v>0</v>
          </cell>
          <cell r="G913">
            <v>8460</v>
          </cell>
          <cell r="H913" t="str">
            <v>Instructional Software (2455)</v>
          </cell>
          <cell r="I913">
            <v>21891</v>
          </cell>
          <cell r="J913">
            <v>0</v>
          </cell>
          <cell r="K913">
            <v>21891</v>
          </cell>
          <cell r="L913">
            <v>0.22738634915329201</v>
          </cell>
          <cell r="M913">
            <v>28.25374290139391</v>
          </cell>
        </row>
        <row r="914">
          <cell r="A914">
            <v>912</v>
          </cell>
          <cell r="B914">
            <v>43</v>
          </cell>
          <cell r="C914" t="str">
            <v>018</v>
          </cell>
          <cell r="D914" t="str">
            <v xml:space="preserve">AVON                         </v>
          </cell>
          <cell r="E914">
            <v>10</v>
          </cell>
          <cell r="F914" t="str">
            <v>Guidance, Counseling and Testing</v>
          </cell>
          <cell r="I914">
            <v>288329</v>
          </cell>
          <cell r="J914">
            <v>0</v>
          </cell>
          <cell r="K914">
            <v>288329</v>
          </cell>
          <cell r="L914">
            <v>2.9949330165373684</v>
          </cell>
          <cell r="M914">
            <v>372.13345379452767</v>
          </cell>
        </row>
        <row r="915">
          <cell r="A915">
            <v>913</v>
          </cell>
          <cell r="B915">
            <v>44</v>
          </cell>
          <cell r="C915" t="str">
            <v>018</v>
          </cell>
          <cell r="D915" t="str">
            <v xml:space="preserve">AVON                         </v>
          </cell>
          <cell r="E915">
            <v>0</v>
          </cell>
          <cell r="G915">
            <v>8465</v>
          </cell>
          <cell r="H915" t="str">
            <v>Guidance and Adjustment Counselors (2710)</v>
          </cell>
          <cell r="I915">
            <v>240594</v>
          </cell>
          <cell r="J915">
            <v>0</v>
          </cell>
          <cell r="K915">
            <v>240594</v>
          </cell>
          <cell r="L915">
            <v>2.4990996888304391</v>
          </cell>
          <cell r="M915">
            <v>310.52400619514714</v>
          </cell>
        </row>
        <row r="916">
          <cell r="A916">
            <v>914</v>
          </cell>
          <cell r="B916">
            <v>45</v>
          </cell>
          <cell r="C916" t="str">
            <v>018</v>
          </cell>
          <cell r="D916" t="str">
            <v xml:space="preserve">AVON                         </v>
          </cell>
          <cell r="E916">
            <v>0</v>
          </cell>
          <cell r="G916">
            <v>8470</v>
          </cell>
          <cell r="H916" t="str">
            <v>Testing and Assessment (2720)</v>
          </cell>
          <cell r="I916">
            <v>673</v>
          </cell>
          <cell r="J916">
            <v>0</v>
          </cell>
          <cell r="K916">
            <v>673</v>
          </cell>
          <cell r="L916">
            <v>6.9905903330211286E-3</v>
          </cell>
          <cell r="M916">
            <v>0.86861125451729482</v>
          </cell>
        </row>
        <row r="917">
          <cell r="A917">
            <v>915</v>
          </cell>
          <cell r="B917">
            <v>46</v>
          </cell>
          <cell r="C917" t="str">
            <v>018</v>
          </cell>
          <cell r="D917" t="str">
            <v xml:space="preserve">AVON                         </v>
          </cell>
          <cell r="E917">
            <v>0</v>
          </cell>
          <cell r="G917">
            <v>8475</v>
          </cell>
          <cell r="H917" t="str">
            <v>Psychological Services (2800)</v>
          </cell>
          <cell r="I917">
            <v>47062</v>
          </cell>
          <cell r="J917">
            <v>0</v>
          </cell>
          <cell r="K917">
            <v>47062</v>
          </cell>
          <cell r="L917">
            <v>0.48884273737390838</v>
          </cell>
          <cell r="M917">
            <v>60.740836344863197</v>
          </cell>
        </row>
        <row r="918">
          <cell r="A918">
            <v>916</v>
          </cell>
          <cell r="B918">
            <v>47</v>
          </cell>
          <cell r="C918" t="str">
            <v>018</v>
          </cell>
          <cell r="D918" t="str">
            <v xml:space="preserve">AVON                         </v>
          </cell>
          <cell r="E918">
            <v>11</v>
          </cell>
          <cell r="F918" t="str">
            <v>Pupil Services</v>
          </cell>
          <cell r="I918">
            <v>382047</v>
          </cell>
          <cell r="J918">
            <v>254528</v>
          </cell>
          <cell r="K918">
            <v>636575</v>
          </cell>
          <cell r="L918">
            <v>6.6122363168542719</v>
          </cell>
          <cell r="M918">
            <v>821.59912235415595</v>
          </cell>
        </row>
        <row r="919">
          <cell r="A919">
            <v>917</v>
          </cell>
          <cell r="B919">
            <v>48</v>
          </cell>
          <cell r="C919" t="str">
            <v>018</v>
          </cell>
          <cell r="D919" t="str">
            <v xml:space="preserve">AVON                         </v>
          </cell>
          <cell r="E919">
            <v>0</v>
          </cell>
          <cell r="G919">
            <v>8485</v>
          </cell>
          <cell r="H919" t="str">
            <v>Attendance and Parent Liaison Services (3100)</v>
          </cell>
          <cell r="I919">
            <v>0</v>
          </cell>
          <cell r="J919">
            <v>0</v>
          </cell>
          <cell r="K919">
            <v>0</v>
          </cell>
          <cell r="L919">
            <v>0</v>
          </cell>
          <cell r="M919">
            <v>0</v>
          </cell>
        </row>
        <row r="920">
          <cell r="A920">
            <v>918</v>
          </cell>
          <cell r="B920">
            <v>49</v>
          </cell>
          <cell r="C920" t="str">
            <v>018</v>
          </cell>
          <cell r="D920" t="str">
            <v xml:space="preserve">AVON                         </v>
          </cell>
          <cell r="E920">
            <v>0</v>
          </cell>
          <cell r="G920">
            <v>8490</v>
          </cell>
          <cell r="H920" t="str">
            <v>Medical/Health Services (3200)</v>
          </cell>
          <cell r="I920">
            <v>136002</v>
          </cell>
          <cell r="J920">
            <v>0</v>
          </cell>
          <cell r="K920">
            <v>136002</v>
          </cell>
          <cell r="L920">
            <v>1.4126809308641004</v>
          </cell>
          <cell r="M920">
            <v>175.53175012906559</v>
          </cell>
        </row>
        <row r="921">
          <cell r="A921">
            <v>919</v>
          </cell>
          <cell r="B921">
            <v>50</v>
          </cell>
          <cell r="C921" t="str">
            <v>018</v>
          </cell>
          <cell r="D921" t="str">
            <v xml:space="preserve">AVON                         </v>
          </cell>
          <cell r="E921">
            <v>0</v>
          </cell>
          <cell r="G921">
            <v>8495</v>
          </cell>
          <cell r="H921" t="str">
            <v>In-District Transportation (3300)</v>
          </cell>
          <cell r="I921">
            <v>129620</v>
          </cell>
          <cell r="J921">
            <v>972</v>
          </cell>
          <cell r="K921">
            <v>130592</v>
          </cell>
          <cell r="L921">
            <v>1.3564861408170805</v>
          </cell>
          <cell r="M921">
            <v>168.54930304594734</v>
          </cell>
        </row>
        <row r="922">
          <cell r="A922">
            <v>920</v>
          </cell>
          <cell r="B922">
            <v>51</v>
          </cell>
          <cell r="C922" t="str">
            <v>018</v>
          </cell>
          <cell r="D922" t="str">
            <v xml:space="preserve">AVON                         </v>
          </cell>
          <cell r="E922">
            <v>0</v>
          </cell>
          <cell r="G922">
            <v>8500</v>
          </cell>
          <cell r="H922" t="str">
            <v>Food Salaries and Other Expenses (3400)</v>
          </cell>
          <cell r="I922">
            <v>0</v>
          </cell>
          <cell r="J922">
            <v>228452</v>
          </cell>
          <cell r="K922">
            <v>228452</v>
          </cell>
          <cell r="L922">
            <v>2.3729782210391424</v>
          </cell>
          <cell r="M922">
            <v>294.85286525554983</v>
          </cell>
        </row>
        <row r="923">
          <cell r="A923">
            <v>921</v>
          </cell>
          <cell r="B923">
            <v>52</v>
          </cell>
          <cell r="C923" t="str">
            <v>018</v>
          </cell>
          <cell r="D923" t="str">
            <v xml:space="preserve">AVON                         </v>
          </cell>
          <cell r="E923">
            <v>0</v>
          </cell>
          <cell r="G923">
            <v>8505</v>
          </cell>
          <cell r="H923" t="str">
            <v>Athletics (3510)</v>
          </cell>
          <cell r="I923">
            <v>111425</v>
          </cell>
          <cell r="J923">
            <v>14843</v>
          </cell>
          <cell r="K923">
            <v>126268</v>
          </cell>
          <cell r="L923">
            <v>1.3115718576075956</v>
          </cell>
          <cell r="M923">
            <v>162.96850800206505</v>
          </cell>
        </row>
        <row r="924">
          <cell r="A924">
            <v>922</v>
          </cell>
          <cell r="B924">
            <v>53</v>
          </cell>
          <cell r="C924" t="str">
            <v>018</v>
          </cell>
          <cell r="D924" t="str">
            <v xml:space="preserve">AVON                         </v>
          </cell>
          <cell r="E924">
            <v>0</v>
          </cell>
          <cell r="G924">
            <v>8510</v>
          </cell>
          <cell r="H924" t="str">
            <v>Other Student Body Activities (3520)</v>
          </cell>
          <cell r="I924">
            <v>5000</v>
          </cell>
          <cell r="J924">
            <v>10261</v>
          </cell>
          <cell r="K924">
            <v>15261</v>
          </cell>
          <cell r="L924">
            <v>0.15851916652635281</v>
          </cell>
          <cell r="M924">
            <v>19.696695921528139</v>
          </cell>
        </row>
        <row r="925">
          <cell r="A925">
            <v>923</v>
          </cell>
          <cell r="B925">
            <v>54</v>
          </cell>
          <cell r="C925" t="str">
            <v>018</v>
          </cell>
          <cell r="D925" t="str">
            <v xml:space="preserve">AVON                         </v>
          </cell>
          <cell r="E925">
            <v>0</v>
          </cell>
          <cell r="G925">
            <v>8515</v>
          </cell>
          <cell r="H925" t="str">
            <v>School Security  (3600)</v>
          </cell>
          <cell r="I925">
            <v>0</v>
          </cell>
          <cell r="J925">
            <v>0</v>
          </cell>
          <cell r="K925">
            <v>0</v>
          </cell>
          <cell r="L925">
            <v>0</v>
          </cell>
          <cell r="M925">
            <v>0</v>
          </cell>
        </row>
        <row r="926">
          <cell r="A926">
            <v>924</v>
          </cell>
          <cell r="B926">
            <v>55</v>
          </cell>
          <cell r="C926" t="str">
            <v>018</v>
          </cell>
          <cell r="D926" t="str">
            <v xml:space="preserve">AVON                         </v>
          </cell>
          <cell r="E926">
            <v>12</v>
          </cell>
          <cell r="F926" t="str">
            <v>Operations and Maintenance</v>
          </cell>
          <cell r="I926">
            <v>1002037</v>
          </cell>
          <cell r="J926">
            <v>54991</v>
          </cell>
          <cell r="K926">
            <v>1057028</v>
          </cell>
          <cell r="L926">
            <v>10.979568675382849</v>
          </cell>
          <cell r="M926">
            <v>1364.2591636551369</v>
          </cell>
        </row>
        <row r="927">
          <cell r="A927">
            <v>925</v>
          </cell>
          <cell r="B927">
            <v>56</v>
          </cell>
          <cell r="C927" t="str">
            <v>018</v>
          </cell>
          <cell r="D927" t="str">
            <v xml:space="preserve">AVON                         </v>
          </cell>
          <cell r="E927">
            <v>0</v>
          </cell>
          <cell r="G927">
            <v>8520</v>
          </cell>
          <cell r="H927" t="str">
            <v>Custodial Services (4110)</v>
          </cell>
          <cell r="I927">
            <v>304528</v>
          </cell>
          <cell r="J927">
            <v>0</v>
          </cell>
          <cell r="K927">
            <v>304528</v>
          </cell>
          <cell r="L927">
            <v>3.1631953832604136</v>
          </cell>
          <cell r="M927">
            <v>393.0407847186371</v>
          </cell>
        </row>
        <row r="928">
          <cell r="A928">
            <v>926</v>
          </cell>
          <cell r="B928">
            <v>57</v>
          </cell>
          <cell r="C928" t="str">
            <v>018</v>
          </cell>
          <cell r="D928" t="str">
            <v xml:space="preserve">AVON                         </v>
          </cell>
          <cell r="E928">
            <v>0</v>
          </cell>
          <cell r="G928">
            <v>8525</v>
          </cell>
          <cell r="H928" t="str">
            <v>Heating of Buildings (4120)</v>
          </cell>
          <cell r="I928">
            <v>124157</v>
          </cell>
          <cell r="J928">
            <v>0</v>
          </cell>
          <cell r="K928">
            <v>124157</v>
          </cell>
          <cell r="L928">
            <v>1.2896444635615218</v>
          </cell>
          <cell r="M928">
            <v>160.24393391843057</v>
          </cell>
        </row>
        <row r="929">
          <cell r="A929">
            <v>927</v>
          </cell>
          <cell r="B929">
            <v>58</v>
          </cell>
          <cell r="C929" t="str">
            <v>018</v>
          </cell>
          <cell r="D929" t="str">
            <v xml:space="preserve">AVON                         </v>
          </cell>
          <cell r="E929">
            <v>0</v>
          </cell>
          <cell r="G929">
            <v>8530</v>
          </cell>
          <cell r="H929" t="str">
            <v>Utility Services (4130)</v>
          </cell>
          <cell r="I929">
            <v>214620</v>
          </cell>
          <cell r="J929">
            <v>0</v>
          </cell>
          <cell r="K929">
            <v>214620</v>
          </cell>
          <cell r="L929">
            <v>2.2293023733625477</v>
          </cell>
          <cell r="M929">
            <v>277.00051626226127</v>
          </cell>
        </row>
        <row r="930">
          <cell r="A930">
            <v>928</v>
          </cell>
          <cell r="B930">
            <v>59</v>
          </cell>
          <cell r="C930" t="str">
            <v>018</v>
          </cell>
          <cell r="D930" t="str">
            <v xml:space="preserve">AVON                         </v>
          </cell>
          <cell r="E930">
            <v>0</v>
          </cell>
          <cell r="G930">
            <v>8535</v>
          </cell>
          <cell r="H930" t="str">
            <v>Maintenance of Grounds (4210)</v>
          </cell>
          <cell r="I930">
            <v>160982</v>
          </cell>
          <cell r="J930">
            <v>0</v>
          </cell>
          <cell r="K930">
            <v>160982</v>
          </cell>
          <cell r="L930">
            <v>1.6721533625414671</v>
          </cell>
          <cell r="M930">
            <v>207.77232834279815</v>
          </cell>
        </row>
        <row r="931">
          <cell r="A931">
            <v>929</v>
          </cell>
          <cell r="B931">
            <v>60</v>
          </cell>
          <cell r="C931" t="str">
            <v>018</v>
          </cell>
          <cell r="D931" t="str">
            <v xml:space="preserve">AVON                         </v>
          </cell>
          <cell r="E931">
            <v>0</v>
          </cell>
          <cell r="G931">
            <v>8540</v>
          </cell>
          <cell r="H931" t="str">
            <v>Maintenance of Buildings (4220)</v>
          </cell>
          <cell r="I931">
            <v>137500</v>
          </cell>
          <cell r="J931">
            <v>54991</v>
          </cell>
          <cell r="K931">
            <v>192491</v>
          </cell>
          <cell r="L931">
            <v>1.9994438689354681</v>
          </cell>
          <cell r="M931">
            <v>248.43959731543626</v>
          </cell>
        </row>
        <row r="932">
          <cell r="A932">
            <v>930</v>
          </cell>
          <cell r="B932">
            <v>61</v>
          </cell>
          <cell r="C932" t="str">
            <v>018</v>
          </cell>
          <cell r="D932" t="str">
            <v xml:space="preserve">AVON                         </v>
          </cell>
          <cell r="E932">
            <v>0</v>
          </cell>
          <cell r="G932">
            <v>8545</v>
          </cell>
          <cell r="H932" t="str">
            <v>Building Security System (4225)</v>
          </cell>
          <cell r="I932">
            <v>0</v>
          </cell>
          <cell r="J932">
            <v>0</v>
          </cell>
          <cell r="K932">
            <v>0</v>
          </cell>
          <cell r="L932">
            <v>0</v>
          </cell>
          <cell r="M932">
            <v>0</v>
          </cell>
        </row>
        <row r="933">
          <cell r="A933">
            <v>931</v>
          </cell>
          <cell r="B933">
            <v>62</v>
          </cell>
          <cell r="C933" t="str">
            <v>018</v>
          </cell>
          <cell r="D933" t="str">
            <v xml:space="preserve">AVON                         </v>
          </cell>
          <cell r="E933">
            <v>0</v>
          </cell>
          <cell r="G933">
            <v>8550</v>
          </cell>
          <cell r="H933" t="str">
            <v>Maintenance of Equipment (4230)</v>
          </cell>
          <cell r="I933">
            <v>60250</v>
          </cell>
          <cell r="J933">
            <v>0</v>
          </cell>
          <cell r="K933">
            <v>60250</v>
          </cell>
          <cell r="L933">
            <v>0.62582922372143091</v>
          </cell>
          <cell r="M933">
            <v>77.762003097573569</v>
          </cell>
        </row>
        <row r="934">
          <cell r="A934">
            <v>932</v>
          </cell>
          <cell r="B934">
            <v>63</v>
          </cell>
          <cell r="C934" t="str">
            <v>018</v>
          </cell>
          <cell r="D934" t="str">
            <v xml:space="preserve">AVON                         </v>
          </cell>
          <cell r="E934">
            <v>0</v>
          </cell>
          <cell r="G934">
            <v>8555</v>
          </cell>
          <cell r="H934" t="str">
            <v xml:space="preserve">Extraordinary Maintenance (4300)   </v>
          </cell>
          <cell r="I934">
            <v>0</v>
          </cell>
          <cell r="J934">
            <v>0</v>
          </cell>
          <cell r="K934">
            <v>0</v>
          </cell>
          <cell r="L934">
            <v>0</v>
          </cell>
          <cell r="M934">
            <v>0</v>
          </cell>
        </row>
        <row r="935">
          <cell r="A935">
            <v>933</v>
          </cell>
          <cell r="B935">
            <v>64</v>
          </cell>
          <cell r="C935" t="str">
            <v>018</v>
          </cell>
          <cell r="D935" t="str">
            <v xml:space="preserve">AVON                         </v>
          </cell>
          <cell r="E935">
            <v>0</v>
          </cell>
          <cell r="G935">
            <v>8560</v>
          </cell>
          <cell r="H935" t="str">
            <v>Networking and Telecommunications (4400)</v>
          </cell>
          <cell r="I935">
            <v>0</v>
          </cell>
          <cell r="J935">
            <v>0</v>
          </cell>
          <cell r="K935">
            <v>0</v>
          </cell>
          <cell r="L935">
            <v>0</v>
          </cell>
          <cell r="M935">
            <v>0</v>
          </cell>
        </row>
        <row r="936">
          <cell r="A936">
            <v>934</v>
          </cell>
          <cell r="B936">
            <v>65</v>
          </cell>
          <cell r="C936" t="str">
            <v>018</v>
          </cell>
          <cell r="D936" t="str">
            <v xml:space="preserve">AVON                         </v>
          </cell>
          <cell r="E936">
            <v>0</v>
          </cell>
          <cell r="G936">
            <v>8565</v>
          </cell>
          <cell r="H936" t="str">
            <v>Technology Maintenance (4450)</v>
          </cell>
          <cell r="I936">
            <v>0</v>
          </cell>
          <cell r="J936">
            <v>0</v>
          </cell>
          <cell r="K936">
            <v>0</v>
          </cell>
          <cell r="L936">
            <v>0</v>
          </cell>
          <cell r="M936">
            <v>0</v>
          </cell>
        </row>
        <row r="937">
          <cell r="A937">
            <v>935</v>
          </cell>
          <cell r="B937">
            <v>66</v>
          </cell>
          <cell r="C937" t="str">
            <v>018</v>
          </cell>
          <cell r="D937" t="str">
            <v xml:space="preserve">AVON                         </v>
          </cell>
          <cell r="E937">
            <v>13</v>
          </cell>
          <cell r="F937" t="str">
            <v>Insurance, Retirement Programs and Other</v>
          </cell>
          <cell r="I937">
            <v>1614874</v>
          </cell>
          <cell r="J937">
            <v>0</v>
          </cell>
          <cell r="K937">
            <v>1614874</v>
          </cell>
          <cell r="L937">
            <v>16.774030569758043</v>
          </cell>
          <cell r="M937">
            <v>2084.2462570986063</v>
          </cell>
        </row>
        <row r="938">
          <cell r="A938">
            <v>936</v>
          </cell>
          <cell r="B938">
            <v>67</v>
          </cell>
          <cell r="C938" t="str">
            <v>018</v>
          </cell>
          <cell r="D938" t="str">
            <v xml:space="preserve">AVON                         </v>
          </cell>
          <cell r="E938">
            <v>0</v>
          </cell>
          <cell r="G938">
            <v>8570</v>
          </cell>
          <cell r="H938" t="str">
            <v>Employer Retirement Contributions (5100)</v>
          </cell>
          <cell r="I938">
            <v>260692</v>
          </cell>
          <cell r="J938">
            <v>0</v>
          </cell>
          <cell r="K938">
            <v>260692</v>
          </cell>
          <cell r="L938">
            <v>2.7078617757740626</v>
          </cell>
          <cell r="M938">
            <v>336.46360351058337</v>
          </cell>
        </row>
        <row r="939">
          <cell r="A939">
            <v>937</v>
          </cell>
          <cell r="B939">
            <v>68</v>
          </cell>
          <cell r="C939" t="str">
            <v>018</v>
          </cell>
          <cell r="D939" t="str">
            <v xml:space="preserve">AVON                         </v>
          </cell>
          <cell r="E939">
            <v>0</v>
          </cell>
          <cell r="G939">
            <v>8575</v>
          </cell>
          <cell r="H939" t="str">
            <v>Insurance for Active Employees (5200)</v>
          </cell>
          <cell r="I939">
            <v>1349473</v>
          </cell>
          <cell r="J939">
            <v>0</v>
          </cell>
          <cell r="K939">
            <v>1349473</v>
          </cell>
          <cell r="L939">
            <v>14.017255436066897</v>
          </cell>
          <cell r="M939">
            <v>1741.704956117708</v>
          </cell>
        </row>
        <row r="940">
          <cell r="A940">
            <v>938</v>
          </cell>
          <cell r="B940">
            <v>69</v>
          </cell>
          <cell r="C940" t="str">
            <v>018</v>
          </cell>
          <cell r="D940" t="str">
            <v xml:space="preserve">AVON                         </v>
          </cell>
          <cell r="E940">
            <v>0</v>
          </cell>
          <cell r="G940">
            <v>8580</v>
          </cell>
          <cell r="H940" t="str">
            <v>Insurance for Retired School Employees (5250)</v>
          </cell>
          <cell r="I940">
            <v>0</v>
          </cell>
          <cell r="J940">
            <v>0</v>
          </cell>
          <cell r="K940">
            <v>0</v>
          </cell>
          <cell r="L940">
            <v>0</v>
          </cell>
          <cell r="M940">
            <v>0</v>
          </cell>
        </row>
        <row r="941">
          <cell r="A941">
            <v>939</v>
          </cell>
          <cell r="B941">
            <v>70</v>
          </cell>
          <cell r="C941" t="str">
            <v>018</v>
          </cell>
          <cell r="D941" t="str">
            <v xml:space="preserve">AVON                         </v>
          </cell>
          <cell r="E941">
            <v>0</v>
          </cell>
          <cell r="G941">
            <v>8585</v>
          </cell>
          <cell r="H941" t="str">
            <v>Other Non-Employee Insurance (5260)</v>
          </cell>
          <cell r="I941">
            <v>0</v>
          </cell>
          <cell r="J941">
            <v>0</v>
          </cell>
          <cell r="K941">
            <v>0</v>
          </cell>
          <cell r="L941">
            <v>0</v>
          </cell>
          <cell r="M941">
            <v>0</v>
          </cell>
        </row>
        <row r="942">
          <cell r="A942">
            <v>940</v>
          </cell>
          <cell r="B942">
            <v>71</v>
          </cell>
          <cell r="C942" t="str">
            <v>018</v>
          </cell>
          <cell r="D942" t="str">
            <v xml:space="preserve">AVON                         </v>
          </cell>
          <cell r="E942">
            <v>0</v>
          </cell>
          <cell r="G942">
            <v>8590</v>
          </cell>
          <cell r="H942" t="str">
            <v xml:space="preserve">Rental Lease of Equipment (5300)   </v>
          </cell>
          <cell r="I942">
            <v>0</v>
          </cell>
          <cell r="J942">
            <v>0</v>
          </cell>
          <cell r="K942">
            <v>0</v>
          </cell>
          <cell r="L942">
            <v>0</v>
          </cell>
          <cell r="M942">
            <v>0</v>
          </cell>
        </row>
        <row r="943">
          <cell r="A943">
            <v>941</v>
          </cell>
          <cell r="B943">
            <v>72</v>
          </cell>
          <cell r="C943" t="str">
            <v>018</v>
          </cell>
          <cell r="D943" t="str">
            <v xml:space="preserve">AVON                         </v>
          </cell>
          <cell r="E943">
            <v>0</v>
          </cell>
          <cell r="G943">
            <v>8595</v>
          </cell>
          <cell r="H943" t="str">
            <v>Rental Lease  of Buildings (5350)</v>
          </cell>
          <cell r="I943">
            <v>0</v>
          </cell>
          <cell r="J943">
            <v>0</v>
          </cell>
          <cell r="K943">
            <v>0</v>
          </cell>
          <cell r="L943">
            <v>0</v>
          </cell>
          <cell r="M943">
            <v>0</v>
          </cell>
        </row>
        <row r="944">
          <cell r="A944">
            <v>942</v>
          </cell>
          <cell r="B944">
            <v>73</v>
          </cell>
          <cell r="C944" t="str">
            <v>018</v>
          </cell>
          <cell r="D944" t="str">
            <v xml:space="preserve">AVON                         </v>
          </cell>
          <cell r="E944">
            <v>0</v>
          </cell>
          <cell r="G944">
            <v>8600</v>
          </cell>
          <cell r="H944" t="str">
            <v>Short Term Interest RAN's (5400)</v>
          </cell>
          <cell r="I944">
            <v>689</v>
          </cell>
          <cell r="J944">
            <v>0</v>
          </cell>
          <cell r="K944">
            <v>689</v>
          </cell>
          <cell r="L944">
            <v>7.1567856455446617E-3</v>
          </cell>
          <cell r="M944">
            <v>0.88926174496644306</v>
          </cell>
        </row>
        <row r="945">
          <cell r="A945">
            <v>943</v>
          </cell>
          <cell r="B945">
            <v>74</v>
          </cell>
          <cell r="C945" t="str">
            <v>018</v>
          </cell>
          <cell r="D945" t="str">
            <v xml:space="preserve">AVON                         </v>
          </cell>
          <cell r="E945">
            <v>0</v>
          </cell>
          <cell r="G945">
            <v>8610</v>
          </cell>
          <cell r="H945" t="str">
            <v>Crossing Guards, Inspections, Bank Charges (5500)</v>
          </cell>
          <cell r="I945">
            <v>4020</v>
          </cell>
          <cell r="J945">
            <v>0</v>
          </cell>
          <cell r="K945">
            <v>4020</v>
          </cell>
          <cell r="L945">
            <v>4.1756572271537798E-2</v>
          </cell>
          <cell r="M945">
            <v>5.1884357253484774</v>
          </cell>
        </row>
        <row r="946">
          <cell r="A946">
            <v>944</v>
          </cell>
          <cell r="B946">
            <v>75</v>
          </cell>
          <cell r="C946" t="str">
            <v>018</v>
          </cell>
          <cell r="D946" t="str">
            <v xml:space="preserve">AVON                         </v>
          </cell>
          <cell r="E946">
            <v>14</v>
          </cell>
          <cell r="F946" t="str">
            <v xml:space="preserve">Payments To Out-Of-District Schools </v>
          </cell>
          <cell r="I946">
            <v>266573</v>
          </cell>
          <cell r="J946">
            <v>194430</v>
          </cell>
          <cell r="K946">
            <v>461003</v>
          </cell>
          <cell r="L946">
            <v>4.7885336037054076</v>
          </cell>
          <cell r="M946">
            <v>36299.448818897639</v>
          </cell>
        </row>
        <row r="947">
          <cell r="A947">
            <v>945</v>
          </cell>
          <cell r="B947">
            <v>76</v>
          </cell>
          <cell r="C947" t="str">
            <v>018</v>
          </cell>
          <cell r="D947" t="str">
            <v xml:space="preserve">AVON                         </v>
          </cell>
          <cell r="E947">
            <v>15</v>
          </cell>
          <cell r="F947" t="str">
            <v>Tuition To Other Schools (9000)</v>
          </cell>
          <cell r="G947" t="str">
            <v xml:space="preserve"> </v>
          </cell>
          <cell r="I947">
            <v>173442</v>
          </cell>
          <cell r="J947">
            <v>194430</v>
          </cell>
          <cell r="K947">
            <v>367872</v>
          </cell>
          <cell r="L947">
            <v>3.8211626255410827</v>
          </cell>
          <cell r="M947">
            <v>28966.299212598427</v>
          </cell>
        </row>
        <row r="948">
          <cell r="A948">
            <v>946</v>
          </cell>
          <cell r="B948">
            <v>77</v>
          </cell>
          <cell r="C948" t="str">
            <v>018</v>
          </cell>
          <cell r="D948" t="str">
            <v xml:space="preserve">AVON                         </v>
          </cell>
          <cell r="E948">
            <v>16</v>
          </cell>
          <cell r="F948" t="str">
            <v>Out-of-District Transportation (3300)</v>
          </cell>
          <cell r="I948">
            <v>93131</v>
          </cell>
          <cell r="K948">
            <v>93131</v>
          </cell>
          <cell r="L948">
            <v>0.96737097816432505</v>
          </cell>
          <cell r="M948">
            <v>7333.1496062992128</v>
          </cell>
        </row>
        <row r="949">
          <cell r="A949">
            <v>947</v>
          </cell>
          <cell r="B949">
            <v>78</v>
          </cell>
          <cell r="C949" t="str">
            <v>018</v>
          </cell>
          <cell r="D949" t="str">
            <v xml:space="preserve">AVON                         </v>
          </cell>
          <cell r="E949">
            <v>17</v>
          </cell>
          <cell r="F949" t="str">
            <v>TOTAL EXPENDITURES</v>
          </cell>
          <cell r="I949">
            <v>7711960</v>
          </cell>
          <cell r="J949">
            <v>1915267</v>
          </cell>
          <cell r="K949">
            <v>9627227</v>
          </cell>
          <cell r="L949">
            <v>100.00000000000003</v>
          </cell>
          <cell r="M949">
            <v>12225.050158730159</v>
          </cell>
        </row>
        <row r="950">
          <cell r="A950">
            <v>948</v>
          </cell>
          <cell r="B950">
            <v>79</v>
          </cell>
          <cell r="C950" t="str">
            <v>018</v>
          </cell>
          <cell r="D950" t="str">
            <v xml:space="preserve">AVON                         </v>
          </cell>
          <cell r="E950">
            <v>18</v>
          </cell>
          <cell r="F950" t="str">
            <v>percentage of overall spending from the general fund</v>
          </cell>
          <cell r="I950">
            <v>80.10572514806185</v>
          </cell>
        </row>
        <row r="951">
          <cell r="A951">
            <v>949</v>
          </cell>
          <cell r="B951">
            <v>1</v>
          </cell>
          <cell r="C951" t="str">
            <v>019</v>
          </cell>
          <cell r="D951" t="str">
            <v xml:space="preserve">AYER                         </v>
          </cell>
          <cell r="E951">
            <v>1</v>
          </cell>
          <cell r="F951" t="str">
            <v>In-District FTE Average Membership</v>
          </cell>
          <cell r="G951" t="str">
            <v xml:space="preserve"> </v>
          </cell>
        </row>
        <row r="952">
          <cell r="A952">
            <v>950</v>
          </cell>
          <cell r="B952">
            <v>2</v>
          </cell>
          <cell r="C952" t="str">
            <v>019</v>
          </cell>
          <cell r="D952" t="str">
            <v xml:space="preserve">AYER                         </v>
          </cell>
          <cell r="E952">
            <v>2</v>
          </cell>
          <cell r="F952" t="str">
            <v>Out-of-District FTE Average Membership</v>
          </cell>
          <cell r="G952" t="str">
            <v xml:space="preserve"> </v>
          </cell>
        </row>
        <row r="953">
          <cell r="A953">
            <v>951</v>
          </cell>
          <cell r="B953">
            <v>3</v>
          </cell>
          <cell r="C953" t="str">
            <v>019</v>
          </cell>
          <cell r="D953" t="str">
            <v xml:space="preserve">AYER                         </v>
          </cell>
          <cell r="E953">
            <v>3</v>
          </cell>
          <cell r="F953" t="str">
            <v>Total FTE Average Membership</v>
          </cell>
          <cell r="G953" t="str">
            <v xml:space="preserve"> </v>
          </cell>
        </row>
        <row r="954">
          <cell r="A954">
            <v>952</v>
          </cell>
          <cell r="B954">
            <v>4</v>
          </cell>
          <cell r="C954" t="str">
            <v>019</v>
          </cell>
          <cell r="D954" t="str">
            <v xml:space="preserve">AYER                         </v>
          </cell>
          <cell r="E954">
            <v>4</v>
          </cell>
          <cell r="F954" t="str">
            <v>Administration</v>
          </cell>
          <cell r="G954" t="str">
            <v xml:space="preserve"> </v>
          </cell>
          <cell r="I954">
            <v>821097</v>
          </cell>
          <cell r="J954">
            <v>0</v>
          </cell>
          <cell r="K954">
            <v>821097</v>
          </cell>
          <cell r="L954">
            <v>4.7895992693136584</v>
          </cell>
          <cell r="M954">
            <v>888.53695487501352</v>
          </cell>
        </row>
        <row r="955">
          <cell r="A955">
            <v>953</v>
          </cell>
          <cell r="B955">
            <v>5</v>
          </cell>
          <cell r="C955" t="str">
            <v>019</v>
          </cell>
          <cell r="D955" t="str">
            <v xml:space="preserve">AYER                         </v>
          </cell>
          <cell r="E955">
            <v>0</v>
          </cell>
          <cell r="G955">
            <v>8300</v>
          </cell>
          <cell r="H955" t="str">
            <v>School Committee (1110)</v>
          </cell>
          <cell r="I955">
            <v>13629</v>
          </cell>
          <cell r="J955">
            <v>0</v>
          </cell>
          <cell r="K955">
            <v>13629</v>
          </cell>
          <cell r="L955">
            <v>7.9500288566973026E-2</v>
          </cell>
          <cell r="M955">
            <v>14.748403852396926</v>
          </cell>
        </row>
        <row r="956">
          <cell r="A956">
            <v>954</v>
          </cell>
          <cell r="B956">
            <v>6</v>
          </cell>
          <cell r="C956" t="str">
            <v>019</v>
          </cell>
          <cell r="D956" t="str">
            <v xml:space="preserve">AYER                         </v>
          </cell>
          <cell r="E956">
            <v>0</v>
          </cell>
          <cell r="G956">
            <v>8305</v>
          </cell>
          <cell r="H956" t="str">
            <v>Superintendent (1210)</v>
          </cell>
          <cell r="I956">
            <v>199887</v>
          </cell>
          <cell r="J956">
            <v>0</v>
          </cell>
          <cell r="K956">
            <v>199887</v>
          </cell>
          <cell r="L956">
            <v>1.1659750664602346</v>
          </cell>
          <cell r="M956">
            <v>216.30451249864734</v>
          </cell>
        </row>
        <row r="957">
          <cell r="A957">
            <v>955</v>
          </cell>
          <cell r="B957">
            <v>7</v>
          </cell>
          <cell r="C957" t="str">
            <v>019</v>
          </cell>
          <cell r="D957" t="str">
            <v xml:space="preserve">AYER                         </v>
          </cell>
          <cell r="E957">
            <v>0</v>
          </cell>
          <cell r="G957">
            <v>8310</v>
          </cell>
          <cell r="H957" t="str">
            <v>Assistant Superintendents (1220)</v>
          </cell>
          <cell r="I957">
            <v>0</v>
          </cell>
          <cell r="J957">
            <v>0</v>
          </cell>
          <cell r="K957">
            <v>0</v>
          </cell>
          <cell r="L957">
            <v>0</v>
          </cell>
          <cell r="M957">
            <v>0</v>
          </cell>
        </row>
        <row r="958">
          <cell r="A958">
            <v>956</v>
          </cell>
          <cell r="B958">
            <v>8</v>
          </cell>
          <cell r="C958" t="str">
            <v>019</v>
          </cell>
          <cell r="D958" t="str">
            <v xml:space="preserve">AYER                         </v>
          </cell>
          <cell r="E958">
            <v>0</v>
          </cell>
          <cell r="G958">
            <v>8315</v>
          </cell>
          <cell r="H958" t="str">
            <v>Other District-Wide Administration (1230)</v>
          </cell>
          <cell r="I958">
            <v>0</v>
          </cell>
          <cell r="J958">
            <v>0</v>
          </cell>
          <cell r="K958">
            <v>0</v>
          </cell>
          <cell r="L958">
            <v>0</v>
          </cell>
          <cell r="M958">
            <v>0</v>
          </cell>
        </row>
        <row r="959">
          <cell r="A959">
            <v>957</v>
          </cell>
          <cell r="B959">
            <v>9</v>
          </cell>
          <cell r="C959" t="str">
            <v>019</v>
          </cell>
          <cell r="D959" t="str">
            <v xml:space="preserve">AYER                         </v>
          </cell>
          <cell r="E959">
            <v>0</v>
          </cell>
          <cell r="G959">
            <v>8320</v>
          </cell>
          <cell r="H959" t="str">
            <v>Business and Finance (1410)</v>
          </cell>
          <cell r="I959">
            <v>374178</v>
          </cell>
          <cell r="J959">
            <v>0</v>
          </cell>
          <cell r="K959">
            <v>374178</v>
          </cell>
          <cell r="L959">
            <v>2.1826442861114415</v>
          </cell>
          <cell r="M959">
            <v>404.91072394762472</v>
          </cell>
        </row>
        <row r="960">
          <cell r="A960">
            <v>958</v>
          </cell>
          <cell r="B960">
            <v>10</v>
          </cell>
          <cell r="C960" t="str">
            <v>019</v>
          </cell>
          <cell r="D960" t="str">
            <v xml:space="preserve">AYER                         </v>
          </cell>
          <cell r="E960">
            <v>0</v>
          </cell>
          <cell r="G960">
            <v>8325</v>
          </cell>
          <cell r="H960" t="str">
            <v>Human Resources and Benefits (1420)</v>
          </cell>
          <cell r="I960">
            <v>0</v>
          </cell>
          <cell r="J960">
            <v>0</v>
          </cell>
          <cell r="K960">
            <v>0</v>
          </cell>
          <cell r="L960">
            <v>0</v>
          </cell>
          <cell r="M960">
            <v>0</v>
          </cell>
        </row>
        <row r="961">
          <cell r="A961">
            <v>959</v>
          </cell>
          <cell r="B961">
            <v>11</v>
          </cell>
          <cell r="C961" t="str">
            <v>019</v>
          </cell>
          <cell r="D961" t="str">
            <v xml:space="preserve">AYER                         </v>
          </cell>
          <cell r="E961">
            <v>0</v>
          </cell>
          <cell r="G961">
            <v>8330</v>
          </cell>
          <cell r="H961" t="str">
            <v>Legal Service For School Committee (1430)</v>
          </cell>
          <cell r="I961">
            <v>37136</v>
          </cell>
          <cell r="J961">
            <v>0</v>
          </cell>
          <cell r="K961">
            <v>37136</v>
          </cell>
          <cell r="L961">
            <v>0.21662064100250278</v>
          </cell>
          <cell r="M961">
            <v>40.186127042527865</v>
          </cell>
        </row>
        <row r="962">
          <cell r="A962">
            <v>960</v>
          </cell>
          <cell r="B962">
            <v>12</v>
          </cell>
          <cell r="C962" t="str">
            <v>019</v>
          </cell>
          <cell r="D962" t="str">
            <v xml:space="preserve">AYER                         </v>
          </cell>
          <cell r="E962">
            <v>0</v>
          </cell>
          <cell r="G962">
            <v>8335</v>
          </cell>
          <cell r="H962" t="str">
            <v>Legal Settlements (1435)</v>
          </cell>
          <cell r="I962">
            <v>0</v>
          </cell>
          <cell r="J962">
            <v>0</v>
          </cell>
          <cell r="K962">
            <v>0</v>
          </cell>
          <cell r="L962">
            <v>0</v>
          </cell>
          <cell r="M962">
            <v>0</v>
          </cell>
        </row>
        <row r="963">
          <cell r="A963">
            <v>961</v>
          </cell>
          <cell r="B963">
            <v>13</v>
          </cell>
          <cell r="C963" t="str">
            <v>019</v>
          </cell>
          <cell r="D963" t="str">
            <v xml:space="preserve">AYER                         </v>
          </cell>
          <cell r="E963">
            <v>0</v>
          </cell>
          <cell r="G963">
            <v>8340</v>
          </cell>
          <cell r="H963" t="str">
            <v>District-wide Information Mgmt and Tech (1450)</v>
          </cell>
          <cell r="I963">
            <v>196267</v>
          </cell>
          <cell r="J963">
            <v>0</v>
          </cell>
          <cell r="K963">
            <v>196267</v>
          </cell>
          <cell r="L963">
            <v>1.1448589871725068</v>
          </cell>
          <cell r="M963">
            <v>212.38718753381667</v>
          </cell>
        </row>
        <row r="964">
          <cell r="A964">
            <v>962</v>
          </cell>
          <cell r="B964">
            <v>14</v>
          </cell>
          <cell r="C964" t="str">
            <v>019</v>
          </cell>
          <cell r="D964" t="str">
            <v xml:space="preserve">AYER                         </v>
          </cell>
          <cell r="E964">
            <v>5</v>
          </cell>
          <cell r="F964" t="str">
            <v xml:space="preserve">Instructional Leadership </v>
          </cell>
          <cell r="I964">
            <v>725690</v>
          </cell>
          <cell r="J964">
            <v>192162</v>
          </cell>
          <cell r="K964">
            <v>917852</v>
          </cell>
          <cell r="L964">
            <v>5.353987736574461</v>
          </cell>
          <cell r="M964">
            <v>993.23882696677845</v>
          </cell>
        </row>
        <row r="965">
          <cell r="A965">
            <v>963</v>
          </cell>
          <cell r="B965">
            <v>15</v>
          </cell>
          <cell r="C965" t="str">
            <v>019</v>
          </cell>
          <cell r="D965" t="str">
            <v xml:space="preserve">AYER                         </v>
          </cell>
          <cell r="E965">
            <v>0</v>
          </cell>
          <cell r="G965">
            <v>8345</v>
          </cell>
          <cell r="H965" t="str">
            <v>Curriculum Directors  (Supervisory) (2110)</v>
          </cell>
          <cell r="I965">
            <v>268601</v>
          </cell>
          <cell r="J965">
            <v>0</v>
          </cell>
          <cell r="K965">
            <v>268601</v>
          </cell>
          <cell r="L965">
            <v>1.5667955836361818</v>
          </cell>
          <cell r="M965">
            <v>290.66226598852938</v>
          </cell>
        </row>
        <row r="966">
          <cell r="A966">
            <v>964</v>
          </cell>
          <cell r="B966">
            <v>16</v>
          </cell>
          <cell r="C966" t="str">
            <v>019</v>
          </cell>
          <cell r="D966" t="str">
            <v xml:space="preserve">AYER                         </v>
          </cell>
          <cell r="E966">
            <v>0</v>
          </cell>
          <cell r="G966">
            <v>8350</v>
          </cell>
          <cell r="H966" t="str">
            <v>Department Heads  (Non-Supervisory) (2120)</v>
          </cell>
          <cell r="I966">
            <v>0</v>
          </cell>
          <cell r="J966">
            <v>0</v>
          </cell>
          <cell r="K966">
            <v>0</v>
          </cell>
          <cell r="L966">
            <v>0</v>
          </cell>
          <cell r="M966">
            <v>0</v>
          </cell>
        </row>
        <row r="967">
          <cell r="A967">
            <v>965</v>
          </cell>
          <cell r="B967">
            <v>17</v>
          </cell>
          <cell r="C967" t="str">
            <v>019</v>
          </cell>
          <cell r="D967" t="str">
            <v xml:space="preserve">AYER                         </v>
          </cell>
          <cell r="E967">
            <v>0</v>
          </cell>
          <cell r="G967">
            <v>8355</v>
          </cell>
          <cell r="H967" t="str">
            <v>School Leadership-Building (2210)</v>
          </cell>
          <cell r="I967">
            <v>449270</v>
          </cell>
          <cell r="J967">
            <v>192162</v>
          </cell>
          <cell r="K967">
            <v>641432</v>
          </cell>
          <cell r="L967">
            <v>3.7415825883110019</v>
          </cell>
          <cell r="M967">
            <v>694.11535548100858</v>
          </cell>
        </row>
        <row r="968">
          <cell r="A968">
            <v>966</v>
          </cell>
          <cell r="B968">
            <v>18</v>
          </cell>
          <cell r="C968" t="str">
            <v>019</v>
          </cell>
          <cell r="D968" t="str">
            <v xml:space="preserve">AYER                         </v>
          </cell>
          <cell r="E968">
            <v>0</v>
          </cell>
          <cell r="G968">
            <v>8360</v>
          </cell>
          <cell r="H968" t="str">
            <v>Curriculum Leaders/Dept Heads-Building Level (2220)</v>
          </cell>
          <cell r="I968">
            <v>0</v>
          </cell>
          <cell r="J968">
            <v>0</v>
          </cell>
          <cell r="K968">
            <v>0</v>
          </cell>
          <cell r="L968">
            <v>0</v>
          </cell>
          <cell r="M968">
            <v>0</v>
          </cell>
        </row>
        <row r="969">
          <cell r="A969">
            <v>967</v>
          </cell>
          <cell r="B969">
            <v>19</v>
          </cell>
          <cell r="C969" t="str">
            <v>019</v>
          </cell>
          <cell r="D969" t="str">
            <v xml:space="preserve">AYER                         </v>
          </cell>
          <cell r="E969">
            <v>0</v>
          </cell>
          <cell r="G969">
            <v>8365</v>
          </cell>
          <cell r="H969" t="str">
            <v>Building Technology (2250)</v>
          </cell>
          <cell r="I969">
            <v>7819</v>
          </cell>
          <cell r="J969">
            <v>0</v>
          </cell>
          <cell r="K969">
            <v>7819</v>
          </cell>
          <cell r="L969">
            <v>4.5609564627277284E-2</v>
          </cell>
          <cell r="M969">
            <v>8.4612054972405577</v>
          </cell>
        </row>
        <row r="970">
          <cell r="A970">
            <v>968</v>
          </cell>
          <cell r="B970">
            <v>20</v>
          </cell>
          <cell r="C970" t="str">
            <v>019</v>
          </cell>
          <cell r="D970" t="str">
            <v xml:space="preserve">AYER                         </v>
          </cell>
          <cell r="E970">
            <v>0</v>
          </cell>
          <cell r="G970">
            <v>8380</v>
          </cell>
          <cell r="H970" t="str">
            <v>Instructional Coordinators and Team Leaders (2315)</v>
          </cell>
          <cell r="I970">
            <v>0</v>
          </cell>
          <cell r="J970">
            <v>0</v>
          </cell>
          <cell r="K970">
            <v>0</v>
          </cell>
          <cell r="L970">
            <v>0</v>
          </cell>
          <cell r="M970">
            <v>0</v>
          </cell>
        </row>
        <row r="971">
          <cell r="A971">
            <v>969</v>
          </cell>
          <cell r="B971">
            <v>21</v>
          </cell>
          <cell r="C971" t="str">
            <v>019</v>
          </cell>
          <cell r="D971" t="str">
            <v xml:space="preserve">AYER                         </v>
          </cell>
          <cell r="E971">
            <v>6</v>
          </cell>
          <cell r="F971" t="str">
            <v>Classroom and Specialist Teachers</v>
          </cell>
          <cell r="I971">
            <v>4280419</v>
          </cell>
          <cell r="J971">
            <v>1448363</v>
          </cell>
          <cell r="K971">
            <v>5728782</v>
          </cell>
          <cell r="L971">
            <v>33.416965451411023</v>
          </cell>
          <cell r="M971">
            <v>6199.309598528298</v>
          </cell>
        </row>
        <row r="972">
          <cell r="A972">
            <v>970</v>
          </cell>
          <cell r="B972">
            <v>22</v>
          </cell>
          <cell r="C972" t="str">
            <v>019</v>
          </cell>
          <cell r="D972" t="str">
            <v xml:space="preserve">AYER                         </v>
          </cell>
          <cell r="E972">
            <v>0</v>
          </cell>
          <cell r="G972">
            <v>8370</v>
          </cell>
          <cell r="H972" t="str">
            <v>Teachers, Classroom (2305)</v>
          </cell>
          <cell r="I972">
            <v>3345914</v>
          </cell>
          <cell r="J972">
            <v>1414454</v>
          </cell>
          <cell r="K972">
            <v>4760368</v>
          </cell>
          <cell r="L972">
            <v>27.768040918995105</v>
          </cell>
          <cell r="M972">
            <v>5151.3559138621358</v>
          </cell>
        </row>
        <row r="973">
          <cell r="A973">
            <v>971</v>
          </cell>
          <cell r="B973">
            <v>23</v>
          </cell>
          <cell r="C973" t="str">
            <v>019</v>
          </cell>
          <cell r="D973" t="str">
            <v xml:space="preserve">AYER                         </v>
          </cell>
          <cell r="E973">
            <v>0</v>
          </cell>
          <cell r="G973">
            <v>8375</v>
          </cell>
          <cell r="H973" t="str">
            <v>Teachers, Specialists  (2310)</v>
          </cell>
          <cell r="I973">
            <v>934505</v>
          </cell>
          <cell r="J973">
            <v>33909</v>
          </cell>
          <cell r="K973">
            <v>968414</v>
          </cell>
          <cell r="L973">
            <v>5.648924532415923</v>
          </cell>
          <cell r="M973">
            <v>1047.9536846661617</v>
          </cell>
        </row>
        <row r="974">
          <cell r="A974">
            <v>972</v>
          </cell>
          <cell r="B974">
            <v>24</v>
          </cell>
          <cell r="C974" t="str">
            <v>019</v>
          </cell>
          <cell r="D974" t="str">
            <v xml:space="preserve">AYER                         </v>
          </cell>
          <cell r="E974">
            <v>7</v>
          </cell>
          <cell r="F974" t="str">
            <v>Other Teaching Services</v>
          </cell>
          <cell r="I974">
            <v>305766</v>
          </cell>
          <cell r="J974">
            <v>534398</v>
          </cell>
          <cell r="K974">
            <v>840164</v>
          </cell>
          <cell r="L974">
            <v>4.9008203421808147</v>
          </cell>
          <cell r="M974">
            <v>909.17000324640185</v>
          </cell>
        </row>
        <row r="975">
          <cell r="A975">
            <v>973</v>
          </cell>
          <cell r="B975">
            <v>25</v>
          </cell>
          <cell r="C975" t="str">
            <v>019</v>
          </cell>
          <cell r="D975" t="str">
            <v xml:space="preserve">AYER                         </v>
          </cell>
          <cell r="E975">
            <v>0</v>
          </cell>
          <cell r="G975">
            <v>8385</v>
          </cell>
          <cell r="H975" t="str">
            <v>Medical/ Therapeutic Services (2320)</v>
          </cell>
          <cell r="I975">
            <v>0</v>
          </cell>
          <cell r="J975">
            <v>163234</v>
          </cell>
          <cell r="K975">
            <v>163234</v>
          </cell>
          <cell r="L975">
            <v>0.95217184708645353</v>
          </cell>
          <cell r="M975">
            <v>176.64105616275293</v>
          </cell>
        </row>
        <row r="976">
          <cell r="A976">
            <v>974</v>
          </cell>
          <cell r="B976">
            <v>26</v>
          </cell>
          <cell r="C976" t="str">
            <v>019</v>
          </cell>
          <cell r="D976" t="str">
            <v xml:space="preserve">AYER                         </v>
          </cell>
          <cell r="E976">
            <v>0</v>
          </cell>
          <cell r="G976">
            <v>8390</v>
          </cell>
          <cell r="H976" t="str">
            <v>Substitute Teachers (2325)</v>
          </cell>
          <cell r="I976">
            <v>46850</v>
          </cell>
          <cell r="J976">
            <v>0</v>
          </cell>
          <cell r="K976">
            <v>46850</v>
          </cell>
          <cell r="L976">
            <v>0.27328406481493039</v>
          </cell>
          <cell r="M976">
            <v>50.697976409479494</v>
          </cell>
        </row>
        <row r="977">
          <cell r="A977">
            <v>975</v>
          </cell>
          <cell r="B977">
            <v>27</v>
          </cell>
          <cell r="C977" t="str">
            <v>019</v>
          </cell>
          <cell r="D977" t="str">
            <v xml:space="preserve">AYER                         </v>
          </cell>
          <cell r="E977">
            <v>0</v>
          </cell>
          <cell r="G977">
            <v>8395</v>
          </cell>
          <cell r="H977" t="str">
            <v>Non-Clerical Paraprofs./Instructional Assistants (2330)</v>
          </cell>
          <cell r="I977">
            <v>186967</v>
          </cell>
          <cell r="J977">
            <v>371164</v>
          </cell>
          <cell r="K977">
            <v>558131</v>
          </cell>
          <cell r="L977">
            <v>3.2556736046792301</v>
          </cell>
          <cell r="M977">
            <v>603.97251379720808</v>
          </cell>
        </row>
        <row r="978">
          <cell r="A978">
            <v>976</v>
          </cell>
          <cell r="B978">
            <v>28</v>
          </cell>
          <cell r="C978" t="str">
            <v>019</v>
          </cell>
          <cell r="D978" t="str">
            <v xml:space="preserve">AYER                         </v>
          </cell>
          <cell r="E978">
            <v>0</v>
          </cell>
          <cell r="G978">
            <v>8400</v>
          </cell>
          <cell r="H978" t="str">
            <v>Librarians and Media Center Directors (2340)</v>
          </cell>
          <cell r="I978">
            <v>71949</v>
          </cell>
          <cell r="J978">
            <v>0</v>
          </cell>
          <cell r="K978">
            <v>71949</v>
          </cell>
          <cell r="L978">
            <v>0.41969082560020121</v>
          </cell>
          <cell r="M978">
            <v>77.85845687696137</v>
          </cell>
        </row>
        <row r="979">
          <cell r="A979">
            <v>977</v>
          </cell>
          <cell r="B979">
            <v>29</v>
          </cell>
          <cell r="C979" t="str">
            <v>019</v>
          </cell>
          <cell r="D979" t="str">
            <v xml:space="preserve">AYER                         </v>
          </cell>
          <cell r="E979">
            <v>8</v>
          </cell>
          <cell r="F979" t="str">
            <v>Professional Development</v>
          </cell>
          <cell r="I979">
            <v>56966</v>
          </cell>
          <cell r="J979">
            <v>73589</v>
          </cell>
          <cell r="K979">
            <v>130555</v>
          </cell>
          <cell r="L979">
            <v>0.76154964956058135</v>
          </cell>
          <cell r="M979">
            <v>141.27800021642679</v>
          </cell>
        </row>
        <row r="980">
          <cell r="A980">
            <v>978</v>
          </cell>
          <cell r="B980">
            <v>30</v>
          </cell>
          <cell r="C980" t="str">
            <v>019</v>
          </cell>
          <cell r="D980" t="str">
            <v xml:space="preserve">AYER                         </v>
          </cell>
          <cell r="E980">
            <v>0</v>
          </cell>
          <cell r="G980">
            <v>8405</v>
          </cell>
          <cell r="H980" t="str">
            <v>Professional Development Leadership (2351)</v>
          </cell>
          <cell r="I980">
            <v>0</v>
          </cell>
          <cell r="J980">
            <v>0</v>
          </cell>
          <cell r="K980">
            <v>0</v>
          </cell>
          <cell r="L980">
            <v>0</v>
          </cell>
          <cell r="M980">
            <v>0</v>
          </cell>
        </row>
        <row r="981">
          <cell r="A981">
            <v>979</v>
          </cell>
          <cell r="B981">
            <v>31</v>
          </cell>
          <cell r="C981" t="str">
            <v>019</v>
          </cell>
          <cell r="D981" t="str">
            <v xml:space="preserve">AYER                         </v>
          </cell>
          <cell r="E981">
            <v>0</v>
          </cell>
          <cell r="G981">
            <v>8410</v>
          </cell>
          <cell r="H981" t="str">
            <v>Teacher/Instructional Staff-Professional Days (2353)</v>
          </cell>
          <cell r="I981">
            <v>0</v>
          </cell>
          <cell r="J981">
            <v>0</v>
          </cell>
          <cell r="K981">
            <v>0</v>
          </cell>
          <cell r="L981">
            <v>0</v>
          </cell>
          <cell r="M981">
            <v>0</v>
          </cell>
        </row>
        <row r="982">
          <cell r="A982">
            <v>980</v>
          </cell>
          <cell r="B982">
            <v>32</v>
          </cell>
          <cell r="C982" t="str">
            <v>019</v>
          </cell>
          <cell r="D982" t="str">
            <v xml:space="preserve">AYER                         </v>
          </cell>
          <cell r="E982">
            <v>0</v>
          </cell>
          <cell r="G982">
            <v>8415</v>
          </cell>
          <cell r="H982" t="str">
            <v>Substitutes for Instructional Staff at Prof. Dev. (2355)</v>
          </cell>
          <cell r="I982">
            <v>0</v>
          </cell>
          <cell r="J982">
            <v>0</v>
          </cell>
          <cell r="K982">
            <v>0</v>
          </cell>
          <cell r="L982">
            <v>0</v>
          </cell>
          <cell r="M982">
            <v>0</v>
          </cell>
        </row>
        <row r="983">
          <cell r="A983">
            <v>981</v>
          </cell>
          <cell r="B983">
            <v>33</v>
          </cell>
          <cell r="C983" t="str">
            <v>019</v>
          </cell>
          <cell r="D983" t="str">
            <v xml:space="preserve">AYER                         </v>
          </cell>
          <cell r="E983">
            <v>0</v>
          </cell>
          <cell r="G983">
            <v>8420</v>
          </cell>
          <cell r="H983" t="str">
            <v>Prof. Dev.  Stipends, Providers and Expenses (2357)</v>
          </cell>
          <cell r="I983">
            <v>56966</v>
          </cell>
          <cell r="J983">
            <v>73589</v>
          </cell>
          <cell r="K983">
            <v>130555</v>
          </cell>
          <cell r="L983">
            <v>0.76154964956058135</v>
          </cell>
          <cell r="M983">
            <v>141.27800021642679</v>
          </cell>
        </row>
        <row r="984">
          <cell r="A984">
            <v>982</v>
          </cell>
          <cell r="B984">
            <v>34</v>
          </cell>
          <cell r="C984" t="str">
            <v>019</v>
          </cell>
          <cell r="D984" t="str">
            <v xml:space="preserve">AYER                         </v>
          </cell>
          <cell r="E984">
            <v>9</v>
          </cell>
          <cell r="F984" t="str">
            <v>Instructional Materials, Equipment and Technology</v>
          </cell>
          <cell r="I984">
            <v>288113</v>
          </cell>
          <cell r="J984">
            <v>35810</v>
          </cell>
          <cell r="K984">
            <v>323923</v>
          </cell>
          <cell r="L984">
            <v>1.8894982737896842</v>
          </cell>
          <cell r="M984">
            <v>350.5280813764744</v>
          </cell>
        </row>
        <row r="985">
          <cell r="A985">
            <v>983</v>
          </cell>
          <cell r="B985">
            <v>35</v>
          </cell>
          <cell r="C985" t="str">
            <v>019</v>
          </cell>
          <cell r="D985" t="str">
            <v xml:space="preserve">AYER                         </v>
          </cell>
          <cell r="E985">
            <v>0</v>
          </cell>
          <cell r="G985">
            <v>8425</v>
          </cell>
          <cell r="H985" t="str">
            <v>Textbooks &amp; Related Software/Media/Materials (2410)</v>
          </cell>
          <cell r="I985">
            <v>239057</v>
          </cell>
          <cell r="J985">
            <v>0</v>
          </cell>
          <cell r="K985">
            <v>239057</v>
          </cell>
          <cell r="L985">
            <v>1.394460377427168</v>
          </cell>
          <cell r="M985">
            <v>258.69170003246398</v>
          </cell>
        </row>
        <row r="986">
          <cell r="A986">
            <v>984</v>
          </cell>
          <cell r="B986">
            <v>36</v>
          </cell>
          <cell r="C986" t="str">
            <v>019</v>
          </cell>
          <cell r="D986" t="str">
            <v xml:space="preserve">AYER                         </v>
          </cell>
          <cell r="E986">
            <v>0</v>
          </cell>
          <cell r="G986">
            <v>8430</v>
          </cell>
          <cell r="H986" t="str">
            <v>Other Instructional Materials (2415)</v>
          </cell>
          <cell r="I986">
            <v>10573</v>
          </cell>
          <cell r="J986">
            <v>6156</v>
          </cell>
          <cell r="K986">
            <v>16729</v>
          </cell>
          <cell r="L986">
            <v>9.7583118896242702E-2</v>
          </cell>
          <cell r="M986">
            <v>18.103019153771235</v>
          </cell>
        </row>
        <row r="987">
          <cell r="A987">
            <v>985</v>
          </cell>
          <cell r="B987">
            <v>37</v>
          </cell>
          <cell r="C987" t="str">
            <v>019</v>
          </cell>
          <cell r="D987" t="str">
            <v xml:space="preserve">AYER                         </v>
          </cell>
          <cell r="E987">
            <v>0</v>
          </cell>
          <cell r="G987">
            <v>8435</v>
          </cell>
          <cell r="H987" t="str">
            <v>Instructional Equipment (2420)</v>
          </cell>
          <cell r="I987">
            <v>0</v>
          </cell>
          <cell r="J987">
            <v>0</v>
          </cell>
          <cell r="K987">
            <v>0</v>
          </cell>
          <cell r="L987">
            <v>0</v>
          </cell>
          <cell r="M987">
            <v>0</v>
          </cell>
        </row>
        <row r="988">
          <cell r="A988">
            <v>986</v>
          </cell>
          <cell r="B988">
            <v>38</v>
          </cell>
          <cell r="C988" t="str">
            <v>019</v>
          </cell>
          <cell r="D988" t="str">
            <v xml:space="preserve">AYER                         </v>
          </cell>
          <cell r="E988">
            <v>0</v>
          </cell>
          <cell r="G988">
            <v>8440</v>
          </cell>
          <cell r="H988" t="str">
            <v>General Supplies (2430)</v>
          </cell>
          <cell r="I988">
            <v>20667</v>
          </cell>
          <cell r="J988">
            <v>20027</v>
          </cell>
          <cell r="K988">
            <v>40694</v>
          </cell>
          <cell r="L988">
            <v>0.23737506368364519</v>
          </cell>
          <cell r="M988">
            <v>44.036359701331023</v>
          </cell>
        </row>
        <row r="989">
          <cell r="A989">
            <v>987</v>
          </cell>
          <cell r="B989">
            <v>39</v>
          </cell>
          <cell r="C989" t="str">
            <v>019</v>
          </cell>
          <cell r="D989" t="str">
            <v xml:space="preserve">AYER                         </v>
          </cell>
          <cell r="E989">
            <v>0</v>
          </cell>
          <cell r="G989">
            <v>8445</v>
          </cell>
          <cell r="H989" t="str">
            <v>Other Instructional Services (2440)</v>
          </cell>
          <cell r="I989">
            <v>0</v>
          </cell>
          <cell r="J989">
            <v>9627</v>
          </cell>
          <cell r="K989">
            <v>9627</v>
          </cell>
          <cell r="L989">
            <v>5.6155937928993274E-2</v>
          </cell>
          <cell r="M989">
            <v>10.417703711719511</v>
          </cell>
        </row>
        <row r="990">
          <cell r="A990">
            <v>988</v>
          </cell>
          <cell r="B990">
            <v>40</v>
          </cell>
          <cell r="C990" t="str">
            <v>019</v>
          </cell>
          <cell r="D990" t="str">
            <v xml:space="preserve">AYER                         </v>
          </cell>
          <cell r="E990">
            <v>0</v>
          </cell>
          <cell r="G990">
            <v>8450</v>
          </cell>
          <cell r="H990" t="str">
            <v>Classroom Instructional Technology (2451)</v>
          </cell>
          <cell r="I990">
            <v>17816</v>
          </cell>
          <cell r="J990">
            <v>0</v>
          </cell>
          <cell r="K990">
            <v>17816</v>
          </cell>
          <cell r="L990">
            <v>0.10392377585363501</v>
          </cell>
          <cell r="M990">
            <v>19.279298777188615</v>
          </cell>
        </row>
        <row r="991">
          <cell r="A991">
            <v>989</v>
          </cell>
          <cell r="B991">
            <v>41</v>
          </cell>
          <cell r="C991" t="str">
            <v>019</v>
          </cell>
          <cell r="D991" t="str">
            <v xml:space="preserve">AYER                         </v>
          </cell>
          <cell r="E991">
            <v>0</v>
          </cell>
          <cell r="G991">
            <v>8455</v>
          </cell>
          <cell r="H991" t="str">
            <v>Other Instructional Hardware  (2453)</v>
          </cell>
          <cell r="I991">
            <v>0</v>
          </cell>
          <cell r="J991">
            <v>0</v>
          </cell>
          <cell r="K991">
            <v>0</v>
          </cell>
          <cell r="L991">
            <v>0</v>
          </cell>
          <cell r="M991">
            <v>0</v>
          </cell>
        </row>
        <row r="992">
          <cell r="A992">
            <v>990</v>
          </cell>
          <cell r="B992">
            <v>42</v>
          </cell>
          <cell r="C992" t="str">
            <v>019</v>
          </cell>
          <cell r="D992" t="str">
            <v xml:space="preserve">AYER                         </v>
          </cell>
          <cell r="E992">
            <v>0</v>
          </cell>
          <cell r="G992">
            <v>8460</v>
          </cell>
          <cell r="H992" t="str">
            <v>Instructional Software (2455)</v>
          </cell>
          <cell r="I992">
            <v>0</v>
          </cell>
          <cell r="J992">
            <v>0</v>
          </cell>
          <cell r="K992">
            <v>0</v>
          </cell>
          <cell r="L992">
            <v>0</v>
          </cell>
          <cell r="M992">
            <v>0</v>
          </cell>
        </row>
        <row r="993">
          <cell r="A993">
            <v>991</v>
          </cell>
          <cell r="B993">
            <v>43</v>
          </cell>
          <cell r="C993" t="str">
            <v>019</v>
          </cell>
          <cell r="D993" t="str">
            <v xml:space="preserve">AYER                         </v>
          </cell>
          <cell r="E993">
            <v>10</v>
          </cell>
          <cell r="F993" t="str">
            <v>Guidance, Counseling and Testing</v>
          </cell>
          <cell r="I993">
            <v>347146</v>
          </cell>
          <cell r="J993">
            <v>102763</v>
          </cell>
          <cell r="K993">
            <v>449909</v>
          </cell>
          <cell r="L993">
            <v>2.6243961647133514</v>
          </cell>
          <cell r="M993">
            <v>486.86181149226275</v>
          </cell>
        </row>
        <row r="994">
          <cell r="A994">
            <v>992</v>
          </cell>
          <cell r="B994">
            <v>44</v>
          </cell>
          <cell r="C994" t="str">
            <v>019</v>
          </cell>
          <cell r="D994" t="str">
            <v xml:space="preserve">AYER                         </v>
          </cell>
          <cell r="E994">
            <v>0</v>
          </cell>
          <cell r="G994">
            <v>8465</v>
          </cell>
          <cell r="H994" t="str">
            <v>Guidance and Adjustment Counselors (2710)</v>
          </cell>
          <cell r="I994">
            <v>270866</v>
          </cell>
          <cell r="J994">
            <v>102763</v>
          </cell>
          <cell r="K994">
            <v>373629</v>
          </cell>
          <cell r="L994">
            <v>2.1794418751918383</v>
          </cell>
          <cell r="M994">
            <v>404.31663239909102</v>
          </cell>
        </row>
        <row r="995">
          <cell r="A995">
            <v>993</v>
          </cell>
          <cell r="B995">
            <v>45</v>
          </cell>
          <cell r="C995" t="str">
            <v>019</v>
          </cell>
          <cell r="D995" t="str">
            <v xml:space="preserve">AYER                         </v>
          </cell>
          <cell r="E995">
            <v>0</v>
          </cell>
          <cell r="G995">
            <v>8470</v>
          </cell>
          <cell r="H995" t="str">
            <v>Testing and Assessment (2720)</v>
          </cell>
          <cell r="I995">
            <v>0</v>
          </cell>
          <cell r="J995">
            <v>0</v>
          </cell>
          <cell r="K995">
            <v>0</v>
          </cell>
          <cell r="L995">
            <v>0</v>
          </cell>
          <cell r="M995">
            <v>0</v>
          </cell>
        </row>
        <row r="996">
          <cell r="A996">
            <v>994</v>
          </cell>
          <cell r="B996">
            <v>46</v>
          </cell>
          <cell r="C996" t="str">
            <v>019</v>
          </cell>
          <cell r="D996" t="str">
            <v xml:space="preserve">AYER                         </v>
          </cell>
          <cell r="E996">
            <v>0</v>
          </cell>
          <cell r="G996">
            <v>8475</v>
          </cell>
          <cell r="H996" t="str">
            <v>Psychological Services (2800)</v>
          </cell>
          <cell r="I996">
            <v>76280</v>
          </cell>
          <cell r="J996">
            <v>0</v>
          </cell>
          <cell r="K996">
            <v>76280</v>
          </cell>
          <cell r="L996">
            <v>0.44495428952151317</v>
          </cell>
          <cell r="M996">
            <v>82.545179093171726</v>
          </cell>
        </row>
        <row r="997">
          <cell r="A997">
            <v>995</v>
          </cell>
          <cell r="B997">
            <v>47</v>
          </cell>
          <cell r="C997" t="str">
            <v>019</v>
          </cell>
          <cell r="D997" t="str">
            <v xml:space="preserve">AYER                         </v>
          </cell>
          <cell r="E997">
            <v>11</v>
          </cell>
          <cell r="F997" t="str">
            <v>Pupil Services</v>
          </cell>
          <cell r="I997">
            <v>352664.68</v>
          </cell>
          <cell r="J997">
            <v>529853</v>
          </cell>
          <cell r="K997">
            <v>882517.67999999993</v>
          </cell>
          <cell r="L997">
            <v>5.1478766032324872</v>
          </cell>
          <cell r="M997">
            <v>955.00235905205056</v>
          </cell>
        </row>
        <row r="998">
          <cell r="A998">
            <v>996</v>
          </cell>
          <cell r="B998">
            <v>48</v>
          </cell>
          <cell r="C998" t="str">
            <v>019</v>
          </cell>
          <cell r="D998" t="str">
            <v xml:space="preserve">AYER                         </v>
          </cell>
          <cell r="E998">
            <v>0</v>
          </cell>
          <cell r="G998">
            <v>8485</v>
          </cell>
          <cell r="H998" t="str">
            <v>Attendance and Parent Liaison Services (3100)</v>
          </cell>
          <cell r="I998">
            <v>6850</v>
          </cell>
          <cell r="J998">
            <v>69968</v>
          </cell>
          <cell r="K998">
            <v>76818</v>
          </cell>
          <cell r="L998">
            <v>0.44809253555930251</v>
          </cell>
          <cell r="M998">
            <v>83.1273671680554</v>
          </cell>
        </row>
        <row r="999">
          <cell r="A999">
            <v>997</v>
          </cell>
          <cell r="B999">
            <v>49</v>
          </cell>
          <cell r="C999" t="str">
            <v>019</v>
          </cell>
          <cell r="D999" t="str">
            <v xml:space="preserve">AYER                         </v>
          </cell>
          <cell r="E999">
            <v>0</v>
          </cell>
          <cell r="G999">
            <v>8490</v>
          </cell>
          <cell r="H999" t="str">
            <v>Medical/Health Services (3200)</v>
          </cell>
          <cell r="I999">
            <v>134589</v>
          </cell>
          <cell r="J999">
            <v>5419</v>
          </cell>
          <cell r="K999">
            <v>140008</v>
          </cell>
          <cell r="L999">
            <v>0.81669061572270596</v>
          </cell>
          <cell r="M999">
            <v>151.50741261768206</v>
          </cell>
        </row>
        <row r="1000">
          <cell r="A1000">
            <v>998</v>
          </cell>
          <cell r="B1000">
            <v>50</v>
          </cell>
          <cell r="C1000" t="str">
            <v>019</v>
          </cell>
          <cell r="D1000" t="str">
            <v xml:space="preserve">AYER                         </v>
          </cell>
          <cell r="E1000">
            <v>0</v>
          </cell>
          <cell r="G1000">
            <v>8495</v>
          </cell>
          <cell r="H1000" t="str">
            <v>In-District Transportation (3300)</v>
          </cell>
          <cell r="I1000">
            <v>68665.679999999993</v>
          </cell>
          <cell r="J1000">
            <v>61332</v>
          </cell>
          <cell r="K1000">
            <v>129997.68</v>
          </cell>
          <cell r="L1000">
            <v>0.7582987066576431</v>
          </cell>
          <cell r="M1000">
            <v>140.67490531327778</v>
          </cell>
        </row>
        <row r="1001">
          <cell r="A1001">
            <v>999</v>
          </cell>
          <cell r="B1001">
            <v>51</v>
          </cell>
          <cell r="C1001" t="str">
            <v>019</v>
          </cell>
          <cell r="D1001" t="str">
            <v xml:space="preserve">AYER                         </v>
          </cell>
          <cell r="E1001">
            <v>0</v>
          </cell>
          <cell r="G1001">
            <v>8500</v>
          </cell>
          <cell r="H1001" t="str">
            <v>Food Salaries and Other Expenses (3400)</v>
          </cell>
          <cell r="I1001">
            <v>0</v>
          </cell>
          <cell r="J1001">
            <v>331237</v>
          </cell>
          <cell r="K1001">
            <v>331237</v>
          </cell>
          <cell r="L1001">
            <v>1.9321620870246126</v>
          </cell>
          <cell r="M1001">
            <v>358.4428092197814</v>
          </cell>
        </row>
        <row r="1002">
          <cell r="A1002">
            <v>1000</v>
          </cell>
          <cell r="B1002">
            <v>52</v>
          </cell>
          <cell r="C1002" t="str">
            <v>019</v>
          </cell>
          <cell r="D1002" t="str">
            <v xml:space="preserve">AYER                         </v>
          </cell>
          <cell r="E1002">
            <v>0</v>
          </cell>
          <cell r="G1002">
            <v>8505</v>
          </cell>
          <cell r="H1002" t="str">
            <v>Athletics (3510)</v>
          </cell>
          <cell r="I1002">
            <v>107139</v>
          </cell>
          <cell r="J1002">
            <v>61141</v>
          </cell>
          <cell r="K1002">
            <v>168280</v>
          </cell>
          <cell r="L1002">
            <v>0.98160602832564536</v>
          </cell>
          <cell r="M1002">
            <v>182.10150416621576</v>
          </cell>
        </row>
        <row r="1003">
          <cell r="A1003">
            <v>1001</v>
          </cell>
          <cell r="B1003">
            <v>53</v>
          </cell>
          <cell r="C1003" t="str">
            <v>019</v>
          </cell>
          <cell r="D1003" t="str">
            <v xml:space="preserve">AYER                         </v>
          </cell>
          <cell r="E1003">
            <v>0</v>
          </cell>
          <cell r="G1003">
            <v>8510</v>
          </cell>
          <cell r="H1003" t="str">
            <v>Other Student Body Activities (3520)</v>
          </cell>
          <cell r="I1003">
            <v>35421</v>
          </cell>
          <cell r="J1003">
            <v>738</v>
          </cell>
          <cell r="K1003">
            <v>36159</v>
          </cell>
          <cell r="L1003">
            <v>0.21092163286324586</v>
          </cell>
          <cell r="M1003">
            <v>39.12888215561086</v>
          </cell>
        </row>
        <row r="1004">
          <cell r="A1004">
            <v>1002</v>
          </cell>
          <cell r="B1004">
            <v>54</v>
          </cell>
          <cell r="C1004" t="str">
            <v>019</v>
          </cell>
          <cell r="D1004" t="str">
            <v xml:space="preserve">AYER                         </v>
          </cell>
          <cell r="E1004">
            <v>0</v>
          </cell>
          <cell r="G1004">
            <v>8515</v>
          </cell>
          <cell r="H1004" t="str">
            <v>School Security  (3600)</v>
          </cell>
          <cell r="I1004">
            <v>0</v>
          </cell>
          <cell r="J1004">
            <v>18</v>
          </cell>
          <cell r="K1004">
            <v>18</v>
          </cell>
          <cell r="L1004">
            <v>1.0499707933124327E-4</v>
          </cell>
          <cell r="M1004">
            <v>1.9478411427334703E-2</v>
          </cell>
        </row>
        <row r="1005">
          <cell r="A1005">
            <v>1003</v>
          </cell>
          <cell r="B1005">
            <v>55</v>
          </cell>
          <cell r="C1005" t="str">
            <v>019</v>
          </cell>
          <cell r="D1005" t="str">
            <v xml:space="preserve">AYER                         </v>
          </cell>
          <cell r="E1005">
            <v>12</v>
          </cell>
          <cell r="F1005" t="str">
            <v>Operations and Maintenance</v>
          </cell>
          <cell r="I1005">
            <v>1023691</v>
          </cell>
          <cell r="J1005">
            <v>81483</v>
          </cell>
          <cell r="K1005">
            <v>1105174</v>
          </cell>
          <cell r="L1005">
            <v>6.4466690084904137</v>
          </cell>
          <cell r="M1005">
            <v>1195.946326155178</v>
          </cell>
        </row>
        <row r="1006">
          <cell r="A1006">
            <v>1004</v>
          </cell>
          <cell r="B1006">
            <v>56</v>
          </cell>
          <cell r="C1006" t="str">
            <v>019</v>
          </cell>
          <cell r="D1006" t="str">
            <v xml:space="preserve">AYER                         </v>
          </cell>
          <cell r="E1006">
            <v>0</v>
          </cell>
          <cell r="G1006">
            <v>8520</v>
          </cell>
          <cell r="H1006" t="str">
            <v>Custodial Services (4110)</v>
          </cell>
          <cell r="I1006">
            <v>406790</v>
          </cell>
          <cell r="J1006">
            <v>46483</v>
          </cell>
          <cell r="K1006">
            <v>453273</v>
          </cell>
          <cell r="L1006">
            <v>2.6440189522061459</v>
          </cell>
          <cell r="M1006">
            <v>490.50211016123797</v>
          </cell>
        </row>
        <row r="1007">
          <cell r="A1007">
            <v>1005</v>
          </cell>
          <cell r="B1007">
            <v>57</v>
          </cell>
          <cell r="C1007" t="str">
            <v>019</v>
          </cell>
          <cell r="D1007" t="str">
            <v xml:space="preserve">AYER                         </v>
          </cell>
          <cell r="E1007">
            <v>0</v>
          </cell>
          <cell r="G1007">
            <v>8525</v>
          </cell>
          <cell r="H1007" t="str">
            <v>Heating of Buildings (4120)</v>
          </cell>
          <cell r="I1007">
            <v>153004</v>
          </cell>
          <cell r="J1007">
            <v>17500</v>
          </cell>
          <cell r="K1007">
            <v>170504</v>
          </cell>
          <cell r="L1007">
            <v>0.99457900079412787</v>
          </cell>
          <cell r="M1007">
            <v>184.5081701114598</v>
          </cell>
        </row>
        <row r="1008">
          <cell r="A1008">
            <v>1006</v>
          </cell>
          <cell r="B1008">
            <v>58</v>
          </cell>
          <cell r="C1008" t="str">
            <v>019</v>
          </cell>
          <cell r="D1008" t="str">
            <v xml:space="preserve">AYER                         </v>
          </cell>
          <cell r="E1008">
            <v>0</v>
          </cell>
          <cell r="G1008">
            <v>8530</v>
          </cell>
          <cell r="H1008" t="str">
            <v>Utility Services (4130)</v>
          </cell>
          <cell r="I1008">
            <v>242637</v>
          </cell>
          <cell r="J1008">
            <v>17500</v>
          </cell>
          <cell r="K1008">
            <v>260137</v>
          </cell>
          <cell r="L1008">
            <v>1.5174236236662018</v>
          </cell>
          <cell r="M1008">
            <v>281.50308408180933</v>
          </cell>
        </row>
        <row r="1009">
          <cell r="A1009">
            <v>1007</v>
          </cell>
          <cell r="B1009">
            <v>59</v>
          </cell>
          <cell r="C1009" t="str">
            <v>019</v>
          </cell>
          <cell r="D1009" t="str">
            <v xml:space="preserve">AYER                         </v>
          </cell>
          <cell r="E1009">
            <v>0</v>
          </cell>
          <cell r="G1009">
            <v>8535</v>
          </cell>
          <cell r="H1009" t="str">
            <v>Maintenance of Grounds (4210)</v>
          </cell>
          <cell r="I1009">
            <v>53843</v>
          </cell>
          <cell r="J1009">
            <v>0</v>
          </cell>
          <cell r="K1009">
            <v>53843</v>
          </cell>
          <cell r="L1009">
            <v>0.31407543013511841</v>
          </cell>
          <cell r="M1009">
            <v>58.265339248999027</v>
          </cell>
        </row>
        <row r="1010">
          <cell r="A1010">
            <v>1008</v>
          </cell>
          <cell r="B1010">
            <v>60</v>
          </cell>
          <cell r="C1010" t="str">
            <v>019</v>
          </cell>
          <cell r="D1010" t="str">
            <v xml:space="preserve">AYER                         </v>
          </cell>
          <cell r="E1010">
            <v>0</v>
          </cell>
          <cell r="G1010">
            <v>8540</v>
          </cell>
          <cell r="H1010" t="str">
            <v>Maintenance of Buildings (4220)</v>
          </cell>
          <cell r="I1010">
            <v>157691</v>
          </cell>
          <cell r="J1010">
            <v>0</v>
          </cell>
          <cell r="K1010">
            <v>157691</v>
          </cell>
          <cell r="L1010">
            <v>0.91983857982350459</v>
          </cell>
          <cell r="M1010">
            <v>170.64278757710204</v>
          </cell>
        </row>
        <row r="1011">
          <cell r="A1011">
            <v>1009</v>
          </cell>
          <cell r="B1011">
            <v>61</v>
          </cell>
          <cell r="C1011" t="str">
            <v>019</v>
          </cell>
          <cell r="D1011" t="str">
            <v xml:space="preserve">AYER                         </v>
          </cell>
          <cell r="E1011">
            <v>0</v>
          </cell>
          <cell r="G1011">
            <v>8545</v>
          </cell>
          <cell r="H1011" t="str">
            <v>Building Security System (4225)</v>
          </cell>
          <cell r="I1011">
            <v>0</v>
          </cell>
          <cell r="J1011">
            <v>0</v>
          </cell>
          <cell r="K1011">
            <v>0</v>
          </cell>
          <cell r="L1011">
            <v>0</v>
          </cell>
          <cell r="M1011">
            <v>0</v>
          </cell>
        </row>
        <row r="1012">
          <cell r="A1012">
            <v>1010</v>
          </cell>
          <cell r="B1012">
            <v>62</v>
          </cell>
          <cell r="C1012" t="str">
            <v>019</v>
          </cell>
          <cell r="D1012" t="str">
            <v xml:space="preserve">AYER                         </v>
          </cell>
          <cell r="E1012">
            <v>0</v>
          </cell>
          <cell r="G1012">
            <v>8550</v>
          </cell>
          <cell r="H1012" t="str">
            <v>Maintenance of Equipment (4230)</v>
          </cell>
          <cell r="I1012">
            <v>8681</v>
          </cell>
          <cell r="J1012">
            <v>0</v>
          </cell>
          <cell r="K1012">
            <v>8681</v>
          </cell>
          <cell r="L1012">
            <v>5.0637758093029048E-2</v>
          </cell>
          <cell r="M1012">
            <v>9.3940049778162535</v>
          </cell>
        </row>
        <row r="1013">
          <cell r="A1013">
            <v>1011</v>
          </cell>
          <cell r="B1013">
            <v>63</v>
          </cell>
          <cell r="C1013" t="str">
            <v>019</v>
          </cell>
          <cell r="D1013" t="str">
            <v xml:space="preserve">AYER                         </v>
          </cell>
          <cell r="E1013">
            <v>0</v>
          </cell>
          <cell r="G1013">
            <v>8555</v>
          </cell>
          <cell r="H1013" t="str">
            <v xml:space="preserve">Extraordinary Maintenance (4300)   </v>
          </cell>
          <cell r="I1013">
            <v>1045</v>
          </cell>
          <cell r="J1013">
            <v>0</v>
          </cell>
          <cell r="K1013">
            <v>1045</v>
          </cell>
          <cell r="L1013">
            <v>6.0956637722860679E-3</v>
          </cell>
          <cell r="M1013">
            <v>1.130829996753598</v>
          </cell>
        </row>
        <row r="1014">
          <cell r="A1014">
            <v>1012</v>
          </cell>
          <cell r="B1014">
            <v>64</v>
          </cell>
          <cell r="C1014" t="str">
            <v>019</v>
          </cell>
          <cell r="D1014" t="str">
            <v xml:space="preserve">AYER                         </v>
          </cell>
          <cell r="E1014">
            <v>0</v>
          </cell>
          <cell r="G1014">
            <v>8560</v>
          </cell>
          <cell r="H1014" t="str">
            <v>Networking and Telecommunications (4400)</v>
          </cell>
          <cell r="I1014">
            <v>0</v>
          </cell>
          <cell r="J1014">
            <v>0</v>
          </cell>
          <cell r="K1014">
            <v>0</v>
          </cell>
          <cell r="L1014">
            <v>0</v>
          </cell>
          <cell r="M1014">
            <v>0</v>
          </cell>
        </row>
        <row r="1015">
          <cell r="A1015">
            <v>1013</v>
          </cell>
          <cell r="B1015">
            <v>65</v>
          </cell>
          <cell r="C1015" t="str">
            <v>019</v>
          </cell>
          <cell r="D1015" t="str">
            <v xml:space="preserve">AYER                         </v>
          </cell>
          <cell r="E1015">
            <v>0</v>
          </cell>
          <cell r="G1015">
            <v>8565</v>
          </cell>
          <cell r="H1015" t="str">
            <v>Technology Maintenance (4450)</v>
          </cell>
          <cell r="I1015">
            <v>0</v>
          </cell>
          <cell r="J1015">
            <v>0</v>
          </cell>
          <cell r="K1015">
            <v>0</v>
          </cell>
          <cell r="L1015">
            <v>0</v>
          </cell>
          <cell r="M1015">
            <v>0</v>
          </cell>
        </row>
        <row r="1016">
          <cell r="A1016">
            <v>1014</v>
          </cell>
          <cell r="B1016">
            <v>66</v>
          </cell>
          <cell r="C1016" t="str">
            <v>019</v>
          </cell>
          <cell r="D1016" t="str">
            <v xml:space="preserve">AYER                         </v>
          </cell>
          <cell r="E1016">
            <v>13</v>
          </cell>
          <cell r="F1016" t="str">
            <v>Insurance, Retirement Programs and Other</v>
          </cell>
          <cell r="I1016">
            <v>2516359</v>
          </cell>
          <cell r="J1016">
            <v>133527</v>
          </cell>
          <cell r="K1016">
            <v>2649886</v>
          </cell>
          <cell r="L1016">
            <v>15.457238364486161</v>
          </cell>
          <cell r="M1016">
            <v>2867.5316524185691</v>
          </cell>
        </row>
        <row r="1017">
          <cell r="A1017">
            <v>1015</v>
          </cell>
          <cell r="B1017">
            <v>67</v>
          </cell>
          <cell r="C1017" t="str">
            <v>019</v>
          </cell>
          <cell r="D1017" t="str">
            <v xml:space="preserve">AYER                         </v>
          </cell>
          <cell r="E1017">
            <v>0</v>
          </cell>
          <cell r="G1017">
            <v>8570</v>
          </cell>
          <cell r="H1017" t="str">
            <v>Employer Retirement Contributions (5100)</v>
          </cell>
          <cell r="I1017">
            <v>390279</v>
          </cell>
          <cell r="J1017">
            <v>17085</v>
          </cell>
          <cell r="K1017">
            <v>407364</v>
          </cell>
          <cell r="L1017">
            <v>2.3762239013718101</v>
          </cell>
          <cell r="M1017">
            <v>440.8224218158208</v>
          </cell>
        </row>
        <row r="1018">
          <cell r="A1018">
            <v>1016</v>
          </cell>
          <cell r="B1018">
            <v>68</v>
          </cell>
          <cell r="C1018" t="str">
            <v>019</v>
          </cell>
          <cell r="D1018" t="str">
            <v xml:space="preserve">AYER                         </v>
          </cell>
          <cell r="E1018">
            <v>0</v>
          </cell>
          <cell r="G1018">
            <v>8575</v>
          </cell>
          <cell r="H1018" t="str">
            <v>Insurance for Active Employees (5200)</v>
          </cell>
          <cell r="I1018">
            <v>1638285</v>
          </cell>
          <cell r="J1018">
            <v>40442</v>
          </cell>
          <cell r="K1018">
            <v>1678727</v>
          </cell>
          <cell r="L1018">
            <v>9.7923017774722236</v>
          </cell>
          <cell r="M1018">
            <v>1816.6075100097391</v>
          </cell>
        </row>
        <row r="1019">
          <cell r="A1019">
            <v>1017</v>
          </cell>
          <cell r="B1019">
            <v>69</v>
          </cell>
          <cell r="C1019" t="str">
            <v>019</v>
          </cell>
          <cell r="D1019" t="str">
            <v xml:space="preserve">AYER                         </v>
          </cell>
          <cell r="E1019">
            <v>0</v>
          </cell>
          <cell r="G1019">
            <v>8580</v>
          </cell>
          <cell r="H1019" t="str">
            <v>Insurance for Retired School Employees (5250)</v>
          </cell>
          <cell r="I1019">
            <v>470316</v>
          </cell>
          <cell r="J1019">
            <v>0</v>
          </cell>
          <cell r="K1019">
            <v>470316</v>
          </cell>
          <cell r="L1019">
            <v>2.7434336868196114</v>
          </cell>
          <cell r="M1019">
            <v>508.94491938101936</v>
          </cell>
        </row>
        <row r="1020">
          <cell r="A1020">
            <v>1018</v>
          </cell>
          <cell r="B1020">
            <v>70</v>
          </cell>
          <cell r="C1020" t="str">
            <v>019</v>
          </cell>
          <cell r="D1020" t="str">
            <v xml:space="preserve">AYER                         </v>
          </cell>
          <cell r="E1020">
            <v>0</v>
          </cell>
          <cell r="G1020">
            <v>8585</v>
          </cell>
          <cell r="H1020" t="str">
            <v>Other Non-Employee Insurance (5260)</v>
          </cell>
          <cell r="I1020">
            <v>17479</v>
          </cell>
          <cell r="J1020">
            <v>76000</v>
          </cell>
          <cell r="K1020">
            <v>93479</v>
          </cell>
          <cell r="L1020">
            <v>0.54527899882251607</v>
          </cell>
          <cell r="M1020">
            <v>101.15680121199004</v>
          </cell>
        </row>
        <row r="1021">
          <cell r="A1021">
            <v>1019</v>
          </cell>
          <cell r="B1021">
            <v>71</v>
          </cell>
          <cell r="C1021" t="str">
            <v>019</v>
          </cell>
          <cell r="D1021" t="str">
            <v xml:space="preserve">AYER                         </v>
          </cell>
          <cell r="E1021">
            <v>0</v>
          </cell>
          <cell r="G1021">
            <v>8590</v>
          </cell>
          <cell r="H1021" t="str">
            <v xml:space="preserve">Rental Lease of Equipment (5300)   </v>
          </cell>
          <cell r="I1021">
            <v>0</v>
          </cell>
          <cell r="J1021">
            <v>0</v>
          </cell>
          <cell r="K1021">
            <v>0</v>
          </cell>
          <cell r="L1021">
            <v>0</v>
          </cell>
          <cell r="M1021">
            <v>0</v>
          </cell>
        </row>
        <row r="1022">
          <cell r="A1022">
            <v>1020</v>
          </cell>
          <cell r="B1022">
            <v>72</v>
          </cell>
          <cell r="C1022" t="str">
            <v>019</v>
          </cell>
          <cell r="D1022" t="str">
            <v xml:space="preserve">AYER                         </v>
          </cell>
          <cell r="E1022">
            <v>0</v>
          </cell>
          <cell r="G1022">
            <v>8595</v>
          </cell>
          <cell r="H1022" t="str">
            <v>Rental Lease  of Buildings (5350)</v>
          </cell>
          <cell r="I1022">
            <v>0</v>
          </cell>
          <cell r="J1022">
            <v>0</v>
          </cell>
          <cell r="K1022">
            <v>0</v>
          </cell>
          <cell r="L1022">
            <v>0</v>
          </cell>
          <cell r="M1022">
            <v>0</v>
          </cell>
        </row>
        <row r="1023">
          <cell r="A1023">
            <v>1021</v>
          </cell>
          <cell r="B1023">
            <v>73</v>
          </cell>
          <cell r="C1023" t="str">
            <v>019</v>
          </cell>
          <cell r="D1023" t="str">
            <v xml:space="preserve">AYER                         </v>
          </cell>
          <cell r="E1023">
            <v>0</v>
          </cell>
          <cell r="G1023">
            <v>8600</v>
          </cell>
          <cell r="H1023" t="str">
            <v>Short Term Interest RAN's (5400)</v>
          </cell>
          <cell r="I1023">
            <v>0</v>
          </cell>
          <cell r="J1023">
            <v>0</v>
          </cell>
          <cell r="K1023">
            <v>0</v>
          </cell>
          <cell r="L1023">
            <v>0</v>
          </cell>
          <cell r="M1023">
            <v>0</v>
          </cell>
        </row>
        <row r="1024">
          <cell r="A1024">
            <v>1022</v>
          </cell>
          <cell r="B1024">
            <v>74</v>
          </cell>
          <cell r="C1024" t="str">
            <v>019</v>
          </cell>
          <cell r="D1024" t="str">
            <v xml:space="preserve">AYER                         </v>
          </cell>
          <cell r="E1024">
            <v>0</v>
          </cell>
          <cell r="G1024">
            <v>8610</v>
          </cell>
          <cell r="H1024" t="str">
            <v>Crossing Guards, Inspections, Bank Charges (5500)</v>
          </cell>
          <cell r="I1024">
            <v>0</v>
          </cell>
          <cell r="J1024">
            <v>0</v>
          </cell>
          <cell r="K1024">
            <v>0</v>
          </cell>
          <cell r="L1024">
            <v>0</v>
          </cell>
          <cell r="M1024">
            <v>0</v>
          </cell>
        </row>
        <row r="1025">
          <cell r="A1025">
            <v>1023</v>
          </cell>
          <cell r="B1025">
            <v>75</v>
          </cell>
          <cell r="C1025" t="str">
            <v>019</v>
          </cell>
          <cell r="D1025" t="str">
            <v xml:space="preserve">AYER                         </v>
          </cell>
          <cell r="E1025">
            <v>14</v>
          </cell>
          <cell r="F1025" t="str">
            <v xml:space="preserve">Payments To Out-Of-District Schools </v>
          </cell>
          <cell r="I1025">
            <v>2964271.32</v>
          </cell>
          <cell r="J1025">
            <v>329203</v>
          </cell>
          <cell r="K1025">
            <v>3293474.32</v>
          </cell>
          <cell r="L1025">
            <v>19.211399136247358</v>
          </cell>
          <cell r="M1025">
            <v>8632.9602096985582</v>
          </cell>
        </row>
        <row r="1026">
          <cell r="A1026">
            <v>1024</v>
          </cell>
          <cell r="B1026">
            <v>76</v>
          </cell>
          <cell r="C1026" t="str">
            <v>019</v>
          </cell>
          <cell r="D1026" t="str">
            <v xml:space="preserve">AYER                         </v>
          </cell>
          <cell r="E1026">
            <v>15</v>
          </cell>
          <cell r="F1026" t="str">
            <v>Tuition To Other Schools (9000)</v>
          </cell>
          <cell r="G1026" t="str">
            <v xml:space="preserve"> </v>
          </cell>
          <cell r="I1026">
            <v>2711977</v>
          </cell>
          <cell r="J1026">
            <v>329203</v>
          </cell>
          <cell r="K1026">
            <v>3041180</v>
          </cell>
          <cell r="L1026">
            <v>17.739723206699466</v>
          </cell>
          <cell r="M1026">
            <v>7971.6382699868936</v>
          </cell>
        </row>
        <row r="1027">
          <cell r="A1027">
            <v>1025</v>
          </cell>
          <cell r="B1027">
            <v>77</v>
          </cell>
          <cell r="C1027" t="str">
            <v>019</v>
          </cell>
          <cell r="D1027" t="str">
            <v xml:space="preserve">AYER                         </v>
          </cell>
          <cell r="E1027">
            <v>16</v>
          </cell>
          <cell r="F1027" t="str">
            <v>Out-of-District Transportation (3300)</v>
          </cell>
          <cell r="I1027">
            <v>252294.32</v>
          </cell>
          <cell r="K1027">
            <v>252294.32</v>
          </cell>
          <cell r="L1027">
            <v>1.4716759295478932</v>
          </cell>
          <cell r="M1027">
            <v>661.32193971166453</v>
          </cell>
        </row>
        <row r="1028">
          <cell r="A1028">
            <v>1026</v>
          </cell>
          <cell r="B1028">
            <v>78</v>
          </cell>
          <cell r="C1028" t="str">
            <v>019</v>
          </cell>
          <cell r="D1028" t="str">
            <v xml:space="preserve">AYER                         </v>
          </cell>
          <cell r="E1028">
            <v>17</v>
          </cell>
          <cell r="F1028" t="str">
            <v>TOTAL EXPENDITURES</v>
          </cell>
          <cell r="I1028">
            <v>13682183</v>
          </cell>
          <cell r="J1028">
            <v>3461151</v>
          </cell>
          <cell r="K1028">
            <v>17143334</v>
          </cell>
          <cell r="L1028">
            <v>99.999999999999986</v>
          </cell>
          <cell r="M1028">
            <v>13130.617340686276</v>
          </cell>
        </row>
        <row r="1029">
          <cell r="A1029">
            <v>1027</v>
          </cell>
          <cell r="B1029">
            <v>79</v>
          </cell>
          <cell r="C1029" t="str">
            <v>019</v>
          </cell>
          <cell r="D1029" t="str">
            <v xml:space="preserve">AYER                         </v>
          </cell>
          <cell r="E1029">
            <v>18</v>
          </cell>
          <cell r="F1029" t="str">
            <v>percentage of overall spending from the general fund</v>
          </cell>
          <cell r="I1029">
            <v>79.810514104199328</v>
          </cell>
        </row>
        <row r="1030">
          <cell r="A1030">
            <v>1028</v>
          </cell>
          <cell r="B1030">
            <v>1</v>
          </cell>
          <cell r="C1030" t="str">
            <v>020</v>
          </cell>
          <cell r="D1030" t="str">
            <v xml:space="preserve">BARNSTABLE                   </v>
          </cell>
          <cell r="E1030">
            <v>1</v>
          </cell>
          <cell r="F1030" t="str">
            <v>In-District FTE Average Membership</v>
          </cell>
          <cell r="G1030" t="str">
            <v xml:space="preserve"> </v>
          </cell>
        </row>
        <row r="1031">
          <cell r="A1031">
            <v>1029</v>
          </cell>
          <cell r="B1031">
            <v>2</v>
          </cell>
          <cell r="C1031" t="str">
            <v>020</v>
          </cell>
          <cell r="D1031" t="str">
            <v xml:space="preserve">BARNSTABLE                   </v>
          </cell>
          <cell r="E1031">
            <v>2</v>
          </cell>
          <cell r="F1031" t="str">
            <v>Out-of-District FTE Average Membership</v>
          </cell>
          <cell r="G1031" t="str">
            <v xml:space="preserve"> </v>
          </cell>
        </row>
        <row r="1032">
          <cell r="A1032">
            <v>1030</v>
          </cell>
          <cell r="B1032">
            <v>3</v>
          </cell>
          <cell r="C1032" t="str">
            <v>020</v>
          </cell>
          <cell r="D1032" t="str">
            <v xml:space="preserve">BARNSTABLE                   </v>
          </cell>
          <cell r="E1032">
            <v>3</v>
          </cell>
          <cell r="F1032" t="str">
            <v>Total FTE Average Membership</v>
          </cell>
          <cell r="G1032" t="str">
            <v xml:space="preserve"> </v>
          </cell>
        </row>
        <row r="1033">
          <cell r="A1033">
            <v>1031</v>
          </cell>
          <cell r="B1033">
            <v>4</v>
          </cell>
          <cell r="C1033" t="str">
            <v>020</v>
          </cell>
          <cell r="D1033" t="str">
            <v xml:space="preserve">BARNSTABLE                   </v>
          </cell>
          <cell r="E1033">
            <v>4</v>
          </cell>
          <cell r="F1033" t="str">
            <v>Administration</v>
          </cell>
          <cell r="G1033" t="str">
            <v xml:space="preserve"> </v>
          </cell>
          <cell r="I1033">
            <v>2472299</v>
          </cell>
          <cell r="J1033">
            <v>69794</v>
          </cell>
          <cell r="K1033">
            <v>2542093</v>
          </cell>
          <cell r="L1033">
            <v>3.4256971439557744</v>
          </cell>
          <cell r="M1033">
            <v>606.8496061112437</v>
          </cell>
        </row>
        <row r="1034">
          <cell r="A1034">
            <v>1032</v>
          </cell>
          <cell r="B1034">
            <v>5</v>
          </cell>
          <cell r="C1034" t="str">
            <v>020</v>
          </cell>
          <cell r="D1034" t="str">
            <v xml:space="preserve">BARNSTABLE                   </v>
          </cell>
          <cell r="E1034">
            <v>0</v>
          </cell>
          <cell r="G1034">
            <v>8300</v>
          </cell>
          <cell r="H1034" t="str">
            <v>School Committee (1110)</v>
          </cell>
          <cell r="I1034">
            <v>63520</v>
          </cell>
          <cell r="J1034">
            <v>0</v>
          </cell>
          <cell r="K1034">
            <v>63520</v>
          </cell>
          <cell r="L1034">
            <v>8.5598867777091872E-2</v>
          </cell>
          <cell r="M1034">
            <v>15.163523513965147</v>
          </cell>
        </row>
        <row r="1035">
          <cell r="A1035">
            <v>1033</v>
          </cell>
          <cell r="B1035">
            <v>6</v>
          </cell>
          <cell r="C1035" t="str">
            <v>020</v>
          </cell>
          <cell r="D1035" t="str">
            <v xml:space="preserve">BARNSTABLE                   </v>
          </cell>
          <cell r="E1035">
            <v>0</v>
          </cell>
          <cell r="G1035">
            <v>8305</v>
          </cell>
          <cell r="H1035" t="str">
            <v>Superintendent (1210)</v>
          </cell>
          <cell r="I1035">
            <v>356295</v>
          </cell>
          <cell r="J1035">
            <v>0</v>
          </cell>
          <cell r="K1035">
            <v>356295</v>
          </cell>
          <cell r="L1035">
            <v>0.48013930407177186</v>
          </cell>
          <cell r="M1035">
            <v>85.05490570541896</v>
          </cell>
        </row>
        <row r="1036">
          <cell r="A1036">
            <v>1034</v>
          </cell>
          <cell r="B1036">
            <v>7</v>
          </cell>
          <cell r="C1036" t="str">
            <v>020</v>
          </cell>
          <cell r="D1036" t="str">
            <v xml:space="preserve">BARNSTABLE                   </v>
          </cell>
          <cell r="E1036">
            <v>0</v>
          </cell>
          <cell r="G1036">
            <v>8310</v>
          </cell>
          <cell r="H1036" t="str">
            <v>Assistant Superintendents (1220)</v>
          </cell>
          <cell r="I1036">
            <v>202650</v>
          </cell>
          <cell r="J1036">
            <v>0</v>
          </cell>
          <cell r="K1036">
            <v>202650</v>
          </cell>
          <cell r="L1036">
            <v>0.27308895710056152</v>
          </cell>
          <cell r="M1036">
            <v>48.376700883265698</v>
          </cell>
        </row>
        <row r="1037">
          <cell r="A1037">
            <v>1035</v>
          </cell>
          <cell r="B1037">
            <v>8</v>
          </cell>
          <cell r="C1037" t="str">
            <v>020</v>
          </cell>
          <cell r="D1037" t="str">
            <v xml:space="preserve">BARNSTABLE                   </v>
          </cell>
          <cell r="E1037">
            <v>0</v>
          </cell>
          <cell r="G1037">
            <v>8315</v>
          </cell>
          <cell r="H1037" t="str">
            <v>Other District-Wide Administration (1230)</v>
          </cell>
          <cell r="I1037">
            <v>498824</v>
          </cell>
          <cell r="J1037">
            <v>0</v>
          </cell>
          <cell r="K1037">
            <v>498824</v>
          </cell>
          <cell r="L1037">
            <v>0.67220984918199111</v>
          </cell>
          <cell r="M1037">
            <v>119.07949391262831</v>
          </cell>
        </row>
        <row r="1038">
          <cell r="A1038">
            <v>1036</v>
          </cell>
          <cell r="B1038">
            <v>9</v>
          </cell>
          <cell r="C1038" t="str">
            <v>020</v>
          </cell>
          <cell r="D1038" t="str">
            <v xml:space="preserve">BARNSTABLE                   </v>
          </cell>
          <cell r="E1038">
            <v>0</v>
          </cell>
          <cell r="G1038">
            <v>8320</v>
          </cell>
          <cell r="H1038" t="str">
            <v>Business and Finance (1410)</v>
          </cell>
          <cell r="I1038">
            <v>692006</v>
          </cell>
          <cell r="J1038">
            <v>0</v>
          </cell>
          <cell r="K1038">
            <v>692006</v>
          </cell>
          <cell r="L1038">
            <v>0.93253983146968256</v>
          </cell>
          <cell r="M1038">
            <v>165.19598949629983</v>
          </cell>
        </row>
        <row r="1039">
          <cell r="A1039">
            <v>1037</v>
          </cell>
          <cell r="B1039">
            <v>10</v>
          </cell>
          <cell r="C1039" t="str">
            <v>020</v>
          </cell>
          <cell r="D1039" t="str">
            <v xml:space="preserve">BARNSTABLE                   </v>
          </cell>
          <cell r="E1039">
            <v>0</v>
          </cell>
          <cell r="G1039">
            <v>8325</v>
          </cell>
          <cell r="H1039" t="str">
            <v>Human Resources and Benefits (1420)</v>
          </cell>
          <cell r="I1039">
            <v>472659</v>
          </cell>
          <cell r="J1039">
            <v>0</v>
          </cell>
          <cell r="K1039">
            <v>472659</v>
          </cell>
          <cell r="L1039">
            <v>0.63695017702538514</v>
          </cell>
          <cell r="M1039">
            <v>112.83337312007639</v>
          </cell>
        </row>
        <row r="1040">
          <cell r="A1040">
            <v>1038</v>
          </cell>
          <cell r="B1040">
            <v>11</v>
          </cell>
          <cell r="C1040" t="str">
            <v>020</v>
          </cell>
          <cell r="D1040" t="str">
            <v xml:space="preserve">BARNSTABLE                   </v>
          </cell>
          <cell r="E1040">
            <v>0</v>
          </cell>
          <cell r="G1040">
            <v>8330</v>
          </cell>
          <cell r="H1040" t="str">
            <v>Legal Service For School Committee (1430)</v>
          </cell>
          <cell r="I1040">
            <v>144123</v>
          </cell>
          <cell r="J1040">
            <v>0</v>
          </cell>
          <cell r="K1040">
            <v>144123</v>
          </cell>
          <cell r="L1040">
            <v>0.19421860234001592</v>
          </cell>
          <cell r="M1040">
            <v>34.405108617808544</v>
          </cell>
        </row>
        <row r="1041">
          <cell r="A1041">
            <v>1039</v>
          </cell>
          <cell r="B1041">
            <v>12</v>
          </cell>
          <cell r="C1041" t="str">
            <v>020</v>
          </cell>
          <cell r="D1041" t="str">
            <v xml:space="preserve">BARNSTABLE                   </v>
          </cell>
          <cell r="E1041">
            <v>0</v>
          </cell>
          <cell r="G1041">
            <v>8335</v>
          </cell>
          <cell r="H1041" t="str">
            <v>Legal Settlements (1435)</v>
          </cell>
          <cell r="I1041">
            <v>42222</v>
          </cell>
          <cell r="J1041">
            <v>0</v>
          </cell>
          <cell r="K1041">
            <v>42222</v>
          </cell>
          <cell r="L1041">
            <v>5.6897912394275392E-2</v>
          </cell>
          <cell r="M1041">
            <v>10.079255192169969</v>
          </cell>
        </row>
        <row r="1042">
          <cell r="A1042">
            <v>1040</v>
          </cell>
          <cell r="B1042">
            <v>13</v>
          </cell>
          <cell r="C1042" t="str">
            <v>020</v>
          </cell>
          <cell r="D1042" t="str">
            <v xml:space="preserve">BARNSTABLE                   </v>
          </cell>
          <cell r="E1042">
            <v>0</v>
          </cell>
          <cell r="G1042">
            <v>8340</v>
          </cell>
          <cell r="H1042" t="str">
            <v>District-wide Information Mgmt and Tech (1450)</v>
          </cell>
          <cell r="I1042">
            <v>0</v>
          </cell>
          <cell r="J1042">
            <v>69794</v>
          </cell>
          <cell r="K1042">
            <v>69794</v>
          </cell>
          <cell r="L1042">
            <v>9.4053642594999209E-2</v>
          </cell>
          <cell r="M1042">
            <v>16.661255669610885</v>
          </cell>
        </row>
        <row r="1043">
          <cell r="A1043">
            <v>1041</v>
          </cell>
          <cell r="B1043">
            <v>14</v>
          </cell>
          <cell r="C1043" t="str">
            <v>020</v>
          </cell>
          <cell r="D1043" t="str">
            <v xml:space="preserve">BARNSTABLE                   </v>
          </cell>
          <cell r="E1043">
            <v>5</v>
          </cell>
          <cell r="F1043" t="str">
            <v xml:space="preserve">Instructional Leadership </v>
          </cell>
          <cell r="I1043">
            <v>3964940</v>
          </cell>
          <cell r="J1043">
            <v>15121</v>
          </cell>
          <cell r="K1043">
            <v>3980061</v>
          </cell>
          <cell r="L1043">
            <v>5.3634873312934515</v>
          </cell>
          <cell r="M1043">
            <v>950.12198615421346</v>
          </cell>
        </row>
        <row r="1044">
          <cell r="A1044">
            <v>1042</v>
          </cell>
          <cell r="B1044">
            <v>15</v>
          </cell>
          <cell r="C1044" t="str">
            <v>020</v>
          </cell>
          <cell r="D1044" t="str">
            <v xml:space="preserve">BARNSTABLE                   </v>
          </cell>
          <cell r="E1044">
            <v>0</v>
          </cell>
          <cell r="G1044">
            <v>8345</v>
          </cell>
          <cell r="H1044" t="str">
            <v>Curriculum Directors  (Supervisory) (2110)</v>
          </cell>
          <cell r="I1044">
            <v>1042833</v>
          </cell>
          <cell r="J1044">
            <v>0</v>
          </cell>
          <cell r="K1044">
            <v>1042833</v>
          </cell>
          <cell r="L1044">
            <v>1.4053105176414995</v>
          </cell>
          <cell r="M1044">
            <v>248.94557173549774</v>
          </cell>
        </row>
        <row r="1045">
          <cell r="A1045">
            <v>1043</v>
          </cell>
          <cell r="B1045">
            <v>16</v>
          </cell>
          <cell r="C1045" t="str">
            <v>020</v>
          </cell>
          <cell r="D1045" t="str">
            <v xml:space="preserve">BARNSTABLE                   </v>
          </cell>
          <cell r="E1045">
            <v>0</v>
          </cell>
          <cell r="G1045">
            <v>8350</v>
          </cell>
          <cell r="H1045" t="str">
            <v>Department Heads  (Non-Supervisory) (2120)</v>
          </cell>
          <cell r="I1045">
            <v>1964</v>
          </cell>
          <cell r="J1045">
            <v>0</v>
          </cell>
          <cell r="K1045">
            <v>1964</v>
          </cell>
          <cell r="L1045">
            <v>2.6466652442413167E-3</v>
          </cell>
          <cell r="M1045">
            <v>0.46884698018620197</v>
          </cell>
        </row>
        <row r="1046">
          <cell r="A1046">
            <v>1044</v>
          </cell>
          <cell r="B1046">
            <v>17</v>
          </cell>
          <cell r="C1046" t="str">
            <v>020</v>
          </cell>
          <cell r="D1046" t="str">
            <v xml:space="preserve">BARNSTABLE                   </v>
          </cell>
          <cell r="E1046">
            <v>0</v>
          </cell>
          <cell r="G1046">
            <v>8355</v>
          </cell>
          <cell r="H1046" t="str">
            <v>School Leadership-Building (2210)</v>
          </cell>
          <cell r="I1046">
            <v>2401292</v>
          </cell>
          <cell r="J1046">
            <v>15121</v>
          </cell>
          <cell r="K1046">
            <v>2416413</v>
          </cell>
          <cell r="L1046">
            <v>3.2563321297519821</v>
          </cell>
          <cell r="M1046">
            <v>576.84721890666026</v>
          </cell>
        </row>
        <row r="1047">
          <cell r="A1047">
            <v>1045</v>
          </cell>
          <cell r="B1047">
            <v>18</v>
          </cell>
          <cell r="C1047" t="str">
            <v>020</v>
          </cell>
          <cell r="D1047" t="str">
            <v xml:space="preserve">BARNSTABLE                   </v>
          </cell>
          <cell r="E1047">
            <v>0</v>
          </cell>
          <cell r="G1047">
            <v>8360</v>
          </cell>
          <cell r="H1047" t="str">
            <v>Curriculum Leaders/Dept Heads-Building Level (2220)</v>
          </cell>
          <cell r="I1047">
            <v>462331</v>
          </cell>
          <cell r="J1047">
            <v>0</v>
          </cell>
          <cell r="K1047">
            <v>462331</v>
          </cell>
          <cell r="L1047">
            <v>0.62303227547623841</v>
          </cell>
          <cell r="M1047">
            <v>110.367868226307</v>
          </cell>
        </row>
        <row r="1048">
          <cell r="A1048">
            <v>1046</v>
          </cell>
          <cell r="B1048">
            <v>19</v>
          </cell>
          <cell r="C1048" t="str">
            <v>020</v>
          </cell>
          <cell r="D1048" t="str">
            <v xml:space="preserve">BARNSTABLE                   </v>
          </cell>
          <cell r="E1048">
            <v>0</v>
          </cell>
          <cell r="G1048">
            <v>8365</v>
          </cell>
          <cell r="H1048" t="str">
            <v>Building Technology (2250)</v>
          </cell>
          <cell r="I1048">
            <v>56520</v>
          </cell>
          <cell r="J1048">
            <v>0</v>
          </cell>
          <cell r="K1048">
            <v>56520</v>
          </cell>
          <cell r="L1048">
            <v>7.616574317949043E-2</v>
          </cell>
          <cell r="M1048">
            <v>13.492480305562186</v>
          </cell>
        </row>
        <row r="1049">
          <cell r="A1049">
            <v>1047</v>
          </cell>
          <cell r="B1049">
            <v>20</v>
          </cell>
          <cell r="C1049" t="str">
            <v>020</v>
          </cell>
          <cell r="D1049" t="str">
            <v xml:space="preserve">BARNSTABLE                   </v>
          </cell>
          <cell r="E1049">
            <v>0</v>
          </cell>
          <cell r="G1049">
            <v>8380</v>
          </cell>
          <cell r="H1049" t="str">
            <v>Instructional Coordinators and Team Leaders (2315)</v>
          </cell>
          <cell r="I1049">
            <v>0</v>
          </cell>
          <cell r="J1049">
            <v>0</v>
          </cell>
          <cell r="K1049">
            <v>0</v>
          </cell>
          <cell r="L1049">
            <v>0</v>
          </cell>
          <cell r="M1049">
            <v>0</v>
          </cell>
        </row>
        <row r="1050">
          <cell r="A1050">
            <v>1048</v>
          </cell>
          <cell r="B1050">
            <v>21</v>
          </cell>
          <cell r="C1050" t="str">
            <v>020</v>
          </cell>
          <cell r="D1050" t="str">
            <v xml:space="preserve">BARNSTABLE                   </v>
          </cell>
          <cell r="E1050">
            <v>6</v>
          </cell>
          <cell r="F1050" t="str">
            <v>Classroom and Specialist Teachers</v>
          </cell>
          <cell r="I1050">
            <v>21593696</v>
          </cell>
          <cell r="J1050">
            <v>261371</v>
          </cell>
          <cell r="K1050">
            <v>21855067</v>
          </cell>
          <cell r="L1050">
            <v>29.451652871418197</v>
          </cell>
          <cell r="M1050">
            <v>5217.2516113630936</v>
          </cell>
        </row>
        <row r="1051">
          <cell r="A1051">
            <v>1049</v>
          </cell>
          <cell r="B1051">
            <v>22</v>
          </cell>
          <cell r="C1051" t="str">
            <v>020</v>
          </cell>
          <cell r="D1051" t="str">
            <v xml:space="preserve">BARNSTABLE                   </v>
          </cell>
          <cell r="E1051">
            <v>0</v>
          </cell>
          <cell r="G1051">
            <v>8370</v>
          </cell>
          <cell r="H1051" t="str">
            <v>Teachers, Classroom (2305)</v>
          </cell>
          <cell r="I1051">
            <v>17008579</v>
          </cell>
          <cell r="J1051">
            <v>135007</v>
          </cell>
          <cell r="K1051">
            <v>17143586</v>
          </cell>
          <cell r="L1051">
            <v>23.102511826813654</v>
          </cell>
          <cell r="M1051">
            <v>4092.5247075674383</v>
          </cell>
        </row>
        <row r="1052">
          <cell r="A1052">
            <v>1050</v>
          </cell>
          <cell r="B1052">
            <v>23</v>
          </cell>
          <cell r="C1052" t="str">
            <v>020</v>
          </cell>
          <cell r="D1052" t="str">
            <v xml:space="preserve">BARNSTABLE                   </v>
          </cell>
          <cell r="E1052">
            <v>0</v>
          </cell>
          <cell r="G1052">
            <v>8375</v>
          </cell>
          <cell r="H1052" t="str">
            <v>Teachers, Specialists  (2310)</v>
          </cell>
          <cell r="I1052">
            <v>4585117</v>
          </cell>
          <cell r="J1052">
            <v>126364</v>
          </cell>
          <cell r="K1052">
            <v>4711481</v>
          </cell>
          <cell r="L1052">
            <v>6.3491410446045435</v>
          </cell>
          <cell r="M1052">
            <v>1124.7269037956553</v>
          </cell>
        </row>
        <row r="1053">
          <cell r="A1053">
            <v>1051</v>
          </cell>
          <cell r="B1053">
            <v>24</v>
          </cell>
          <cell r="C1053" t="str">
            <v>020</v>
          </cell>
          <cell r="D1053" t="str">
            <v xml:space="preserve">BARNSTABLE                   </v>
          </cell>
          <cell r="E1053">
            <v>7</v>
          </cell>
          <cell r="F1053" t="str">
            <v>Other Teaching Services</v>
          </cell>
          <cell r="I1053">
            <v>1810626</v>
          </cell>
          <cell r="J1053">
            <v>1317050</v>
          </cell>
          <cell r="K1053">
            <v>3127676</v>
          </cell>
          <cell r="L1053">
            <v>4.2148224869896662</v>
          </cell>
          <cell r="M1053">
            <v>746.64024826927664</v>
          </cell>
        </row>
        <row r="1054">
          <cell r="A1054">
            <v>1052</v>
          </cell>
          <cell r="B1054">
            <v>25</v>
          </cell>
          <cell r="C1054" t="str">
            <v>020</v>
          </cell>
          <cell r="D1054" t="str">
            <v xml:space="preserve">BARNSTABLE                   </v>
          </cell>
          <cell r="E1054">
            <v>0</v>
          </cell>
          <cell r="G1054">
            <v>8385</v>
          </cell>
          <cell r="H1054" t="str">
            <v>Medical/ Therapeutic Services (2320)</v>
          </cell>
          <cell r="I1054">
            <v>0</v>
          </cell>
          <cell r="J1054">
            <v>0</v>
          </cell>
          <cell r="K1054">
            <v>0</v>
          </cell>
          <cell r="L1054">
            <v>0</v>
          </cell>
          <cell r="M1054">
            <v>0</v>
          </cell>
        </row>
        <row r="1055">
          <cell r="A1055">
            <v>1053</v>
          </cell>
          <cell r="B1055">
            <v>26</v>
          </cell>
          <cell r="C1055" t="str">
            <v>020</v>
          </cell>
          <cell r="D1055" t="str">
            <v xml:space="preserve">BARNSTABLE                   </v>
          </cell>
          <cell r="E1055">
            <v>0</v>
          </cell>
          <cell r="G1055">
            <v>8390</v>
          </cell>
          <cell r="H1055" t="str">
            <v>Substitute Teachers (2325)</v>
          </cell>
          <cell r="I1055">
            <v>554252</v>
          </cell>
          <cell r="J1055">
            <v>0</v>
          </cell>
          <cell r="K1055">
            <v>554252</v>
          </cell>
          <cell r="L1055">
            <v>0.74690402492425567</v>
          </cell>
          <cell r="M1055">
            <v>132.31129147767965</v>
          </cell>
        </row>
        <row r="1056">
          <cell r="A1056">
            <v>1054</v>
          </cell>
          <cell r="B1056">
            <v>27</v>
          </cell>
          <cell r="C1056" t="str">
            <v>020</v>
          </cell>
          <cell r="D1056" t="str">
            <v xml:space="preserve">BARNSTABLE                   </v>
          </cell>
          <cell r="E1056">
            <v>0</v>
          </cell>
          <cell r="G1056">
            <v>8395</v>
          </cell>
          <cell r="H1056" t="str">
            <v>Non-Clerical Paraprofs./Instructional Assistants (2330)</v>
          </cell>
          <cell r="I1056">
            <v>957101</v>
          </cell>
          <cell r="J1056">
            <v>1317050</v>
          </cell>
          <cell r="K1056">
            <v>2274151</v>
          </cell>
          <cell r="L1056">
            <v>3.0646213909656996</v>
          </cell>
          <cell r="M1056">
            <v>542.88636906182865</v>
          </cell>
        </row>
        <row r="1057">
          <cell r="A1057">
            <v>1055</v>
          </cell>
          <cell r="B1057">
            <v>28</v>
          </cell>
          <cell r="C1057" t="str">
            <v>020</v>
          </cell>
          <cell r="D1057" t="str">
            <v xml:space="preserve">BARNSTABLE                   </v>
          </cell>
          <cell r="E1057">
            <v>0</v>
          </cell>
          <cell r="G1057">
            <v>8400</v>
          </cell>
          <cell r="H1057" t="str">
            <v>Librarians and Media Center Directors (2340)</v>
          </cell>
          <cell r="I1057">
            <v>299273</v>
          </cell>
          <cell r="J1057">
            <v>0</v>
          </cell>
          <cell r="K1057">
            <v>299273</v>
          </cell>
          <cell r="L1057">
            <v>0.40329707109971058</v>
          </cell>
          <cell r="M1057">
            <v>71.442587729768448</v>
          </cell>
        </row>
        <row r="1058">
          <cell r="A1058">
            <v>1056</v>
          </cell>
          <cell r="B1058">
            <v>29</v>
          </cell>
          <cell r="C1058" t="str">
            <v>020</v>
          </cell>
          <cell r="D1058" t="str">
            <v xml:space="preserve">BARNSTABLE                   </v>
          </cell>
          <cell r="E1058">
            <v>8</v>
          </cell>
          <cell r="F1058" t="str">
            <v>Professional Development</v>
          </cell>
          <cell r="I1058">
            <v>162911</v>
          </cell>
          <cell r="J1058">
            <v>44649</v>
          </cell>
          <cell r="K1058">
            <v>207560</v>
          </cell>
          <cell r="L1058">
            <v>0.2797056202111648</v>
          </cell>
          <cell r="M1058">
            <v>49.548818333731198</v>
          </cell>
        </row>
        <row r="1059">
          <cell r="A1059">
            <v>1057</v>
          </cell>
          <cell r="B1059">
            <v>30</v>
          </cell>
          <cell r="C1059" t="str">
            <v>020</v>
          </cell>
          <cell r="D1059" t="str">
            <v xml:space="preserve">BARNSTABLE                   </v>
          </cell>
          <cell r="E1059">
            <v>0</v>
          </cell>
          <cell r="G1059">
            <v>8405</v>
          </cell>
          <cell r="H1059" t="str">
            <v>Professional Development Leadership (2351)</v>
          </cell>
          <cell r="I1059">
            <v>16752</v>
          </cell>
          <cell r="J1059">
            <v>24235</v>
          </cell>
          <cell r="K1059">
            <v>40987</v>
          </cell>
          <cell r="L1059">
            <v>5.5233639697412851E-2</v>
          </cell>
          <cell r="M1059">
            <v>9.7844354261160174</v>
          </cell>
        </row>
        <row r="1060">
          <cell r="A1060">
            <v>1058</v>
          </cell>
          <cell r="B1060">
            <v>31</v>
          </cell>
          <cell r="C1060" t="str">
            <v>020</v>
          </cell>
          <cell r="D1060" t="str">
            <v xml:space="preserve">BARNSTABLE                   </v>
          </cell>
          <cell r="E1060">
            <v>0</v>
          </cell>
          <cell r="G1060">
            <v>8410</v>
          </cell>
          <cell r="H1060" t="str">
            <v>Teacher/Instructional Staff-Professional Days (2353)</v>
          </cell>
          <cell r="I1060">
            <v>0</v>
          </cell>
          <cell r="J1060">
            <v>0</v>
          </cell>
          <cell r="K1060">
            <v>0</v>
          </cell>
          <cell r="L1060">
            <v>0</v>
          </cell>
          <cell r="M1060">
            <v>0</v>
          </cell>
        </row>
        <row r="1061">
          <cell r="A1061">
            <v>1059</v>
          </cell>
          <cell r="B1061">
            <v>32</v>
          </cell>
          <cell r="C1061" t="str">
            <v>020</v>
          </cell>
          <cell r="D1061" t="str">
            <v xml:space="preserve">BARNSTABLE                   </v>
          </cell>
          <cell r="E1061">
            <v>0</v>
          </cell>
          <cell r="G1061">
            <v>8415</v>
          </cell>
          <cell r="H1061" t="str">
            <v>Substitutes for Instructional Staff at Prof. Dev. (2355)</v>
          </cell>
          <cell r="I1061">
            <v>25050</v>
          </cell>
          <cell r="J1061">
            <v>17714</v>
          </cell>
          <cell r="K1061">
            <v>42764</v>
          </cell>
          <cell r="L1061">
            <v>5.7628305755975391E-2</v>
          </cell>
          <cell r="M1061">
            <v>10.208641680592027</v>
          </cell>
        </row>
        <row r="1062">
          <cell r="A1062">
            <v>1060</v>
          </cell>
          <cell r="B1062">
            <v>33</v>
          </cell>
          <cell r="C1062" t="str">
            <v>020</v>
          </cell>
          <cell r="D1062" t="str">
            <v xml:space="preserve">BARNSTABLE                   </v>
          </cell>
          <cell r="E1062">
            <v>0</v>
          </cell>
          <cell r="G1062">
            <v>8420</v>
          </cell>
          <cell r="H1062" t="str">
            <v>Prof. Dev.  Stipends, Providers and Expenses (2357)</v>
          </cell>
          <cell r="I1062">
            <v>121109</v>
          </cell>
          <cell r="J1062">
            <v>2700</v>
          </cell>
          <cell r="K1062">
            <v>123809</v>
          </cell>
          <cell r="L1062">
            <v>0.16684367475777656</v>
          </cell>
          <cell r="M1062">
            <v>29.555741227023155</v>
          </cell>
        </row>
        <row r="1063">
          <cell r="A1063">
            <v>1061</v>
          </cell>
          <cell r="B1063">
            <v>34</v>
          </cell>
          <cell r="C1063" t="str">
            <v>020</v>
          </cell>
          <cell r="D1063" t="str">
            <v xml:space="preserve">BARNSTABLE                   </v>
          </cell>
          <cell r="E1063">
            <v>9</v>
          </cell>
          <cell r="F1063" t="str">
            <v>Instructional Materials, Equipment and Technology</v>
          </cell>
          <cell r="I1063">
            <v>1294409</v>
          </cell>
          <cell r="J1063">
            <v>2582236</v>
          </cell>
          <cell r="K1063">
            <v>3876645</v>
          </cell>
          <cell r="L1063">
            <v>5.2241250436669446</v>
          </cell>
          <cell r="M1063">
            <v>925.4344712341848</v>
          </cell>
        </row>
        <row r="1064">
          <cell r="A1064">
            <v>1062</v>
          </cell>
          <cell r="B1064">
            <v>35</v>
          </cell>
          <cell r="C1064" t="str">
            <v>020</v>
          </cell>
          <cell r="D1064" t="str">
            <v xml:space="preserve">BARNSTABLE                   </v>
          </cell>
          <cell r="E1064">
            <v>0</v>
          </cell>
          <cell r="G1064">
            <v>8425</v>
          </cell>
          <cell r="H1064" t="str">
            <v>Textbooks &amp; Related Software/Media/Materials (2410)</v>
          </cell>
          <cell r="I1064">
            <v>54660</v>
          </cell>
          <cell r="J1064">
            <v>5257</v>
          </cell>
          <cell r="K1064">
            <v>59917</v>
          </cell>
          <cell r="L1064">
            <v>8.0743503787783583E-2</v>
          </cell>
          <cell r="M1064">
            <v>14.303413702554309</v>
          </cell>
        </row>
        <row r="1065">
          <cell r="A1065">
            <v>1063</v>
          </cell>
          <cell r="B1065">
            <v>36</v>
          </cell>
          <cell r="C1065" t="str">
            <v>020</v>
          </cell>
          <cell r="D1065" t="str">
            <v xml:space="preserve">BARNSTABLE                   </v>
          </cell>
          <cell r="E1065">
            <v>0</v>
          </cell>
          <cell r="G1065">
            <v>8430</v>
          </cell>
          <cell r="H1065" t="str">
            <v>Other Instructional Materials (2415)</v>
          </cell>
          <cell r="I1065">
            <v>267859</v>
          </cell>
          <cell r="J1065">
            <v>1859</v>
          </cell>
          <cell r="K1065">
            <v>269718</v>
          </cell>
          <cell r="L1065">
            <v>0.3634690714594091</v>
          </cell>
          <cell r="M1065">
            <v>64.387204583432805</v>
          </cell>
        </row>
        <row r="1066">
          <cell r="A1066">
            <v>1064</v>
          </cell>
          <cell r="B1066">
            <v>37</v>
          </cell>
          <cell r="C1066" t="str">
            <v>020</v>
          </cell>
          <cell r="D1066" t="str">
            <v xml:space="preserve">BARNSTABLE                   </v>
          </cell>
          <cell r="E1066">
            <v>0</v>
          </cell>
          <cell r="G1066">
            <v>8435</v>
          </cell>
          <cell r="H1066" t="str">
            <v>Instructional Equipment (2420)</v>
          </cell>
          <cell r="I1066">
            <v>3976</v>
          </cell>
          <cell r="J1066">
            <v>0</v>
          </cell>
          <cell r="K1066">
            <v>3976</v>
          </cell>
          <cell r="L1066">
            <v>5.3580147714376147E-3</v>
          </cell>
          <cell r="M1066">
            <v>0.94915254237288138</v>
          </cell>
        </row>
        <row r="1067">
          <cell r="A1067">
            <v>1065</v>
          </cell>
          <cell r="B1067">
            <v>38</v>
          </cell>
          <cell r="C1067" t="str">
            <v>020</v>
          </cell>
          <cell r="D1067" t="str">
            <v xml:space="preserve">BARNSTABLE                   </v>
          </cell>
          <cell r="E1067">
            <v>0</v>
          </cell>
          <cell r="G1067">
            <v>8440</v>
          </cell>
          <cell r="H1067" t="str">
            <v>General Supplies (2430)</v>
          </cell>
          <cell r="I1067">
            <v>309405</v>
          </cell>
          <cell r="J1067">
            <v>0</v>
          </cell>
          <cell r="K1067">
            <v>309405</v>
          </cell>
          <cell r="L1067">
            <v>0.41695084516012454</v>
          </cell>
          <cell r="M1067">
            <v>73.861303413702558</v>
          </cell>
        </row>
        <row r="1068">
          <cell r="A1068">
            <v>1066</v>
          </cell>
          <cell r="B1068">
            <v>39</v>
          </cell>
          <cell r="C1068" t="str">
            <v>020</v>
          </cell>
          <cell r="D1068" t="str">
            <v xml:space="preserve">BARNSTABLE                   </v>
          </cell>
          <cell r="E1068">
            <v>0</v>
          </cell>
          <cell r="G1068">
            <v>8445</v>
          </cell>
          <cell r="H1068" t="str">
            <v>Other Instructional Services (2440)</v>
          </cell>
          <cell r="I1068">
            <v>270193</v>
          </cell>
          <cell r="J1068">
            <v>2540827</v>
          </cell>
          <cell r="K1068">
            <v>2811020</v>
          </cell>
          <cell r="L1068">
            <v>3.7881002723356549</v>
          </cell>
          <cell r="M1068">
            <v>671.04798281212697</v>
          </cell>
        </row>
        <row r="1069">
          <cell r="A1069">
            <v>1067</v>
          </cell>
          <cell r="B1069">
            <v>40</v>
          </cell>
          <cell r="C1069" t="str">
            <v>020</v>
          </cell>
          <cell r="D1069" t="str">
            <v xml:space="preserve">BARNSTABLE                   </v>
          </cell>
          <cell r="E1069">
            <v>0</v>
          </cell>
          <cell r="G1069">
            <v>8450</v>
          </cell>
          <cell r="H1069" t="str">
            <v>Classroom Instructional Technology (2451)</v>
          </cell>
          <cell r="I1069">
            <v>0</v>
          </cell>
          <cell r="J1069">
            <v>34293</v>
          </cell>
          <cell r="K1069">
            <v>34293</v>
          </cell>
          <cell r="L1069">
            <v>4.6212877403649426E-2</v>
          </cell>
          <cell r="M1069">
            <v>8.1864406779661021</v>
          </cell>
        </row>
        <row r="1070">
          <cell r="A1070">
            <v>1068</v>
          </cell>
          <cell r="B1070">
            <v>41</v>
          </cell>
          <cell r="C1070" t="str">
            <v>020</v>
          </cell>
          <cell r="D1070" t="str">
            <v xml:space="preserve">BARNSTABLE                   </v>
          </cell>
          <cell r="E1070">
            <v>0</v>
          </cell>
          <cell r="G1070">
            <v>8455</v>
          </cell>
          <cell r="H1070" t="str">
            <v>Other Instructional Hardware  (2453)</v>
          </cell>
          <cell r="I1070">
            <v>380059</v>
          </cell>
          <cell r="J1070">
            <v>0</v>
          </cell>
          <cell r="K1070">
            <v>380059</v>
          </cell>
          <cell r="L1070">
            <v>0.51216341449140046</v>
          </cell>
          <cell r="M1070">
            <v>90.727858677488655</v>
          </cell>
        </row>
        <row r="1071">
          <cell r="A1071">
            <v>1069</v>
          </cell>
          <cell r="B1071">
            <v>42</v>
          </cell>
          <cell r="C1071" t="str">
            <v>020</v>
          </cell>
          <cell r="D1071" t="str">
            <v xml:space="preserve">BARNSTABLE                   </v>
          </cell>
          <cell r="E1071">
            <v>0</v>
          </cell>
          <cell r="G1071">
            <v>8460</v>
          </cell>
          <cell r="H1071" t="str">
            <v>Instructional Software (2455)</v>
          </cell>
          <cell r="I1071">
            <v>8257</v>
          </cell>
          <cell r="J1071">
            <v>0</v>
          </cell>
          <cell r="K1071">
            <v>8257</v>
          </cell>
          <cell r="L1071">
            <v>1.1127044257485006E-2</v>
          </cell>
          <cell r="M1071">
            <v>1.9711148245404631</v>
          </cell>
        </row>
        <row r="1072">
          <cell r="A1072">
            <v>1070</v>
          </cell>
          <cell r="B1072">
            <v>43</v>
          </cell>
          <cell r="C1072" t="str">
            <v>020</v>
          </cell>
          <cell r="D1072" t="str">
            <v xml:space="preserve">BARNSTABLE                   </v>
          </cell>
          <cell r="E1072">
            <v>10</v>
          </cell>
          <cell r="F1072" t="str">
            <v>Guidance, Counseling and Testing</v>
          </cell>
          <cell r="I1072">
            <v>1025621</v>
          </cell>
          <cell r="J1072">
            <v>5222</v>
          </cell>
          <cell r="K1072">
            <v>1030843</v>
          </cell>
          <cell r="L1072">
            <v>1.3891529227950363</v>
          </cell>
          <cell r="M1072">
            <v>246.08331343996181</v>
          </cell>
        </row>
        <row r="1073">
          <cell r="A1073">
            <v>1071</v>
          </cell>
          <cell r="B1073">
            <v>44</v>
          </cell>
          <cell r="C1073" t="str">
            <v>020</v>
          </cell>
          <cell r="D1073" t="str">
            <v xml:space="preserve">BARNSTABLE                   </v>
          </cell>
          <cell r="E1073">
            <v>0</v>
          </cell>
          <cell r="G1073">
            <v>8465</v>
          </cell>
          <cell r="H1073" t="str">
            <v>Guidance and Adjustment Counselors (2710)</v>
          </cell>
          <cell r="I1073">
            <v>879571</v>
          </cell>
          <cell r="J1073">
            <v>0</v>
          </cell>
          <cell r="K1073">
            <v>879571</v>
          </cell>
          <cell r="L1073">
            <v>1.185300405062413</v>
          </cell>
          <cell r="M1073">
            <v>209.97159226545716</v>
          </cell>
        </row>
        <row r="1074">
          <cell r="A1074">
            <v>1072</v>
          </cell>
          <cell r="B1074">
            <v>45</v>
          </cell>
          <cell r="C1074" t="str">
            <v>020</v>
          </cell>
          <cell r="D1074" t="str">
            <v xml:space="preserve">BARNSTABLE                   </v>
          </cell>
          <cell r="E1074">
            <v>0</v>
          </cell>
          <cell r="G1074">
            <v>8470</v>
          </cell>
          <cell r="H1074" t="str">
            <v>Testing and Assessment (2720)</v>
          </cell>
          <cell r="I1074">
            <v>36551</v>
          </cell>
          <cell r="J1074">
            <v>0</v>
          </cell>
          <cell r="K1074">
            <v>36551</v>
          </cell>
          <cell r="L1074">
            <v>4.9255733880989999E-2</v>
          </cell>
          <cell r="M1074">
            <v>8.7254714729052285</v>
          </cell>
        </row>
        <row r="1075">
          <cell r="A1075">
            <v>1073</v>
          </cell>
          <cell r="B1075">
            <v>46</v>
          </cell>
          <cell r="C1075" t="str">
            <v>020</v>
          </cell>
          <cell r="D1075" t="str">
            <v xml:space="preserve">BARNSTABLE                   </v>
          </cell>
          <cell r="E1075">
            <v>0</v>
          </cell>
          <cell r="G1075">
            <v>8475</v>
          </cell>
          <cell r="H1075" t="str">
            <v>Psychological Services (2800)</v>
          </cell>
          <cell r="I1075">
            <v>109499</v>
          </cell>
          <cell r="J1075">
            <v>5222</v>
          </cell>
          <cell r="K1075">
            <v>114721</v>
          </cell>
          <cell r="L1075">
            <v>0.15459678385163345</v>
          </cell>
          <cell r="M1075">
            <v>27.386249701599429</v>
          </cell>
        </row>
        <row r="1076">
          <cell r="A1076">
            <v>1074</v>
          </cell>
          <cell r="B1076">
            <v>47</v>
          </cell>
          <cell r="C1076" t="str">
            <v>020</v>
          </cell>
          <cell r="D1076" t="str">
            <v xml:space="preserve">BARNSTABLE                   </v>
          </cell>
          <cell r="E1076">
            <v>11</v>
          </cell>
          <cell r="F1076" t="str">
            <v>Pupil Services</v>
          </cell>
          <cell r="I1076">
            <v>4658894</v>
          </cell>
          <cell r="J1076">
            <v>1894252</v>
          </cell>
          <cell r="K1076">
            <v>6553146</v>
          </cell>
          <cell r="L1076">
            <v>8.8309489606104918</v>
          </cell>
          <cell r="M1076">
            <v>1564.3700167104321</v>
          </cell>
        </row>
        <row r="1077">
          <cell r="A1077">
            <v>1075</v>
          </cell>
          <cell r="B1077">
            <v>48</v>
          </cell>
          <cell r="C1077" t="str">
            <v>020</v>
          </cell>
          <cell r="D1077" t="str">
            <v xml:space="preserve">BARNSTABLE                   </v>
          </cell>
          <cell r="E1077">
            <v>0</v>
          </cell>
          <cell r="G1077">
            <v>8485</v>
          </cell>
          <cell r="H1077" t="str">
            <v>Attendance and Parent Liaison Services (3100)</v>
          </cell>
          <cell r="I1077">
            <v>0</v>
          </cell>
          <cell r="J1077">
            <v>0</v>
          </cell>
          <cell r="K1077">
            <v>0</v>
          </cell>
          <cell r="L1077">
            <v>0</v>
          </cell>
          <cell r="M1077">
            <v>0</v>
          </cell>
        </row>
        <row r="1078">
          <cell r="A1078">
            <v>1076</v>
          </cell>
          <cell r="B1078">
            <v>49</v>
          </cell>
          <cell r="C1078" t="str">
            <v>020</v>
          </cell>
          <cell r="D1078" t="str">
            <v xml:space="preserve">BARNSTABLE                   </v>
          </cell>
          <cell r="E1078">
            <v>0</v>
          </cell>
          <cell r="G1078">
            <v>8490</v>
          </cell>
          <cell r="H1078" t="str">
            <v>Medical/Health Services (3200)</v>
          </cell>
          <cell r="I1078">
            <v>659773</v>
          </cell>
          <cell r="J1078">
            <v>4440</v>
          </cell>
          <cell r="K1078">
            <v>664213</v>
          </cell>
          <cell r="L1078">
            <v>0.89508628404952018</v>
          </cell>
          <cell r="M1078">
            <v>158.56123179756506</v>
          </cell>
        </row>
        <row r="1079">
          <cell r="A1079">
            <v>1077</v>
          </cell>
          <cell r="B1079">
            <v>50</v>
          </cell>
          <cell r="C1079" t="str">
            <v>020</v>
          </cell>
          <cell r="D1079" t="str">
            <v xml:space="preserve">BARNSTABLE                   </v>
          </cell>
          <cell r="E1079">
            <v>0</v>
          </cell>
          <cell r="G1079">
            <v>8495</v>
          </cell>
          <cell r="H1079" t="str">
            <v>In-District Transportation (3300)</v>
          </cell>
          <cell r="I1079">
            <v>3223202</v>
          </cell>
          <cell r="J1079">
            <v>2038</v>
          </cell>
          <cell r="K1079">
            <v>3225240</v>
          </cell>
          <cell r="L1079">
            <v>4.346298682452578</v>
          </cell>
          <cell r="M1079">
            <v>769.9307710670804</v>
          </cell>
        </row>
        <row r="1080">
          <cell r="A1080">
            <v>1078</v>
          </cell>
          <cell r="B1080">
            <v>51</v>
          </cell>
          <cell r="C1080" t="str">
            <v>020</v>
          </cell>
          <cell r="D1080" t="str">
            <v xml:space="preserve">BARNSTABLE                   </v>
          </cell>
          <cell r="E1080">
            <v>0</v>
          </cell>
          <cell r="G1080">
            <v>8500</v>
          </cell>
          <cell r="H1080" t="str">
            <v>Food Salaries and Other Expenses (3400)</v>
          </cell>
          <cell r="I1080">
            <v>22558</v>
          </cell>
          <cell r="J1080">
            <v>1585817</v>
          </cell>
          <cell r="K1080">
            <v>1608375</v>
          </cell>
          <cell r="L1080">
            <v>2.167428824952458</v>
          </cell>
          <cell r="M1080">
            <v>383.95201718787303</v>
          </cell>
        </row>
        <row r="1081">
          <cell r="A1081">
            <v>1079</v>
          </cell>
          <cell r="B1081">
            <v>52</v>
          </cell>
          <cell r="C1081" t="str">
            <v>020</v>
          </cell>
          <cell r="D1081" t="str">
            <v xml:space="preserve">BARNSTABLE                   </v>
          </cell>
          <cell r="E1081">
            <v>0</v>
          </cell>
          <cell r="G1081">
            <v>8505</v>
          </cell>
          <cell r="H1081" t="str">
            <v>Athletics (3510)</v>
          </cell>
          <cell r="I1081">
            <v>726475</v>
          </cell>
          <cell r="J1081">
            <v>125485</v>
          </cell>
          <cell r="K1081">
            <v>851960</v>
          </cell>
          <cell r="L1081">
            <v>1.1480921188817883</v>
          </cell>
          <cell r="M1081">
            <v>203.38028169014083</v>
          </cell>
        </row>
        <row r="1082">
          <cell r="A1082">
            <v>1080</v>
          </cell>
          <cell r="B1082">
            <v>53</v>
          </cell>
          <cell r="C1082" t="str">
            <v>020</v>
          </cell>
          <cell r="D1082" t="str">
            <v xml:space="preserve">BARNSTABLE                   </v>
          </cell>
          <cell r="E1082">
            <v>0</v>
          </cell>
          <cell r="G1082">
            <v>8510</v>
          </cell>
          <cell r="H1082" t="str">
            <v>Other Student Body Activities (3520)</v>
          </cell>
          <cell r="I1082">
            <v>11680</v>
          </cell>
          <cell r="J1082">
            <v>176472</v>
          </cell>
          <cell r="K1082">
            <v>188152</v>
          </cell>
          <cell r="L1082">
            <v>0.25355160846970071</v>
          </cell>
          <cell r="M1082">
            <v>44.915731678204821</v>
          </cell>
        </row>
        <row r="1083">
          <cell r="A1083">
            <v>1081</v>
          </cell>
          <cell r="B1083">
            <v>54</v>
          </cell>
          <cell r="C1083" t="str">
            <v>020</v>
          </cell>
          <cell r="D1083" t="str">
            <v xml:space="preserve">BARNSTABLE                   </v>
          </cell>
          <cell r="E1083">
            <v>0</v>
          </cell>
          <cell r="G1083">
            <v>8515</v>
          </cell>
          <cell r="H1083" t="str">
            <v>School Security  (3600)</v>
          </cell>
          <cell r="I1083">
            <v>15206</v>
          </cell>
          <cell r="J1083">
            <v>0</v>
          </cell>
          <cell r="K1083">
            <v>15206</v>
          </cell>
          <cell r="L1083">
            <v>2.0491441804446772E-2</v>
          </cell>
          <cell r="M1083">
            <v>3.629983289567916</v>
          </cell>
        </row>
        <row r="1084">
          <cell r="A1084">
            <v>1082</v>
          </cell>
          <cell r="B1084">
            <v>55</v>
          </cell>
          <cell r="C1084" t="str">
            <v>020</v>
          </cell>
          <cell r="D1084" t="str">
            <v xml:space="preserve">BARNSTABLE                   </v>
          </cell>
          <cell r="E1084">
            <v>12</v>
          </cell>
          <cell r="F1084" t="str">
            <v>Operations and Maintenance</v>
          </cell>
          <cell r="I1084">
            <v>5873240</v>
          </cell>
          <cell r="J1084">
            <v>338226</v>
          </cell>
          <cell r="K1084">
            <v>6211466</v>
          </cell>
          <cell r="L1084">
            <v>8.3705046731092843</v>
          </cell>
          <cell r="M1084">
            <v>1482.8040105037001</v>
          </cell>
        </row>
        <row r="1085">
          <cell r="A1085">
            <v>1083</v>
          </cell>
          <cell r="B1085">
            <v>56</v>
          </cell>
          <cell r="C1085" t="str">
            <v>020</v>
          </cell>
          <cell r="D1085" t="str">
            <v xml:space="preserve">BARNSTABLE                   </v>
          </cell>
          <cell r="E1085">
            <v>0</v>
          </cell>
          <cell r="G1085">
            <v>8520</v>
          </cell>
          <cell r="H1085" t="str">
            <v>Custodial Services (4110)</v>
          </cell>
          <cell r="I1085">
            <v>1490761</v>
          </cell>
          <cell r="J1085">
            <v>15344</v>
          </cell>
          <cell r="K1085">
            <v>1506105</v>
          </cell>
          <cell r="L1085">
            <v>2.0296108745815009</v>
          </cell>
          <cell r="M1085">
            <v>359.53807591310573</v>
          </cell>
        </row>
        <row r="1086">
          <cell r="A1086">
            <v>1084</v>
          </cell>
          <cell r="B1086">
            <v>57</v>
          </cell>
          <cell r="C1086" t="str">
            <v>020</v>
          </cell>
          <cell r="D1086" t="str">
            <v xml:space="preserve">BARNSTABLE                   </v>
          </cell>
          <cell r="E1086">
            <v>0</v>
          </cell>
          <cell r="G1086">
            <v>8525</v>
          </cell>
          <cell r="H1086" t="str">
            <v>Heating of Buildings (4120)</v>
          </cell>
          <cell r="I1086">
            <v>762866</v>
          </cell>
          <cell r="J1086">
            <v>0</v>
          </cell>
          <cell r="K1086">
            <v>762866</v>
          </cell>
          <cell r="L1086">
            <v>1.0280300041819737</v>
          </cell>
          <cell r="M1086">
            <v>182.11172117450465</v>
          </cell>
        </row>
        <row r="1087">
          <cell r="A1087">
            <v>1085</v>
          </cell>
          <cell r="B1087">
            <v>58</v>
          </cell>
          <cell r="C1087" t="str">
            <v>020</v>
          </cell>
          <cell r="D1087" t="str">
            <v xml:space="preserve">BARNSTABLE                   </v>
          </cell>
          <cell r="E1087">
            <v>0</v>
          </cell>
          <cell r="G1087">
            <v>8530</v>
          </cell>
          <cell r="H1087" t="str">
            <v>Utility Services (4130)</v>
          </cell>
          <cell r="I1087">
            <v>1043847</v>
          </cell>
          <cell r="J1087">
            <v>6923</v>
          </cell>
          <cell r="K1087">
            <v>1050770</v>
          </cell>
          <cell r="L1087">
            <v>1.4160063333459512</v>
          </cell>
          <cell r="M1087">
            <v>250.84029601336835</v>
          </cell>
        </row>
        <row r="1088">
          <cell r="A1088">
            <v>1086</v>
          </cell>
          <cell r="B1088">
            <v>59</v>
          </cell>
          <cell r="C1088" t="str">
            <v>020</v>
          </cell>
          <cell r="D1088" t="str">
            <v xml:space="preserve">BARNSTABLE                   </v>
          </cell>
          <cell r="E1088">
            <v>0</v>
          </cell>
          <cell r="G1088">
            <v>8535</v>
          </cell>
          <cell r="H1088" t="str">
            <v>Maintenance of Grounds (4210)</v>
          </cell>
          <cell r="I1088">
            <v>32097</v>
          </cell>
          <cell r="J1088">
            <v>0</v>
          </cell>
          <cell r="K1088">
            <v>32097</v>
          </cell>
          <cell r="L1088">
            <v>4.3253571458459032E-2</v>
          </cell>
          <cell r="M1088">
            <v>7.6622105514442591</v>
          </cell>
        </row>
        <row r="1089">
          <cell r="A1089">
            <v>1087</v>
          </cell>
          <cell r="B1089">
            <v>60</v>
          </cell>
          <cell r="C1089" t="str">
            <v>020</v>
          </cell>
          <cell r="D1089" t="str">
            <v xml:space="preserve">BARNSTABLE                   </v>
          </cell>
          <cell r="E1089">
            <v>0</v>
          </cell>
          <cell r="G1089">
            <v>8540</v>
          </cell>
          <cell r="H1089" t="str">
            <v>Maintenance of Buildings (4220)</v>
          </cell>
          <cell r="I1089">
            <v>1246506</v>
          </cell>
          <cell r="J1089">
            <v>5515</v>
          </cell>
          <cell r="K1089">
            <v>1252021</v>
          </cell>
          <cell r="L1089">
            <v>1.6872100131162207</v>
          </cell>
          <cell r="M1089">
            <v>298.88302697541178</v>
          </cell>
        </row>
        <row r="1090">
          <cell r="A1090">
            <v>1088</v>
          </cell>
          <cell r="B1090">
            <v>61</v>
          </cell>
          <cell r="C1090" t="str">
            <v>020</v>
          </cell>
          <cell r="D1090" t="str">
            <v xml:space="preserve">BARNSTABLE                   </v>
          </cell>
          <cell r="E1090">
            <v>0</v>
          </cell>
          <cell r="G1090">
            <v>8545</v>
          </cell>
          <cell r="H1090" t="str">
            <v>Building Security System (4225)</v>
          </cell>
          <cell r="I1090">
            <v>0</v>
          </cell>
          <cell r="J1090">
            <v>0</v>
          </cell>
          <cell r="K1090">
            <v>0</v>
          </cell>
          <cell r="L1090">
            <v>0</v>
          </cell>
          <cell r="M1090">
            <v>0</v>
          </cell>
        </row>
        <row r="1091">
          <cell r="A1091">
            <v>1089</v>
          </cell>
          <cell r="B1091">
            <v>62</v>
          </cell>
          <cell r="C1091" t="str">
            <v>020</v>
          </cell>
          <cell r="D1091" t="str">
            <v xml:space="preserve">BARNSTABLE                   </v>
          </cell>
          <cell r="E1091">
            <v>0</v>
          </cell>
          <cell r="G1091">
            <v>8550</v>
          </cell>
          <cell r="H1091" t="str">
            <v>Maintenance of Equipment (4230)</v>
          </cell>
          <cell r="I1091">
            <v>0</v>
          </cell>
          <cell r="J1091">
            <v>0</v>
          </cell>
          <cell r="K1091">
            <v>0</v>
          </cell>
          <cell r="L1091">
            <v>0</v>
          </cell>
          <cell r="M1091">
            <v>0</v>
          </cell>
        </row>
        <row r="1092">
          <cell r="A1092">
            <v>1090</v>
          </cell>
          <cell r="B1092">
            <v>63</v>
          </cell>
          <cell r="C1092" t="str">
            <v>020</v>
          </cell>
          <cell r="D1092" t="str">
            <v xml:space="preserve">BARNSTABLE                   </v>
          </cell>
          <cell r="E1092">
            <v>0</v>
          </cell>
          <cell r="G1092">
            <v>8555</v>
          </cell>
          <cell r="H1092" t="str">
            <v xml:space="preserve">Extraordinary Maintenance (4300)   </v>
          </cell>
          <cell r="I1092">
            <v>220186</v>
          </cell>
          <cell r="J1092">
            <v>252942</v>
          </cell>
          <cell r="K1092">
            <v>473128</v>
          </cell>
          <cell r="L1092">
            <v>0.6375821963734245</v>
          </cell>
          <cell r="M1092">
            <v>112.9453330150394</v>
          </cell>
        </row>
        <row r="1093">
          <cell r="A1093">
            <v>1091</v>
          </cell>
          <cell r="B1093">
            <v>64</v>
          </cell>
          <cell r="C1093" t="str">
            <v>020</v>
          </cell>
          <cell r="D1093" t="str">
            <v xml:space="preserve">BARNSTABLE                   </v>
          </cell>
          <cell r="E1093">
            <v>0</v>
          </cell>
          <cell r="G1093">
            <v>8560</v>
          </cell>
          <cell r="H1093" t="str">
            <v>Networking and Telecommunications (4400)</v>
          </cell>
          <cell r="I1093">
            <v>535018</v>
          </cell>
          <cell r="J1093">
            <v>0</v>
          </cell>
          <cell r="K1093">
            <v>535018</v>
          </cell>
          <cell r="L1093">
            <v>0.72098449370850348</v>
          </cell>
          <cell r="M1093">
            <v>127.71974218190499</v>
          </cell>
        </row>
        <row r="1094">
          <cell r="A1094">
            <v>1092</v>
          </cell>
          <cell r="B1094">
            <v>65</v>
          </cell>
          <cell r="C1094" t="str">
            <v>020</v>
          </cell>
          <cell r="D1094" t="str">
            <v xml:space="preserve">BARNSTABLE                   </v>
          </cell>
          <cell r="E1094">
            <v>0</v>
          </cell>
          <cell r="G1094">
            <v>8565</v>
          </cell>
          <cell r="H1094" t="str">
            <v>Technology Maintenance (4450)</v>
          </cell>
          <cell r="I1094">
            <v>541959</v>
          </cell>
          <cell r="J1094">
            <v>57502</v>
          </cell>
          <cell r="K1094">
            <v>599461</v>
          </cell>
          <cell r="L1094">
            <v>0.80782718634325046</v>
          </cell>
          <cell r="M1094">
            <v>143.10360467892099</v>
          </cell>
        </row>
        <row r="1095">
          <cell r="A1095">
            <v>1093</v>
          </cell>
          <cell r="B1095">
            <v>66</v>
          </cell>
          <cell r="C1095" t="str">
            <v>020</v>
          </cell>
          <cell r="D1095" t="str">
            <v xml:space="preserve">BARNSTABLE                   </v>
          </cell>
          <cell r="E1095">
            <v>13</v>
          </cell>
          <cell r="F1095" t="str">
            <v>Insurance, Retirement Programs and Other</v>
          </cell>
          <cell r="I1095">
            <v>9249354</v>
          </cell>
          <cell r="J1095">
            <v>470380</v>
          </cell>
          <cell r="K1095">
            <v>9719734</v>
          </cell>
          <cell r="L1095">
            <v>13.098208839648997</v>
          </cell>
          <cell r="M1095">
            <v>2320.2993554547625</v>
          </cell>
        </row>
        <row r="1096">
          <cell r="A1096">
            <v>1094</v>
          </cell>
          <cell r="B1096">
            <v>67</v>
          </cell>
          <cell r="C1096" t="str">
            <v>020</v>
          </cell>
          <cell r="D1096" t="str">
            <v xml:space="preserve">BARNSTABLE                   </v>
          </cell>
          <cell r="E1096">
            <v>0</v>
          </cell>
          <cell r="G1096">
            <v>8570</v>
          </cell>
          <cell r="H1096" t="str">
            <v>Employer Retirement Contributions (5100)</v>
          </cell>
          <cell r="I1096">
            <v>1494675</v>
          </cell>
          <cell r="J1096">
            <v>83738</v>
          </cell>
          <cell r="K1096">
            <v>1578413</v>
          </cell>
          <cell r="L1096">
            <v>2.1270523564962676</v>
          </cell>
          <cell r="M1096">
            <v>376.79947481499164</v>
          </cell>
        </row>
        <row r="1097">
          <cell r="A1097">
            <v>1095</v>
          </cell>
          <cell r="B1097">
            <v>68</v>
          </cell>
          <cell r="C1097" t="str">
            <v>020</v>
          </cell>
          <cell r="D1097" t="str">
            <v xml:space="preserve">BARNSTABLE                   </v>
          </cell>
          <cell r="E1097">
            <v>0</v>
          </cell>
          <cell r="G1097">
            <v>8575</v>
          </cell>
          <cell r="H1097" t="str">
            <v>Insurance for Active Employees (5200)</v>
          </cell>
          <cell r="I1097">
            <v>3154176</v>
          </cell>
          <cell r="J1097">
            <v>386642</v>
          </cell>
          <cell r="K1097">
            <v>3540818</v>
          </cell>
          <cell r="L1097">
            <v>4.771568195918559</v>
          </cell>
          <cell r="M1097">
            <v>845.26569587013603</v>
          </cell>
        </row>
        <row r="1098">
          <cell r="A1098">
            <v>1096</v>
          </cell>
          <cell r="B1098">
            <v>69</v>
          </cell>
          <cell r="C1098" t="str">
            <v>020</v>
          </cell>
          <cell r="D1098" t="str">
            <v xml:space="preserve">BARNSTABLE                   </v>
          </cell>
          <cell r="E1098">
            <v>0</v>
          </cell>
          <cell r="G1098">
            <v>8580</v>
          </cell>
          <cell r="H1098" t="str">
            <v>Insurance for Retired School Employees (5250)</v>
          </cell>
          <cell r="I1098">
            <v>2823557</v>
          </cell>
          <cell r="J1098">
            <v>0</v>
          </cell>
          <cell r="K1098">
            <v>2823557</v>
          </cell>
          <cell r="L1098">
            <v>3.8049949984899589</v>
          </cell>
          <cell r="M1098">
            <v>674.04082119837665</v>
          </cell>
        </row>
        <row r="1099">
          <cell r="A1099">
            <v>1097</v>
          </cell>
          <cell r="B1099">
            <v>70</v>
          </cell>
          <cell r="C1099" t="str">
            <v>020</v>
          </cell>
          <cell r="D1099" t="str">
            <v xml:space="preserve">BARNSTABLE                   </v>
          </cell>
          <cell r="E1099">
            <v>0</v>
          </cell>
          <cell r="G1099">
            <v>8585</v>
          </cell>
          <cell r="H1099" t="str">
            <v>Other Non-Employee Insurance (5260)</v>
          </cell>
          <cell r="I1099">
            <v>1776946</v>
          </cell>
          <cell r="J1099">
            <v>0</v>
          </cell>
          <cell r="K1099">
            <v>1776946</v>
          </cell>
          <cell r="L1099">
            <v>2.3945932887442112</v>
          </cell>
          <cell r="M1099">
            <v>424.19336357125803</v>
          </cell>
        </row>
        <row r="1100">
          <cell r="A1100">
            <v>1098</v>
          </cell>
          <cell r="B1100">
            <v>71</v>
          </cell>
          <cell r="C1100" t="str">
            <v>020</v>
          </cell>
          <cell r="D1100" t="str">
            <v xml:space="preserve">BARNSTABLE                   </v>
          </cell>
          <cell r="E1100">
            <v>0</v>
          </cell>
          <cell r="G1100">
            <v>8590</v>
          </cell>
          <cell r="H1100" t="str">
            <v xml:space="preserve">Rental Lease of Equipment (5300)   </v>
          </cell>
          <cell r="I1100">
            <v>0</v>
          </cell>
          <cell r="J1100">
            <v>0</v>
          </cell>
          <cell r="K1100">
            <v>0</v>
          </cell>
          <cell r="L1100">
            <v>0</v>
          </cell>
          <cell r="M1100">
            <v>0</v>
          </cell>
        </row>
        <row r="1101">
          <cell r="A1101">
            <v>1099</v>
          </cell>
          <cell r="B1101">
            <v>72</v>
          </cell>
          <cell r="C1101" t="str">
            <v>020</v>
          </cell>
          <cell r="D1101" t="str">
            <v xml:space="preserve">BARNSTABLE                   </v>
          </cell>
          <cell r="E1101">
            <v>0</v>
          </cell>
          <cell r="G1101">
            <v>8595</v>
          </cell>
          <cell r="H1101" t="str">
            <v>Rental Lease  of Buildings (5350)</v>
          </cell>
          <cell r="I1101">
            <v>0</v>
          </cell>
          <cell r="J1101">
            <v>0</v>
          </cell>
          <cell r="K1101">
            <v>0</v>
          </cell>
          <cell r="L1101">
            <v>0</v>
          </cell>
          <cell r="M1101">
            <v>0</v>
          </cell>
        </row>
        <row r="1102">
          <cell r="A1102">
            <v>1100</v>
          </cell>
          <cell r="B1102">
            <v>73</v>
          </cell>
          <cell r="C1102" t="str">
            <v>020</v>
          </cell>
          <cell r="D1102" t="str">
            <v xml:space="preserve">BARNSTABLE                   </v>
          </cell>
          <cell r="E1102">
            <v>0</v>
          </cell>
          <cell r="G1102">
            <v>8600</v>
          </cell>
          <cell r="H1102" t="str">
            <v>Short Term Interest RAN's (5400)</v>
          </cell>
          <cell r="I1102">
            <v>0</v>
          </cell>
          <cell r="J1102">
            <v>0</v>
          </cell>
          <cell r="K1102">
            <v>0</v>
          </cell>
          <cell r="L1102">
            <v>0</v>
          </cell>
          <cell r="M1102">
            <v>0</v>
          </cell>
        </row>
        <row r="1103">
          <cell r="A1103">
            <v>1101</v>
          </cell>
          <cell r="B1103">
            <v>74</v>
          </cell>
          <cell r="C1103" t="str">
            <v>020</v>
          </cell>
          <cell r="D1103" t="str">
            <v xml:space="preserve">BARNSTABLE                   </v>
          </cell>
          <cell r="E1103">
            <v>0</v>
          </cell>
          <cell r="G1103">
            <v>8610</v>
          </cell>
          <cell r="H1103" t="str">
            <v>Crossing Guards, Inspections, Bank Charges (5500)</v>
          </cell>
          <cell r="I1103">
            <v>0</v>
          </cell>
          <cell r="J1103">
            <v>0</v>
          </cell>
          <cell r="K1103">
            <v>0</v>
          </cell>
          <cell r="L1103">
            <v>0</v>
          </cell>
          <cell r="M1103">
            <v>0</v>
          </cell>
        </row>
        <row r="1104">
          <cell r="A1104">
            <v>1102</v>
          </cell>
          <cell r="B1104">
            <v>75</v>
          </cell>
          <cell r="C1104" t="str">
            <v>020</v>
          </cell>
          <cell r="D1104" t="str">
            <v xml:space="preserve">BARNSTABLE                   </v>
          </cell>
          <cell r="E1104">
            <v>14</v>
          </cell>
          <cell r="F1104" t="str">
            <v xml:space="preserve">Payments To Out-Of-District Schools </v>
          </cell>
          <cell r="I1104">
            <v>12997702</v>
          </cell>
          <cell r="J1104">
            <v>2104596</v>
          </cell>
          <cell r="K1104">
            <v>15102298</v>
          </cell>
          <cell r="L1104">
            <v>20.351694106300993</v>
          </cell>
          <cell r="M1104">
            <v>10961.168529539846</v>
          </cell>
        </row>
        <row r="1105">
          <cell r="A1105">
            <v>1103</v>
          </cell>
          <cell r="B1105">
            <v>76</v>
          </cell>
          <cell r="C1105" t="str">
            <v>020</v>
          </cell>
          <cell r="D1105" t="str">
            <v xml:space="preserve">BARNSTABLE                   </v>
          </cell>
          <cell r="E1105">
            <v>15</v>
          </cell>
          <cell r="F1105" t="str">
            <v>Tuition To Other Schools (9000)</v>
          </cell>
          <cell r="G1105" t="str">
            <v xml:space="preserve"> </v>
          </cell>
          <cell r="I1105">
            <v>12687187</v>
          </cell>
          <cell r="J1105">
            <v>2104596</v>
          </cell>
          <cell r="K1105">
            <v>14791783</v>
          </cell>
          <cell r="L1105">
            <v>19.933247437097535</v>
          </cell>
          <cell r="M1105">
            <v>10735.79837421977</v>
          </cell>
        </row>
        <row r="1106">
          <cell r="A1106">
            <v>1104</v>
          </cell>
          <cell r="B1106">
            <v>77</v>
          </cell>
          <cell r="C1106" t="str">
            <v>020</v>
          </cell>
          <cell r="D1106" t="str">
            <v xml:space="preserve">BARNSTABLE                   </v>
          </cell>
          <cell r="E1106">
            <v>16</v>
          </cell>
          <cell r="F1106" t="str">
            <v>Out-of-District Transportation (3300)</v>
          </cell>
          <cell r="I1106">
            <v>310515</v>
          </cell>
          <cell r="K1106">
            <v>310515</v>
          </cell>
          <cell r="L1106">
            <v>0.41844666920345847</v>
          </cell>
          <cell r="M1106">
            <v>225.3701553200755</v>
          </cell>
        </row>
        <row r="1107">
          <cell r="A1107">
            <v>1105</v>
          </cell>
          <cell r="B1107">
            <v>78</v>
          </cell>
          <cell r="C1107" t="str">
            <v>020</v>
          </cell>
          <cell r="D1107" t="str">
            <v xml:space="preserve">BARNSTABLE                   </v>
          </cell>
          <cell r="E1107">
            <v>17</v>
          </cell>
          <cell r="F1107" t="str">
            <v>TOTAL EXPENDITURES</v>
          </cell>
          <cell r="I1107">
            <v>65103692</v>
          </cell>
          <cell r="J1107">
            <v>9102897</v>
          </cell>
          <cell r="K1107">
            <v>74206589</v>
          </cell>
          <cell r="L1107">
            <v>99.999999999999986</v>
          </cell>
          <cell r="M1107">
            <v>13330.205683696198</v>
          </cell>
        </row>
        <row r="1108">
          <cell r="A1108">
            <v>1106</v>
          </cell>
          <cell r="B1108">
            <v>79</v>
          </cell>
          <cell r="C1108" t="str">
            <v>020</v>
          </cell>
          <cell r="D1108" t="str">
            <v xml:space="preserve">BARNSTABLE                   </v>
          </cell>
          <cell r="E1108">
            <v>18</v>
          </cell>
          <cell r="F1108" t="str">
            <v>percentage of overall spending from the general fund</v>
          </cell>
          <cell r="I1108">
            <v>87.733034057123959</v>
          </cell>
        </row>
        <row r="1109">
          <cell r="A1109">
            <v>1107</v>
          </cell>
          <cell r="B1109">
            <v>1</v>
          </cell>
          <cell r="C1109" t="str">
            <v>023</v>
          </cell>
          <cell r="D1109" t="str">
            <v xml:space="preserve">BEDFORD                      </v>
          </cell>
          <cell r="E1109">
            <v>1</v>
          </cell>
          <cell r="F1109" t="str">
            <v>In-District FTE Average Membership</v>
          </cell>
          <cell r="G1109" t="str">
            <v xml:space="preserve"> </v>
          </cell>
        </row>
        <row r="1110">
          <cell r="A1110">
            <v>1108</v>
          </cell>
          <cell r="B1110">
            <v>2</v>
          </cell>
          <cell r="C1110" t="str">
            <v>023</v>
          </cell>
          <cell r="D1110" t="str">
            <v xml:space="preserve">BEDFORD                      </v>
          </cell>
          <cell r="E1110">
            <v>2</v>
          </cell>
          <cell r="F1110" t="str">
            <v>Out-of-District FTE Average Membership</v>
          </cell>
          <cell r="G1110" t="str">
            <v xml:space="preserve"> </v>
          </cell>
        </row>
        <row r="1111">
          <cell r="A1111">
            <v>1109</v>
          </cell>
          <cell r="B1111">
            <v>3</v>
          </cell>
          <cell r="C1111" t="str">
            <v>023</v>
          </cell>
          <cell r="D1111" t="str">
            <v xml:space="preserve">BEDFORD                      </v>
          </cell>
          <cell r="E1111">
            <v>3</v>
          </cell>
          <cell r="F1111" t="str">
            <v>Total FTE Average Membership</v>
          </cell>
          <cell r="G1111" t="str">
            <v xml:space="preserve"> </v>
          </cell>
        </row>
        <row r="1112">
          <cell r="A1112">
            <v>1110</v>
          </cell>
          <cell r="B1112">
            <v>4</v>
          </cell>
          <cell r="C1112" t="str">
            <v>023</v>
          </cell>
          <cell r="D1112" t="str">
            <v xml:space="preserve">BEDFORD                      </v>
          </cell>
          <cell r="E1112">
            <v>4</v>
          </cell>
          <cell r="F1112" t="str">
            <v>Administration</v>
          </cell>
          <cell r="G1112" t="str">
            <v xml:space="preserve"> </v>
          </cell>
          <cell r="I1112">
            <v>1421924</v>
          </cell>
          <cell r="J1112">
            <v>0</v>
          </cell>
          <cell r="K1112">
            <v>1421924</v>
          </cell>
          <cell r="L1112">
            <v>3.4248051664622552</v>
          </cell>
          <cell r="M1112">
            <v>604.14853840924548</v>
          </cell>
        </row>
        <row r="1113">
          <cell r="A1113">
            <v>1111</v>
          </cell>
          <cell r="B1113">
            <v>5</v>
          </cell>
          <cell r="C1113" t="str">
            <v>023</v>
          </cell>
          <cell r="D1113" t="str">
            <v xml:space="preserve">BEDFORD                      </v>
          </cell>
          <cell r="E1113">
            <v>0</v>
          </cell>
          <cell r="G1113">
            <v>8300</v>
          </cell>
          <cell r="H1113" t="str">
            <v>School Committee (1110)</v>
          </cell>
          <cell r="I1113">
            <v>29108</v>
          </cell>
          <cell r="J1113">
            <v>0</v>
          </cell>
          <cell r="K1113">
            <v>29108</v>
          </cell>
          <cell r="L1113">
            <v>7.0108689905637234E-2</v>
          </cell>
          <cell r="M1113">
            <v>12.36743711760707</v>
          </cell>
        </row>
        <row r="1114">
          <cell r="A1114">
            <v>1112</v>
          </cell>
          <cell r="B1114">
            <v>6</v>
          </cell>
          <cell r="C1114" t="str">
            <v>023</v>
          </cell>
          <cell r="D1114" t="str">
            <v xml:space="preserve">BEDFORD                      </v>
          </cell>
          <cell r="E1114">
            <v>0</v>
          </cell>
          <cell r="G1114">
            <v>8305</v>
          </cell>
          <cell r="H1114" t="str">
            <v>Superintendent (1210)</v>
          </cell>
          <cell r="I1114">
            <v>419061</v>
          </cell>
          <cell r="J1114">
            <v>0</v>
          </cell>
          <cell r="K1114">
            <v>419061</v>
          </cell>
          <cell r="L1114">
            <v>1.0093382472360262</v>
          </cell>
          <cell r="M1114">
            <v>178.05107070020395</v>
          </cell>
        </row>
        <row r="1115">
          <cell r="A1115">
            <v>1113</v>
          </cell>
          <cell r="B1115">
            <v>7</v>
          </cell>
          <cell r="C1115" t="str">
            <v>023</v>
          </cell>
          <cell r="D1115" t="str">
            <v xml:space="preserve">BEDFORD                      </v>
          </cell>
          <cell r="E1115">
            <v>0</v>
          </cell>
          <cell r="G1115">
            <v>8310</v>
          </cell>
          <cell r="H1115" t="str">
            <v>Assistant Superintendents (1220)</v>
          </cell>
          <cell r="I1115">
            <v>130935</v>
          </cell>
          <cell r="J1115">
            <v>0</v>
          </cell>
          <cell r="K1115">
            <v>130935</v>
          </cell>
          <cell r="L1115">
            <v>0.31536626744519075</v>
          </cell>
          <cell r="M1115">
            <v>55.631798096532975</v>
          </cell>
        </row>
        <row r="1116">
          <cell r="A1116">
            <v>1114</v>
          </cell>
          <cell r="B1116">
            <v>8</v>
          </cell>
          <cell r="C1116" t="str">
            <v>023</v>
          </cell>
          <cell r="D1116" t="str">
            <v xml:space="preserve">BEDFORD                      </v>
          </cell>
          <cell r="E1116">
            <v>0</v>
          </cell>
          <cell r="G1116">
            <v>8315</v>
          </cell>
          <cell r="H1116" t="str">
            <v>Other District-Wide Administration (1230)</v>
          </cell>
          <cell r="I1116">
            <v>0</v>
          </cell>
          <cell r="J1116">
            <v>0</v>
          </cell>
          <cell r="K1116">
            <v>0</v>
          </cell>
          <cell r="L1116">
            <v>0</v>
          </cell>
          <cell r="M1116">
            <v>0</v>
          </cell>
        </row>
        <row r="1117">
          <cell r="A1117">
            <v>1115</v>
          </cell>
          <cell r="B1117">
            <v>9</v>
          </cell>
          <cell r="C1117" t="str">
            <v>023</v>
          </cell>
          <cell r="D1117" t="str">
            <v xml:space="preserve">BEDFORD                      </v>
          </cell>
          <cell r="E1117">
            <v>0</v>
          </cell>
          <cell r="G1117">
            <v>8320</v>
          </cell>
          <cell r="H1117" t="str">
            <v>Business and Finance (1410)</v>
          </cell>
          <cell r="I1117">
            <v>766912</v>
          </cell>
          <cell r="J1117">
            <v>0</v>
          </cell>
          <cell r="K1117">
            <v>766912</v>
          </cell>
          <cell r="L1117">
            <v>1.8471621407486625</v>
          </cell>
          <cell r="M1117">
            <v>325.84636301835485</v>
          </cell>
        </row>
        <row r="1118">
          <cell r="A1118">
            <v>1116</v>
          </cell>
          <cell r="B1118">
            <v>10</v>
          </cell>
          <cell r="C1118" t="str">
            <v>023</v>
          </cell>
          <cell r="D1118" t="str">
            <v xml:space="preserve">BEDFORD                      </v>
          </cell>
          <cell r="E1118">
            <v>0</v>
          </cell>
          <cell r="G1118">
            <v>8325</v>
          </cell>
          <cell r="H1118" t="str">
            <v>Human Resources and Benefits (1420)</v>
          </cell>
          <cell r="I1118">
            <v>0</v>
          </cell>
          <cell r="J1118">
            <v>0</v>
          </cell>
          <cell r="K1118">
            <v>0</v>
          </cell>
          <cell r="L1118">
            <v>0</v>
          </cell>
          <cell r="M1118">
            <v>0</v>
          </cell>
        </row>
        <row r="1119">
          <cell r="A1119">
            <v>1117</v>
          </cell>
          <cell r="B1119">
            <v>11</v>
          </cell>
          <cell r="C1119" t="str">
            <v>023</v>
          </cell>
          <cell r="D1119" t="str">
            <v xml:space="preserve">BEDFORD                      </v>
          </cell>
          <cell r="E1119">
            <v>0</v>
          </cell>
          <cell r="G1119">
            <v>8330</v>
          </cell>
          <cell r="H1119" t="str">
            <v>Legal Service For School Committee (1430)</v>
          </cell>
          <cell r="I1119">
            <v>55080</v>
          </cell>
          <cell r="J1119">
            <v>0</v>
          </cell>
          <cell r="K1119">
            <v>55080</v>
          </cell>
          <cell r="L1119">
            <v>0.13266410059098871</v>
          </cell>
          <cell r="M1119">
            <v>23.402447314751871</v>
          </cell>
        </row>
        <row r="1120">
          <cell r="A1120">
            <v>1118</v>
          </cell>
          <cell r="B1120">
            <v>12</v>
          </cell>
          <cell r="C1120" t="str">
            <v>023</v>
          </cell>
          <cell r="D1120" t="str">
            <v xml:space="preserve">BEDFORD                      </v>
          </cell>
          <cell r="E1120">
            <v>0</v>
          </cell>
          <cell r="G1120">
            <v>8335</v>
          </cell>
          <cell r="H1120" t="str">
            <v>Legal Settlements (1435)</v>
          </cell>
          <cell r="I1120">
            <v>0</v>
          </cell>
          <cell r="J1120">
            <v>0</v>
          </cell>
          <cell r="K1120">
            <v>0</v>
          </cell>
          <cell r="L1120">
            <v>0</v>
          </cell>
          <cell r="M1120">
            <v>0</v>
          </cell>
        </row>
        <row r="1121">
          <cell r="A1121">
            <v>1119</v>
          </cell>
          <cell r="B1121">
            <v>13</v>
          </cell>
          <cell r="C1121" t="str">
            <v>023</v>
          </cell>
          <cell r="D1121" t="str">
            <v xml:space="preserve">BEDFORD                      </v>
          </cell>
          <cell r="E1121">
            <v>0</v>
          </cell>
          <cell r="G1121">
            <v>8340</v>
          </cell>
          <cell r="H1121" t="str">
            <v>District-wide Information Mgmt and Tech (1450)</v>
          </cell>
          <cell r="I1121">
            <v>20828</v>
          </cell>
          <cell r="J1121">
            <v>0</v>
          </cell>
          <cell r="K1121">
            <v>20828</v>
          </cell>
          <cell r="L1121">
            <v>5.0165720535750045E-2</v>
          </cell>
          <cell r="M1121">
            <v>8.8494221617946973</v>
          </cell>
        </row>
        <row r="1122">
          <cell r="A1122">
            <v>1120</v>
          </cell>
          <cell r="B1122">
            <v>14</v>
          </cell>
          <cell r="C1122" t="str">
            <v>023</v>
          </cell>
          <cell r="D1122" t="str">
            <v xml:space="preserve">BEDFORD                      </v>
          </cell>
          <cell r="E1122">
            <v>5</v>
          </cell>
          <cell r="F1122" t="str">
            <v xml:space="preserve">Instructional Leadership </v>
          </cell>
          <cell r="I1122">
            <v>2361271</v>
          </cell>
          <cell r="J1122">
            <v>197206</v>
          </cell>
          <cell r="K1122">
            <v>2558477</v>
          </cell>
          <cell r="L1122">
            <v>6.1622739667344044</v>
          </cell>
          <cell r="M1122">
            <v>1087.0483514615908</v>
          </cell>
        </row>
        <row r="1123">
          <cell r="A1123">
            <v>1121</v>
          </cell>
          <cell r="B1123">
            <v>15</v>
          </cell>
          <cell r="C1123" t="str">
            <v>023</v>
          </cell>
          <cell r="D1123" t="str">
            <v xml:space="preserve">BEDFORD                      </v>
          </cell>
          <cell r="E1123">
            <v>0</v>
          </cell>
          <cell r="G1123">
            <v>8345</v>
          </cell>
          <cell r="H1123" t="str">
            <v>Curriculum Directors  (Supervisory) (2110)</v>
          </cell>
          <cell r="I1123">
            <v>293684</v>
          </cell>
          <cell r="J1123">
            <v>122622</v>
          </cell>
          <cell r="K1123">
            <v>416306</v>
          </cell>
          <cell r="L1123">
            <v>1.0027026336352967</v>
          </cell>
          <cell r="M1123">
            <v>176.88052345343306</v>
          </cell>
        </row>
        <row r="1124">
          <cell r="A1124">
            <v>1122</v>
          </cell>
          <cell r="B1124">
            <v>16</v>
          </cell>
          <cell r="C1124" t="str">
            <v>023</v>
          </cell>
          <cell r="D1124" t="str">
            <v xml:space="preserve">BEDFORD                      </v>
          </cell>
          <cell r="E1124">
            <v>0</v>
          </cell>
          <cell r="G1124">
            <v>8350</v>
          </cell>
          <cell r="H1124" t="str">
            <v>Department Heads  (Non-Supervisory) (2120)</v>
          </cell>
          <cell r="I1124">
            <v>0</v>
          </cell>
          <cell r="J1124">
            <v>74584</v>
          </cell>
          <cell r="K1124">
            <v>74584</v>
          </cell>
          <cell r="L1124">
            <v>0.17964087288450076</v>
          </cell>
          <cell r="M1124">
            <v>31.689326988443238</v>
          </cell>
        </row>
        <row r="1125">
          <cell r="A1125">
            <v>1123</v>
          </cell>
          <cell r="B1125">
            <v>17</v>
          </cell>
          <cell r="C1125" t="str">
            <v>023</v>
          </cell>
          <cell r="D1125" t="str">
            <v xml:space="preserve">BEDFORD                      </v>
          </cell>
          <cell r="E1125">
            <v>0</v>
          </cell>
          <cell r="G1125">
            <v>8355</v>
          </cell>
          <cell r="H1125" t="str">
            <v>School Leadership-Building (2210)</v>
          </cell>
          <cell r="I1125">
            <v>1490782</v>
          </cell>
          <cell r="J1125">
            <v>0</v>
          </cell>
          <cell r="K1125">
            <v>1490782</v>
          </cell>
          <cell r="L1125">
            <v>3.5906545607704308</v>
          </cell>
          <cell r="M1125">
            <v>633.40499660095179</v>
          </cell>
        </row>
        <row r="1126">
          <cell r="A1126">
            <v>1124</v>
          </cell>
          <cell r="B1126">
            <v>18</v>
          </cell>
          <cell r="C1126" t="str">
            <v>023</v>
          </cell>
          <cell r="D1126" t="str">
            <v xml:space="preserve">BEDFORD                      </v>
          </cell>
          <cell r="E1126">
            <v>0</v>
          </cell>
          <cell r="G1126">
            <v>8360</v>
          </cell>
          <cell r="H1126" t="str">
            <v>Curriculum Leaders/Dept Heads-Building Level (2220)</v>
          </cell>
          <cell r="I1126">
            <v>116761</v>
          </cell>
          <cell r="J1126">
            <v>0</v>
          </cell>
          <cell r="K1126">
            <v>116761</v>
          </cell>
          <cell r="L1126">
            <v>0.28122717954074861</v>
          </cell>
          <cell r="M1126">
            <v>49.609534330387497</v>
          </cell>
        </row>
        <row r="1127">
          <cell r="A1127">
            <v>1125</v>
          </cell>
          <cell r="B1127">
            <v>19</v>
          </cell>
          <cell r="C1127" t="str">
            <v>023</v>
          </cell>
          <cell r="D1127" t="str">
            <v xml:space="preserve">BEDFORD                      </v>
          </cell>
          <cell r="E1127">
            <v>0</v>
          </cell>
          <cell r="G1127">
            <v>8365</v>
          </cell>
          <cell r="H1127" t="str">
            <v>Building Technology (2250)</v>
          </cell>
          <cell r="I1127">
            <v>460044</v>
          </cell>
          <cell r="J1127">
            <v>0</v>
          </cell>
          <cell r="K1127">
            <v>460044</v>
          </cell>
          <cell r="L1127">
            <v>1.1080487199034279</v>
          </cell>
          <cell r="M1127">
            <v>195.46397008837528</v>
          </cell>
        </row>
        <row r="1128">
          <cell r="A1128">
            <v>1126</v>
          </cell>
          <cell r="B1128">
            <v>20</v>
          </cell>
          <cell r="C1128" t="str">
            <v>023</v>
          </cell>
          <cell r="D1128" t="str">
            <v xml:space="preserve">BEDFORD                      </v>
          </cell>
          <cell r="E1128">
            <v>0</v>
          </cell>
          <cell r="G1128">
            <v>8380</v>
          </cell>
          <cell r="H1128" t="str">
            <v>Instructional Coordinators and Team Leaders (2315)</v>
          </cell>
          <cell r="I1128">
            <v>0</v>
          </cell>
          <cell r="J1128">
            <v>0</v>
          </cell>
          <cell r="K1128">
            <v>0</v>
          </cell>
          <cell r="L1128">
            <v>0</v>
          </cell>
          <cell r="M1128">
            <v>0</v>
          </cell>
        </row>
        <row r="1129">
          <cell r="A1129">
            <v>1127</v>
          </cell>
          <cell r="B1129">
            <v>21</v>
          </cell>
          <cell r="C1129" t="str">
            <v>023</v>
          </cell>
          <cell r="D1129" t="str">
            <v xml:space="preserve">BEDFORD                      </v>
          </cell>
          <cell r="E1129">
            <v>6</v>
          </cell>
          <cell r="F1129" t="str">
            <v>Classroom and Specialist Teachers</v>
          </cell>
          <cell r="I1129">
            <v>15104059</v>
          </cell>
          <cell r="J1129">
            <v>175270</v>
          </cell>
          <cell r="K1129">
            <v>15279329</v>
          </cell>
          <cell r="L1129">
            <v>36.801351478191918</v>
          </cell>
          <cell r="M1129">
            <v>6491.8970938137327</v>
          </cell>
        </row>
        <row r="1130">
          <cell r="A1130">
            <v>1128</v>
          </cell>
          <cell r="B1130">
            <v>22</v>
          </cell>
          <cell r="C1130" t="str">
            <v>023</v>
          </cell>
          <cell r="D1130" t="str">
            <v xml:space="preserve">BEDFORD                      </v>
          </cell>
          <cell r="E1130">
            <v>0</v>
          </cell>
          <cell r="G1130">
            <v>8370</v>
          </cell>
          <cell r="H1130" t="str">
            <v>Teachers, Classroom (2305)</v>
          </cell>
          <cell r="I1130">
            <v>11803332</v>
          </cell>
          <cell r="J1130">
            <v>55000</v>
          </cell>
          <cell r="K1130">
            <v>11858332</v>
          </cell>
          <cell r="L1130">
            <v>28.561636697337331</v>
          </cell>
          <cell r="M1130">
            <v>5038.3803535010202</v>
          </cell>
        </row>
        <row r="1131">
          <cell r="A1131">
            <v>1129</v>
          </cell>
          <cell r="B1131">
            <v>23</v>
          </cell>
          <cell r="C1131" t="str">
            <v>023</v>
          </cell>
          <cell r="D1131" t="str">
            <v xml:space="preserve">BEDFORD                      </v>
          </cell>
          <cell r="E1131">
            <v>0</v>
          </cell>
          <cell r="G1131">
            <v>8375</v>
          </cell>
          <cell r="H1131" t="str">
            <v>Teachers, Specialists  (2310)</v>
          </cell>
          <cell r="I1131">
            <v>3300727</v>
          </cell>
          <cell r="J1131">
            <v>120270</v>
          </cell>
          <cell r="K1131">
            <v>3420997</v>
          </cell>
          <cell r="L1131">
            <v>8.2397147808545856</v>
          </cell>
          <cell r="M1131">
            <v>1453.5167403127125</v>
          </cell>
        </row>
        <row r="1132">
          <cell r="A1132">
            <v>1130</v>
          </cell>
          <cell r="B1132">
            <v>24</v>
          </cell>
          <cell r="C1132" t="str">
            <v>023</v>
          </cell>
          <cell r="D1132" t="str">
            <v xml:space="preserve">BEDFORD                      </v>
          </cell>
          <cell r="E1132">
            <v>7</v>
          </cell>
          <cell r="F1132" t="str">
            <v>Other Teaching Services</v>
          </cell>
          <cell r="I1132">
            <v>1780429</v>
          </cell>
          <cell r="J1132">
            <v>478459</v>
          </cell>
          <cell r="K1132">
            <v>2258888</v>
          </cell>
          <cell r="L1132">
            <v>5.4406925355079387</v>
          </cell>
          <cell r="M1132">
            <v>959.75866757307961</v>
          </cell>
        </row>
        <row r="1133">
          <cell r="A1133">
            <v>1131</v>
          </cell>
          <cell r="B1133">
            <v>25</v>
          </cell>
          <cell r="C1133" t="str">
            <v>023</v>
          </cell>
          <cell r="D1133" t="str">
            <v xml:space="preserve">BEDFORD                      </v>
          </cell>
          <cell r="E1133">
            <v>0</v>
          </cell>
          <cell r="G1133">
            <v>8385</v>
          </cell>
          <cell r="H1133" t="str">
            <v>Medical/ Therapeutic Services (2320)</v>
          </cell>
          <cell r="I1133">
            <v>0</v>
          </cell>
          <cell r="J1133">
            <v>0</v>
          </cell>
          <cell r="K1133">
            <v>0</v>
          </cell>
          <cell r="L1133">
            <v>0</v>
          </cell>
          <cell r="M1133">
            <v>0</v>
          </cell>
        </row>
        <row r="1134">
          <cell r="A1134">
            <v>1132</v>
          </cell>
          <cell r="B1134">
            <v>26</v>
          </cell>
          <cell r="C1134" t="str">
            <v>023</v>
          </cell>
          <cell r="D1134" t="str">
            <v xml:space="preserve">BEDFORD                      </v>
          </cell>
          <cell r="E1134">
            <v>0</v>
          </cell>
          <cell r="G1134">
            <v>8390</v>
          </cell>
          <cell r="H1134" t="str">
            <v>Substitute Teachers (2325)</v>
          </cell>
          <cell r="I1134">
            <v>197568</v>
          </cell>
          <cell r="J1134">
            <v>0</v>
          </cell>
          <cell r="K1134">
            <v>197568</v>
          </cell>
          <cell r="L1134">
            <v>0.47585659087800392</v>
          </cell>
          <cell r="M1134">
            <v>83.942895989123045</v>
          </cell>
        </row>
        <row r="1135">
          <cell r="A1135">
            <v>1133</v>
          </cell>
          <cell r="B1135">
            <v>27</v>
          </cell>
          <cell r="C1135" t="str">
            <v>023</v>
          </cell>
          <cell r="D1135" t="str">
            <v xml:space="preserve">BEDFORD                      </v>
          </cell>
          <cell r="E1135">
            <v>0</v>
          </cell>
          <cell r="G1135">
            <v>8395</v>
          </cell>
          <cell r="H1135" t="str">
            <v>Non-Clerical Paraprofs./Instructional Assistants (2330)</v>
          </cell>
          <cell r="I1135">
            <v>1199217</v>
          </cell>
          <cell r="J1135">
            <v>478459</v>
          </cell>
          <cell r="K1135">
            <v>1677676</v>
          </cell>
          <cell r="L1135">
            <v>4.0408020628737757</v>
          </cell>
          <cell r="M1135">
            <v>712.81271244051663</v>
          </cell>
        </row>
        <row r="1136">
          <cell r="A1136">
            <v>1134</v>
          </cell>
          <cell r="B1136">
            <v>28</v>
          </cell>
          <cell r="C1136" t="str">
            <v>023</v>
          </cell>
          <cell r="D1136" t="str">
            <v xml:space="preserve">BEDFORD                      </v>
          </cell>
          <cell r="E1136">
            <v>0</v>
          </cell>
          <cell r="G1136">
            <v>8400</v>
          </cell>
          <cell r="H1136" t="str">
            <v>Librarians and Media Center Directors (2340)</v>
          </cell>
          <cell r="I1136">
            <v>383644</v>
          </cell>
          <cell r="J1136">
            <v>0</v>
          </cell>
          <cell r="K1136">
            <v>383644</v>
          </cell>
          <cell r="L1136">
            <v>0.92403388175615953</v>
          </cell>
          <cell r="M1136">
            <v>163.00305914343986</v>
          </cell>
        </row>
        <row r="1137">
          <cell r="A1137">
            <v>1135</v>
          </cell>
          <cell r="B1137">
            <v>29</v>
          </cell>
          <cell r="C1137" t="str">
            <v>023</v>
          </cell>
          <cell r="D1137" t="str">
            <v xml:space="preserve">BEDFORD                      </v>
          </cell>
          <cell r="E1137">
            <v>8</v>
          </cell>
          <cell r="F1137" t="str">
            <v>Professional Development</v>
          </cell>
          <cell r="I1137">
            <v>513236</v>
          </cell>
          <cell r="J1137">
            <v>3434</v>
          </cell>
          <cell r="K1137">
            <v>516670</v>
          </cell>
          <cell r="L1137">
            <v>1.2444364715386007</v>
          </cell>
          <cell r="M1137">
            <v>219.52328348062542</v>
          </cell>
        </row>
        <row r="1138">
          <cell r="A1138">
            <v>1136</v>
          </cell>
          <cell r="B1138">
            <v>30</v>
          </cell>
          <cell r="C1138" t="str">
            <v>023</v>
          </cell>
          <cell r="D1138" t="str">
            <v xml:space="preserve">BEDFORD                      </v>
          </cell>
          <cell r="E1138">
            <v>0</v>
          </cell>
          <cell r="G1138">
            <v>8405</v>
          </cell>
          <cell r="H1138" t="str">
            <v>Professional Development Leadership (2351)</v>
          </cell>
          <cell r="I1138">
            <v>52000</v>
          </cell>
          <cell r="J1138">
            <v>0</v>
          </cell>
          <cell r="K1138">
            <v>52000</v>
          </cell>
          <cell r="L1138">
            <v>0.12524570135677945</v>
          </cell>
          <cell r="M1138">
            <v>22.093813732154999</v>
          </cell>
        </row>
        <row r="1139">
          <cell r="A1139">
            <v>1137</v>
          </cell>
          <cell r="B1139">
            <v>31</v>
          </cell>
          <cell r="C1139" t="str">
            <v>023</v>
          </cell>
          <cell r="D1139" t="str">
            <v xml:space="preserve">BEDFORD                      </v>
          </cell>
          <cell r="E1139">
            <v>0</v>
          </cell>
          <cell r="G1139">
            <v>8410</v>
          </cell>
          <cell r="H1139" t="str">
            <v>Teacher/Instructional Staff-Professional Days (2353)</v>
          </cell>
          <cell r="I1139">
            <v>243909</v>
          </cell>
          <cell r="J1139">
            <v>0</v>
          </cell>
          <cell r="K1139">
            <v>243909</v>
          </cell>
          <cell r="L1139">
            <v>0.58747218792751388</v>
          </cell>
          <cell r="M1139">
            <v>103.63230795377295</v>
          </cell>
        </row>
        <row r="1140">
          <cell r="A1140">
            <v>1138</v>
          </cell>
          <cell r="B1140">
            <v>32</v>
          </cell>
          <cell r="C1140" t="str">
            <v>023</v>
          </cell>
          <cell r="D1140" t="str">
            <v xml:space="preserve">BEDFORD                      </v>
          </cell>
          <cell r="E1140">
            <v>0</v>
          </cell>
          <cell r="G1140">
            <v>8415</v>
          </cell>
          <cell r="H1140" t="str">
            <v>Substitutes for Instructional Staff at Prof. Dev. (2355)</v>
          </cell>
          <cell r="I1140">
            <v>131712</v>
          </cell>
          <cell r="J1140">
            <v>0</v>
          </cell>
          <cell r="K1140">
            <v>131712</v>
          </cell>
          <cell r="L1140">
            <v>0.31723772725200261</v>
          </cell>
          <cell r="M1140">
            <v>55.961930659415366</v>
          </cell>
        </row>
        <row r="1141">
          <cell r="A1141">
            <v>1139</v>
          </cell>
          <cell r="B1141">
            <v>33</v>
          </cell>
          <cell r="C1141" t="str">
            <v>023</v>
          </cell>
          <cell r="D1141" t="str">
            <v xml:space="preserve">BEDFORD                      </v>
          </cell>
          <cell r="E1141">
            <v>0</v>
          </cell>
          <cell r="G1141">
            <v>8420</v>
          </cell>
          <cell r="H1141" t="str">
            <v>Prof. Dev.  Stipends, Providers and Expenses (2357)</v>
          </cell>
          <cell r="I1141">
            <v>85615</v>
          </cell>
          <cell r="J1141">
            <v>3434</v>
          </cell>
          <cell r="K1141">
            <v>89049</v>
          </cell>
          <cell r="L1141">
            <v>0.21448085500230488</v>
          </cell>
          <cell r="M1141">
            <v>37.835231135282122</v>
          </cell>
        </row>
        <row r="1142">
          <cell r="A1142">
            <v>1140</v>
          </cell>
          <cell r="B1142">
            <v>34</v>
          </cell>
          <cell r="C1142" t="str">
            <v>023</v>
          </cell>
          <cell r="D1142" t="str">
            <v xml:space="preserve">BEDFORD                      </v>
          </cell>
          <cell r="E1142">
            <v>9</v>
          </cell>
          <cell r="F1142" t="str">
            <v>Instructional Materials, Equipment and Technology</v>
          </cell>
          <cell r="I1142">
            <v>481013</v>
          </cell>
          <cell r="J1142">
            <v>320003</v>
          </cell>
          <cell r="K1142">
            <v>801016</v>
          </cell>
          <cell r="L1142">
            <v>1.9293040522692702</v>
          </cell>
          <cell r="M1142">
            <v>340.33650577838205</v>
          </cell>
        </row>
        <row r="1143">
          <cell r="A1143">
            <v>1141</v>
          </cell>
          <cell r="B1143">
            <v>35</v>
          </cell>
          <cell r="C1143" t="str">
            <v>023</v>
          </cell>
          <cell r="D1143" t="str">
            <v xml:space="preserve">BEDFORD                      </v>
          </cell>
          <cell r="E1143">
            <v>0</v>
          </cell>
          <cell r="G1143">
            <v>8425</v>
          </cell>
          <cell r="H1143" t="str">
            <v>Textbooks &amp; Related Software/Media/Materials (2410)</v>
          </cell>
          <cell r="I1143">
            <v>119358</v>
          </cell>
          <cell r="J1143">
            <v>0</v>
          </cell>
          <cell r="K1143">
            <v>119358</v>
          </cell>
          <cell r="L1143">
            <v>0.28748223889504776</v>
          </cell>
          <cell r="M1143">
            <v>50.71295037389531</v>
          </cell>
        </row>
        <row r="1144">
          <cell r="A1144">
            <v>1142</v>
          </cell>
          <cell r="B1144">
            <v>36</v>
          </cell>
          <cell r="C1144" t="str">
            <v>023</v>
          </cell>
          <cell r="D1144" t="str">
            <v xml:space="preserve">BEDFORD                      </v>
          </cell>
          <cell r="E1144">
            <v>0</v>
          </cell>
          <cell r="G1144">
            <v>8430</v>
          </cell>
          <cell r="H1144" t="str">
            <v>Other Instructional Materials (2415)</v>
          </cell>
          <cell r="I1144">
            <v>42039</v>
          </cell>
          <cell r="J1144">
            <v>3763</v>
          </cell>
          <cell r="K1144">
            <v>45802</v>
          </cell>
          <cell r="L1144">
            <v>0.11031737718352332</v>
          </cell>
          <cell r="M1144">
            <v>19.460401087695445</v>
          </cell>
        </row>
        <row r="1145">
          <cell r="A1145">
            <v>1143</v>
          </cell>
          <cell r="B1145">
            <v>37</v>
          </cell>
          <cell r="C1145" t="str">
            <v>023</v>
          </cell>
          <cell r="D1145" t="str">
            <v xml:space="preserve">BEDFORD                      </v>
          </cell>
          <cell r="E1145">
            <v>0</v>
          </cell>
          <cell r="G1145">
            <v>8435</v>
          </cell>
          <cell r="H1145" t="str">
            <v>Instructional Equipment (2420)</v>
          </cell>
          <cell r="I1145">
            <v>19861</v>
          </cell>
          <cell r="J1145">
            <v>0</v>
          </cell>
          <cell r="K1145">
            <v>19861</v>
          </cell>
          <cell r="L1145">
            <v>4.7836632204749936E-2</v>
          </cell>
          <cell r="M1145">
            <v>8.4385622025832774</v>
          </cell>
        </row>
        <row r="1146">
          <cell r="A1146">
            <v>1144</v>
          </cell>
          <cell r="B1146">
            <v>38</v>
          </cell>
          <cell r="C1146" t="str">
            <v>023</v>
          </cell>
          <cell r="D1146" t="str">
            <v xml:space="preserve">BEDFORD                      </v>
          </cell>
          <cell r="E1146">
            <v>0</v>
          </cell>
          <cell r="G1146">
            <v>8440</v>
          </cell>
          <cell r="H1146" t="str">
            <v>General Supplies (2430)</v>
          </cell>
          <cell r="I1146">
            <v>213412</v>
          </cell>
          <cell r="J1146">
            <v>0</v>
          </cell>
          <cell r="K1146">
            <v>213412</v>
          </cell>
          <cell r="L1146">
            <v>0.51401799265294268</v>
          </cell>
          <cell r="M1146">
            <v>90.674711080897353</v>
          </cell>
        </row>
        <row r="1147">
          <cell r="A1147">
            <v>1145</v>
          </cell>
          <cell r="B1147">
            <v>39</v>
          </cell>
          <cell r="C1147" t="str">
            <v>023</v>
          </cell>
          <cell r="D1147" t="str">
            <v xml:space="preserve">BEDFORD                      </v>
          </cell>
          <cell r="E1147">
            <v>0</v>
          </cell>
          <cell r="G1147">
            <v>8445</v>
          </cell>
          <cell r="H1147" t="str">
            <v>Other Instructional Services (2440)</v>
          </cell>
          <cell r="I1147">
            <v>36569</v>
          </cell>
          <cell r="J1147">
            <v>274299</v>
          </cell>
          <cell r="K1147">
            <v>310868</v>
          </cell>
          <cell r="L1147">
            <v>0.74874770556498682</v>
          </cell>
          <cell r="M1147">
            <v>132.08191706322231</v>
          </cell>
        </row>
        <row r="1148">
          <cell r="A1148">
            <v>1146</v>
          </cell>
          <cell r="B1148">
            <v>40</v>
          </cell>
          <cell r="C1148" t="str">
            <v>023</v>
          </cell>
          <cell r="D1148" t="str">
            <v xml:space="preserve">BEDFORD                      </v>
          </cell>
          <cell r="E1148">
            <v>0</v>
          </cell>
          <cell r="G1148">
            <v>8450</v>
          </cell>
          <cell r="H1148" t="str">
            <v>Classroom Instructional Technology (2451)</v>
          </cell>
          <cell r="I1148">
            <v>49774</v>
          </cell>
          <cell r="J1148">
            <v>41941</v>
          </cell>
          <cell r="K1148">
            <v>91715</v>
          </cell>
          <cell r="L1148">
            <v>0.22090210576801977</v>
          </cell>
          <cell r="M1148">
            <v>38.967963970088377</v>
          </cell>
        </row>
        <row r="1149">
          <cell r="A1149">
            <v>1147</v>
          </cell>
          <cell r="B1149">
            <v>41</v>
          </cell>
          <cell r="C1149" t="str">
            <v>023</v>
          </cell>
          <cell r="D1149" t="str">
            <v xml:space="preserve">BEDFORD                      </v>
          </cell>
          <cell r="E1149">
            <v>0</v>
          </cell>
          <cell r="G1149">
            <v>8455</v>
          </cell>
          <cell r="H1149" t="str">
            <v>Other Instructional Hardware  (2453)</v>
          </cell>
          <cell r="I1149">
            <v>0</v>
          </cell>
          <cell r="J1149">
            <v>0</v>
          </cell>
          <cell r="K1149">
            <v>0</v>
          </cell>
          <cell r="L1149">
            <v>0</v>
          </cell>
          <cell r="M1149">
            <v>0</v>
          </cell>
        </row>
        <row r="1150">
          <cell r="A1150">
            <v>1148</v>
          </cell>
          <cell r="B1150">
            <v>42</v>
          </cell>
          <cell r="C1150" t="str">
            <v>023</v>
          </cell>
          <cell r="D1150" t="str">
            <v xml:space="preserve">BEDFORD                      </v>
          </cell>
          <cell r="E1150">
            <v>0</v>
          </cell>
          <cell r="G1150">
            <v>8460</v>
          </cell>
          <cell r="H1150" t="str">
            <v>Instructional Software (2455)</v>
          </cell>
          <cell r="I1150">
            <v>0</v>
          </cell>
          <cell r="J1150">
            <v>0</v>
          </cell>
          <cell r="K1150">
            <v>0</v>
          </cell>
          <cell r="L1150">
            <v>0</v>
          </cell>
          <cell r="M1150">
            <v>0</v>
          </cell>
        </row>
        <row r="1151">
          <cell r="A1151">
            <v>1149</v>
          </cell>
          <cell r="B1151">
            <v>43</v>
          </cell>
          <cell r="C1151" t="str">
            <v>023</v>
          </cell>
          <cell r="D1151" t="str">
            <v xml:space="preserve">BEDFORD                      </v>
          </cell>
          <cell r="E1151">
            <v>10</v>
          </cell>
          <cell r="F1151" t="str">
            <v>Guidance, Counseling and Testing</v>
          </cell>
          <cell r="I1151">
            <v>898129</v>
          </cell>
          <cell r="J1151">
            <v>478808</v>
          </cell>
          <cell r="K1151">
            <v>1376937</v>
          </cell>
          <cell r="L1151">
            <v>3.3164507747903813</v>
          </cell>
          <cell r="M1151">
            <v>585.03441536369814</v>
          </cell>
        </row>
        <row r="1152">
          <cell r="A1152">
            <v>1150</v>
          </cell>
          <cell r="B1152">
            <v>44</v>
          </cell>
          <cell r="C1152" t="str">
            <v>023</v>
          </cell>
          <cell r="D1152" t="str">
            <v xml:space="preserve">BEDFORD                      </v>
          </cell>
          <cell r="E1152">
            <v>0</v>
          </cell>
          <cell r="G1152">
            <v>8465</v>
          </cell>
          <cell r="H1152" t="str">
            <v>Guidance and Adjustment Counselors (2710)</v>
          </cell>
          <cell r="I1152">
            <v>826622</v>
          </cell>
          <cell r="J1152">
            <v>0</v>
          </cell>
          <cell r="K1152">
            <v>826622</v>
          </cell>
          <cell r="L1152">
            <v>1.9909779259027645</v>
          </cell>
          <cell r="M1152">
            <v>351.21600951733518</v>
          </cell>
        </row>
        <row r="1153">
          <cell r="A1153">
            <v>1151</v>
          </cell>
          <cell r="B1153">
            <v>45</v>
          </cell>
          <cell r="C1153" t="str">
            <v>023</v>
          </cell>
          <cell r="D1153" t="str">
            <v xml:space="preserve">BEDFORD                      </v>
          </cell>
          <cell r="E1153">
            <v>0</v>
          </cell>
          <cell r="G1153">
            <v>8470</v>
          </cell>
          <cell r="H1153" t="str">
            <v>Testing and Assessment (2720)</v>
          </cell>
          <cell r="I1153">
            <v>9994</v>
          </cell>
          <cell r="J1153">
            <v>0</v>
          </cell>
          <cell r="K1153">
            <v>9994</v>
          </cell>
          <cell r="L1153">
            <v>2.4071260372301038E-2</v>
          </cell>
          <cell r="M1153">
            <v>4.2462610469068665</v>
          </cell>
        </row>
        <row r="1154">
          <cell r="A1154">
            <v>1152</v>
          </cell>
          <cell r="B1154">
            <v>46</v>
          </cell>
          <cell r="C1154" t="str">
            <v>023</v>
          </cell>
          <cell r="D1154" t="str">
            <v xml:space="preserve">BEDFORD                      </v>
          </cell>
          <cell r="E1154">
            <v>0</v>
          </cell>
          <cell r="G1154">
            <v>8475</v>
          </cell>
          <cell r="H1154" t="str">
            <v>Psychological Services (2800)</v>
          </cell>
          <cell r="I1154">
            <v>61513</v>
          </cell>
          <cell r="J1154">
            <v>478808</v>
          </cell>
          <cell r="K1154">
            <v>540321</v>
          </cell>
          <cell r="L1154">
            <v>1.3014015885153161</v>
          </cell>
          <cell r="M1154">
            <v>229.57214479945617</v>
          </cell>
        </row>
        <row r="1155">
          <cell r="A1155">
            <v>1153</v>
          </cell>
          <cell r="B1155">
            <v>47</v>
          </cell>
          <cell r="C1155" t="str">
            <v>023</v>
          </cell>
          <cell r="D1155" t="str">
            <v xml:space="preserve">BEDFORD                      </v>
          </cell>
          <cell r="E1155">
            <v>11</v>
          </cell>
          <cell r="F1155" t="str">
            <v>Pupil Services</v>
          </cell>
          <cell r="I1155">
            <v>1918849</v>
          </cell>
          <cell r="J1155">
            <v>669732</v>
          </cell>
          <cell r="K1155">
            <v>2588581</v>
          </cell>
          <cell r="L1155">
            <v>6.23478159353526</v>
          </cell>
          <cell r="M1155">
            <v>1099.8389700883754</v>
          </cell>
        </row>
        <row r="1156">
          <cell r="A1156">
            <v>1154</v>
          </cell>
          <cell r="B1156">
            <v>48</v>
          </cell>
          <cell r="C1156" t="str">
            <v>023</v>
          </cell>
          <cell r="D1156" t="str">
            <v xml:space="preserve">BEDFORD                      </v>
          </cell>
          <cell r="E1156">
            <v>0</v>
          </cell>
          <cell r="G1156">
            <v>8485</v>
          </cell>
          <cell r="H1156" t="str">
            <v>Attendance and Parent Liaison Services (3100)</v>
          </cell>
          <cell r="I1156">
            <v>0</v>
          </cell>
          <cell r="J1156">
            <v>0</v>
          </cell>
          <cell r="K1156">
            <v>0</v>
          </cell>
          <cell r="L1156">
            <v>0</v>
          </cell>
          <cell r="M1156">
            <v>0</v>
          </cell>
        </row>
        <row r="1157">
          <cell r="A1157">
            <v>1155</v>
          </cell>
          <cell r="B1157">
            <v>49</v>
          </cell>
          <cell r="C1157" t="str">
            <v>023</v>
          </cell>
          <cell r="D1157" t="str">
            <v xml:space="preserve">BEDFORD                      </v>
          </cell>
          <cell r="E1157">
            <v>0</v>
          </cell>
          <cell r="G1157">
            <v>8490</v>
          </cell>
          <cell r="H1157" t="str">
            <v>Medical/Health Services (3200)</v>
          </cell>
          <cell r="I1157">
            <v>303235</v>
          </cell>
          <cell r="J1157">
            <v>0</v>
          </cell>
          <cell r="K1157">
            <v>303235</v>
          </cell>
          <cell r="L1157">
            <v>0.7303630817485196</v>
          </cell>
          <cell r="M1157">
            <v>128.83880013596195</v>
          </cell>
        </row>
        <row r="1158">
          <cell r="A1158">
            <v>1156</v>
          </cell>
          <cell r="B1158">
            <v>50</v>
          </cell>
          <cell r="C1158" t="str">
            <v>023</v>
          </cell>
          <cell r="D1158" t="str">
            <v xml:space="preserve">BEDFORD                      </v>
          </cell>
          <cell r="E1158">
            <v>0</v>
          </cell>
          <cell r="G1158">
            <v>8495</v>
          </cell>
          <cell r="H1158" t="str">
            <v>In-District Transportation (3300)</v>
          </cell>
          <cell r="I1158">
            <v>827100</v>
          </cell>
          <cell r="J1158">
            <v>0</v>
          </cell>
          <cell r="K1158">
            <v>827100</v>
          </cell>
          <cell r="L1158">
            <v>1.9921292229267749</v>
          </cell>
          <cell r="M1158">
            <v>351.41910265125767</v>
          </cell>
        </row>
        <row r="1159">
          <cell r="A1159">
            <v>1157</v>
          </cell>
          <cell r="B1159">
            <v>51</v>
          </cell>
          <cell r="C1159" t="str">
            <v>023</v>
          </cell>
          <cell r="D1159" t="str">
            <v xml:space="preserve">BEDFORD                      </v>
          </cell>
          <cell r="E1159">
            <v>0</v>
          </cell>
          <cell r="G1159">
            <v>8500</v>
          </cell>
          <cell r="H1159" t="str">
            <v>Food Salaries and Other Expenses (3400)</v>
          </cell>
          <cell r="I1159">
            <v>0</v>
          </cell>
          <cell r="J1159">
            <v>625182</v>
          </cell>
          <cell r="K1159">
            <v>625182</v>
          </cell>
          <cell r="L1159">
            <v>1.5057953474160404</v>
          </cell>
          <cell r="M1159">
            <v>265.62797416723316</v>
          </cell>
        </row>
        <row r="1160">
          <cell r="A1160">
            <v>1158</v>
          </cell>
          <cell r="B1160">
            <v>52</v>
          </cell>
          <cell r="C1160" t="str">
            <v>023</v>
          </cell>
          <cell r="D1160" t="str">
            <v xml:space="preserve">BEDFORD                      </v>
          </cell>
          <cell r="E1160">
            <v>0</v>
          </cell>
          <cell r="G1160">
            <v>8505</v>
          </cell>
          <cell r="H1160" t="str">
            <v>Athletics (3510)</v>
          </cell>
          <cell r="I1160">
            <v>591763</v>
          </cell>
          <cell r="J1160">
            <v>44550</v>
          </cell>
          <cell r="K1160">
            <v>636313</v>
          </cell>
          <cell r="L1160">
            <v>1.532605153219931</v>
          </cell>
          <cell r="M1160">
            <v>270.3573249490143</v>
          </cell>
        </row>
        <row r="1161">
          <cell r="A1161">
            <v>1159</v>
          </cell>
          <cell r="B1161">
            <v>53</v>
          </cell>
          <cell r="C1161" t="str">
            <v>023</v>
          </cell>
          <cell r="D1161" t="str">
            <v xml:space="preserve">BEDFORD                      </v>
          </cell>
          <cell r="E1161">
            <v>0</v>
          </cell>
          <cell r="G1161">
            <v>8510</v>
          </cell>
          <cell r="H1161" t="str">
            <v>Other Student Body Activities (3520)</v>
          </cell>
          <cell r="I1161">
            <v>196751</v>
          </cell>
          <cell r="J1161">
            <v>0</v>
          </cell>
          <cell r="K1161">
            <v>196751</v>
          </cell>
          <cell r="L1161">
            <v>0.47388878822399449</v>
          </cell>
          <cell r="M1161">
            <v>83.595768184908223</v>
          </cell>
        </row>
        <row r="1162">
          <cell r="A1162">
            <v>1160</v>
          </cell>
          <cell r="B1162">
            <v>54</v>
          </cell>
          <cell r="C1162" t="str">
            <v>023</v>
          </cell>
          <cell r="D1162" t="str">
            <v xml:space="preserve">BEDFORD                      </v>
          </cell>
          <cell r="E1162">
            <v>0</v>
          </cell>
          <cell r="G1162">
            <v>8515</v>
          </cell>
          <cell r="H1162" t="str">
            <v>School Security  (3600)</v>
          </cell>
          <cell r="I1162">
            <v>0</v>
          </cell>
          <cell r="J1162">
            <v>0</v>
          </cell>
          <cell r="K1162">
            <v>0</v>
          </cell>
          <cell r="L1162">
            <v>0</v>
          </cell>
          <cell r="M1162">
            <v>0</v>
          </cell>
        </row>
        <row r="1163">
          <cell r="A1163">
            <v>1161</v>
          </cell>
          <cell r="B1163">
            <v>55</v>
          </cell>
          <cell r="C1163" t="str">
            <v>023</v>
          </cell>
          <cell r="D1163" t="str">
            <v xml:space="preserve">BEDFORD                      </v>
          </cell>
          <cell r="E1163">
            <v>12</v>
          </cell>
          <cell r="F1163" t="str">
            <v>Operations and Maintenance</v>
          </cell>
          <cell r="I1163">
            <v>3160102</v>
          </cell>
          <cell r="J1163">
            <v>82578</v>
          </cell>
          <cell r="K1163">
            <v>3242680</v>
          </cell>
          <cell r="L1163">
            <v>7.8102255937615697</v>
          </cell>
          <cell r="M1163">
            <v>1377.7532290958532</v>
          </cell>
        </row>
        <row r="1164">
          <cell r="A1164">
            <v>1162</v>
          </cell>
          <cell r="B1164">
            <v>56</v>
          </cell>
          <cell r="C1164" t="str">
            <v>023</v>
          </cell>
          <cell r="D1164" t="str">
            <v xml:space="preserve">BEDFORD                      </v>
          </cell>
          <cell r="E1164">
            <v>0</v>
          </cell>
          <cell r="G1164">
            <v>8520</v>
          </cell>
          <cell r="H1164" t="str">
            <v>Custodial Services (4110)</v>
          </cell>
          <cell r="I1164">
            <v>1687672</v>
          </cell>
          <cell r="J1164">
            <v>54507</v>
          </cell>
          <cell r="K1164">
            <v>1742179</v>
          </cell>
          <cell r="L1164">
            <v>4.1961621296933211</v>
          </cell>
          <cell r="M1164">
            <v>740.21881373215501</v>
          </cell>
        </row>
        <row r="1165">
          <cell r="A1165">
            <v>1163</v>
          </cell>
          <cell r="B1165">
            <v>57</v>
          </cell>
          <cell r="C1165" t="str">
            <v>023</v>
          </cell>
          <cell r="D1165" t="str">
            <v xml:space="preserve">BEDFORD                      </v>
          </cell>
          <cell r="E1165">
            <v>0</v>
          </cell>
          <cell r="G1165">
            <v>8525</v>
          </cell>
          <cell r="H1165" t="str">
            <v>Heating of Buildings (4120)</v>
          </cell>
          <cell r="I1165">
            <v>257610</v>
          </cell>
          <cell r="J1165">
            <v>0</v>
          </cell>
          <cell r="K1165">
            <v>257610</v>
          </cell>
          <cell r="L1165">
            <v>0.6204720216638453</v>
          </cell>
          <cell r="M1165">
            <v>109.45360299116248</v>
          </cell>
        </row>
        <row r="1166">
          <cell r="A1166">
            <v>1164</v>
          </cell>
          <cell r="B1166">
            <v>58</v>
          </cell>
          <cell r="C1166" t="str">
            <v>023</v>
          </cell>
          <cell r="D1166" t="str">
            <v xml:space="preserve">BEDFORD                      </v>
          </cell>
          <cell r="E1166">
            <v>0</v>
          </cell>
          <cell r="G1166">
            <v>8530</v>
          </cell>
          <cell r="H1166" t="str">
            <v>Utility Services (4130)</v>
          </cell>
          <cell r="I1166">
            <v>4340</v>
          </cell>
          <cell r="J1166">
            <v>0</v>
          </cell>
          <cell r="K1166">
            <v>4340</v>
          </cell>
          <cell r="L1166">
            <v>1.0453198920931208E-2</v>
          </cell>
          <cell r="M1166">
            <v>1.8439836845683208</v>
          </cell>
        </row>
        <row r="1167">
          <cell r="A1167">
            <v>1165</v>
          </cell>
          <cell r="B1167">
            <v>59</v>
          </cell>
          <cell r="C1167" t="str">
            <v>023</v>
          </cell>
          <cell r="D1167" t="str">
            <v xml:space="preserve">BEDFORD                      </v>
          </cell>
          <cell r="E1167">
            <v>0</v>
          </cell>
          <cell r="G1167">
            <v>8535</v>
          </cell>
          <cell r="H1167" t="str">
            <v>Maintenance of Grounds (4210)</v>
          </cell>
          <cell r="I1167">
            <v>0</v>
          </cell>
          <cell r="J1167">
            <v>0</v>
          </cell>
          <cell r="K1167">
            <v>0</v>
          </cell>
          <cell r="L1167">
            <v>0</v>
          </cell>
          <cell r="M1167">
            <v>0</v>
          </cell>
        </row>
        <row r="1168">
          <cell r="A1168">
            <v>1166</v>
          </cell>
          <cell r="B1168">
            <v>60</v>
          </cell>
          <cell r="C1168" t="str">
            <v>023</v>
          </cell>
          <cell r="D1168" t="str">
            <v xml:space="preserve">BEDFORD                      </v>
          </cell>
          <cell r="E1168">
            <v>0</v>
          </cell>
          <cell r="G1168">
            <v>8540</v>
          </cell>
          <cell r="H1168" t="str">
            <v>Maintenance of Buildings (4220)</v>
          </cell>
          <cell r="I1168">
            <v>1210480</v>
          </cell>
          <cell r="J1168">
            <v>28071</v>
          </cell>
          <cell r="K1168">
            <v>1238551</v>
          </cell>
          <cell r="L1168">
            <v>2.9831382434834723</v>
          </cell>
          <cell r="M1168">
            <v>526.23682868796743</v>
          </cell>
        </row>
        <row r="1169">
          <cell r="A1169">
            <v>1167</v>
          </cell>
          <cell r="B1169">
            <v>61</v>
          </cell>
          <cell r="C1169" t="str">
            <v>023</v>
          </cell>
          <cell r="D1169" t="str">
            <v xml:space="preserve">BEDFORD                      </v>
          </cell>
          <cell r="E1169">
            <v>0</v>
          </cell>
          <cell r="G1169">
            <v>8545</v>
          </cell>
          <cell r="H1169" t="str">
            <v>Building Security System (4225)</v>
          </cell>
          <cell r="I1169">
            <v>0</v>
          </cell>
          <cell r="J1169">
            <v>0</v>
          </cell>
          <cell r="K1169">
            <v>0</v>
          </cell>
          <cell r="L1169">
            <v>0</v>
          </cell>
          <cell r="M1169">
            <v>0</v>
          </cell>
        </row>
        <row r="1170">
          <cell r="A1170">
            <v>1168</v>
          </cell>
          <cell r="B1170">
            <v>62</v>
          </cell>
          <cell r="C1170" t="str">
            <v>023</v>
          </cell>
          <cell r="D1170" t="str">
            <v xml:space="preserve">BEDFORD                      </v>
          </cell>
          <cell r="E1170">
            <v>0</v>
          </cell>
          <cell r="G1170">
            <v>8550</v>
          </cell>
          <cell r="H1170" t="str">
            <v>Maintenance of Equipment (4230)</v>
          </cell>
          <cell r="I1170">
            <v>0</v>
          </cell>
          <cell r="J1170">
            <v>0</v>
          </cell>
          <cell r="K1170">
            <v>0</v>
          </cell>
          <cell r="L1170">
            <v>0</v>
          </cell>
          <cell r="M1170">
            <v>0</v>
          </cell>
        </row>
        <row r="1171">
          <cell r="A1171">
            <v>1169</v>
          </cell>
          <cell r="B1171">
            <v>63</v>
          </cell>
          <cell r="C1171" t="str">
            <v>023</v>
          </cell>
          <cell r="D1171" t="str">
            <v xml:space="preserve">BEDFORD                      </v>
          </cell>
          <cell r="E1171">
            <v>0</v>
          </cell>
          <cell r="G1171">
            <v>8555</v>
          </cell>
          <cell r="H1171" t="str">
            <v xml:space="preserve">Extraordinary Maintenance (4300)   </v>
          </cell>
          <cell r="I1171">
            <v>0</v>
          </cell>
          <cell r="J1171">
            <v>0</v>
          </cell>
          <cell r="K1171">
            <v>0</v>
          </cell>
          <cell r="L1171">
            <v>0</v>
          </cell>
          <cell r="M1171">
            <v>0</v>
          </cell>
        </row>
        <row r="1172">
          <cell r="A1172">
            <v>1170</v>
          </cell>
          <cell r="B1172">
            <v>64</v>
          </cell>
          <cell r="C1172" t="str">
            <v>023</v>
          </cell>
          <cell r="D1172" t="str">
            <v xml:space="preserve">BEDFORD                      </v>
          </cell>
          <cell r="E1172">
            <v>0</v>
          </cell>
          <cell r="G1172">
            <v>8560</v>
          </cell>
          <cell r="H1172" t="str">
            <v>Networking and Telecommunications (4400)</v>
          </cell>
          <cell r="I1172">
            <v>0</v>
          </cell>
          <cell r="J1172">
            <v>0</v>
          </cell>
          <cell r="K1172">
            <v>0</v>
          </cell>
          <cell r="L1172">
            <v>0</v>
          </cell>
          <cell r="M1172">
            <v>0</v>
          </cell>
        </row>
        <row r="1173">
          <cell r="A1173">
            <v>1171</v>
          </cell>
          <cell r="B1173">
            <v>65</v>
          </cell>
          <cell r="C1173" t="str">
            <v>023</v>
          </cell>
          <cell r="D1173" t="str">
            <v xml:space="preserve">BEDFORD                      </v>
          </cell>
          <cell r="E1173">
            <v>0</v>
          </cell>
          <cell r="G1173">
            <v>8565</v>
          </cell>
          <cell r="H1173" t="str">
            <v>Technology Maintenance (4450)</v>
          </cell>
          <cell r="I1173">
            <v>0</v>
          </cell>
          <cell r="J1173">
            <v>0</v>
          </cell>
          <cell r="K1173">
            <v>0</v>
          </cell>
          <cell r="L1173">
            <v>0</v>
          </cell>
          <cell r="M1173">
            <v>0</v>
          </cell>
        </row>
        <row r="1174">
          <cell r="A1174">
            <v>1172</v>
          </cell>
          <cell r="B1174">
            <v>66</v>
          </cell>
          <cell r="C1174" t="str">
            <v>023</v>
          </cell>
          <cell r="D1174" t="str">
            <v xml:space="preserve">BEDFORD                      </v>
          </cell>
          <cell r="E1174">
            <v>13</v>
          </cell>
          <cell r="F1174" t="str">
            <v>Insurance, Retirement Programs and Other</v>
          </cell>
          <cell r="I1174">
            <v>5203119</v>
          </cell>
          <cell r="J1174">
            <v>0</v>
          </cell>
          <cell r="K1174">
            <v>5203119</v>
          </cell>
          <cell r="L1174">
            <v>12.532082469188172</v>
          </cell>
          <cell r="M1174">
            <v>2210.7065771583957</v>
          </cell>
        </row>
        <row r="1175">
          <cell r="A1175">
            <v>1173</v>
          </cell>
          <cell r="B1175">
            <v>67</v>
          </cell>
          <cell r="C1175" t="str">
            <v>023</v>
          </cell>
          <cell r="D1175" t="str">
            <v xml:space="preserve">BEDFORD                      </v>
          </cell>
          <cell r="E1175">
            <v>0</v>
          </cell>
          <cell r="G1175">
            <v>8570</v>
          </cell>
          <cell r="H1175" t="str">
            <v>Employer Retirement Contributions (5100)</v>
          </cell>
          <cell r="I1175">
            <v>1004945</v>
          </cell>
          <cell r="J1175">
            <v>0</v>
          </cell>
          <cell r="K1175">
            <v>1004945</v>
          </cell>
          <cell r="L1175">
            <v>2.4204815644228601</v>
          </cell>
          <cell r="M1175">
            <v>426.9820700203943</v>
          </cell>
        </row>
        <row r="1176">
          <cell r="A1176">
            <v>1174</v>
          </cell>
          <cell r="B1176">
            <v>68</v>
          </cell>
          <cell r="C1176" t="str">
            <v>023</v>
          </cell>
          <cell r="D1176" t="str">
            <v xml:space="preserve">BEDFORD                      </v>
          </cell>
          <cell r="E1176">
            <v>0</v>
          </cell>
          <cell r="G1176">
            <v>8575</v>
          </cell>
          <cell r="H1176" t="str">
            <v>Insurance for Active Employees (5200)</v>
          </cell>
          <cell r="I1176">
            <v>3004155</v>
          </cell>
          <cell r="J1176">
            <v>0</v>
          </cell>
          <cell r="K1176">
            <v>3004155</v>
          </cell>
          <cell r="L1176">
            <v>7.2357211530668417</v>
          </cell>
          <cell r="M1176">
            <v>1276.408480625425</v>
          </cell>
        </row>
        <row r="1177">
          <cell r="A1177">
            <v>1175</v>
          </cell>
          <cell r="B1177">
            <v>69</v>
          </cell>
          <cell r="C1177" t="str">
            <v>023</v>
          </cell>
          <cell r="D1177" t="str">
            <v xml:space="preserve">BEDFORD                      </v>
          </cell>
          <cell r="E1177">
            <v>0</v>
          </cell>
          <cell r="G1177">
            <v>8580</v>
          </cell>
          <cell r="H1177" t="str">
            <v>Insurance for Retired School Employees (5250)</v>
          </cell>
          <cell r="I1177">
            <v>723092</v>
          </cell>
          <cell r="J1177">
            <v>0</v>
          </cell>
          <cell r="K1177">
            <v>723092</v>
          </cell>
          <cell r="L1177">
            <v>1.7416185516437763</v>
          </cell>
          <cell r="M1177">
            <v>307.22807613868116</v>
          </cell>
        </row>
        <row r="1178">
          <cell r="A1178">
            <v>1176</v>
          </cell>
          <cell r="B1178">
            <v>70</v>
          </cell>
          <cell r="C1178" t="str">
            <v>023</v>
          </cell>
          <cell r="D1178" t="str">
            <v xml:space="preserve">BEDFORD                      </v>
          </cell>
          <cell r="E1178">
            <v>0</v>
          </cell>
          <cell r="G1178">
            <v>8585</v>
          </cell>
          <cell r="H1178" t="str">
            <v>Other Non-Employee Insurance (5260)</v>
          </cell>
          <cell r="I1178">
            <v>259736</v>
          </cell>
          <cell r="J1178">
            <v>0</v>
          </cell>
          <cell r="K1178">
            <v>259736</v>
          </cell>
          <cell r="L1178">
            <v>0.62559264399239367</v>
          </cell>
          <cell r="M1178">
            <v>110.35690006798097</v>
          </cell>
        </row>
        <row r="1179">
          <cell r="A1179">
            <v>1177</v>
          </cell>
          <cell r="B1179">
            <v>71</v>
          </cell>
          <cell r="C1179" t="str">
            <v>023</v>
          </cell>
          <cell r="D1179" t="str">
            <v xml:space="preserve">BEDFORD                      </v>
          </cell>
          <cell r="E1179">
            <v>0</v>
          </cell>
          <cell r="G1179">
            <v>8590</v>
          </cell>
          <cell r="H1179" t="str">
            <v xml:space="preserve">Rental Lease of Equipment (5300)   </v>
          </cell>
          <cell r="I1179">
            <v>0</v>
          </cell>
          <cell r="J1179">
            <v>0</v>
          </cell>
          <cell r="K1179">
            <v>0</v>
          </cell>
          <cell r="L1179">
            <v>0</v>
          </cell>
          <cell r="M1179">
            <v>0</v>
          </cell>
        </row>
        <row r="1180">
          <cell r="A1180">
            <v>1178</v>
          </cell>
          <cell r="B1180">
            <v>72</v>
          </cell>
          <cell r="C1180" t="str">
            <v>023</v>
          </cell>
          <cell r="D1180" t="str">
            <v xml:space="preserve">BEDFORD                      </v>
          </cell>
          <cell r="E1180">
            <v>0</v>
          </cell>
          <cell r="G1180">
            <v>8595</v>
          </cell>
          <cell r="H1180" t="str">
            <v>Rental Lease  of Buildings (5350)</v>
          </cell>
          <cell r="I1180">
            <v>0</v>
          </cell>
          <cell r="J1180">
            <v>0</v>
          </cell>
          <cell r="K1180">
            <v>0</v>
          </cell>
          <cell r="L1180">
            <v>0</v>
          </cell>
          <cell r="M1180">
            <v>0</v>
          </cell>
        </row>
        <row r="1181">
          <cell r="A1181">
            <v>1179</v>
          </cell>
          <cell r="B1181">
            <v>73</v>
          </cell>
          <cell r="C1181" t="str">
            <v>023</v>
          </cell>
          <cell r="D1181" t="str">
            <v xml:space="preserve">BEDFORD                      </v>
          </cell>
          <cell r="E1181">
            <v>0</v>
          </cell>
          <cell r="G1181">
            <v>8600</v>
          </cell>
          <cell r="H1181" t="str">
            <v>Short Term Interest RAN's (5400)</v>
          </cell>
          <cell r="I1181">
            <v>0</v>
          </cell>
          <cell r="J1181">
            <v>0</v>
          </cell>
          <cell r="K1181">
            <v>0</v>
          </cell>
          <cell r="L1181">
            <v>0</v>
          </cell>
          <cell r="M1181">
            <v>0</v>
          </cell>
        </row>
        <row r="1182">
          <cell r="A1182">
            <v>1180</v>
          </cell>
          <cell r="B1182">
            <v>74</v>
          </cell>
          <cell r="C1182" t="str">
            <v>023</v>
          </cell>
          <cell r="D1182" t="str">
            <v xml:space="preserve">BEDFORD                      </v>
          </cell>
          <cell r="E1182">
            <v>0</v>
          </cell>
          <cell r="G1182">
            <v>8610</v>
          </cell>
          <cell r="H1182" t="str">
            <v>Crossing Guards, Inspections, Bank Charges (5500)</v>
          </cell>
          <cell r="I1182">
            <v>211191</v>
          </cell>
          <cell r="J1182">
            <v>0</v>
          </cell>
          <cell r="K1182">
            <v>211191</v>
          </cell>
          <cell r="L1182">
            <v>0.50866855606230021</v>
          </cell>
          <cell r="M1182">
            <v>89.731050305914351</v>
          </cell>
        </row>
        <row r="1183">
          <cell r="A1183">
            <v>1181</v>
          </cell>
          <cell r="B1183">
            <v>75</v>
          </cell>
          <cell r="C1183" t="str">
            <v>023</v>
          </cell>
          <cell r="D1183" t="str">
            <v xml:space="preserve">BEDFORD                      </v>
          </cell>
          <cell r="E1183">
            <v>14</v>
          </cell>
          <cell r="F1183" t="str">
            <v xml:space="preserve">Payments To Out-Of-District Schools </v>
          </cell>
          <cell r="I1183">
            <v>5642270</v>
          </cell>
          <cell r="J1183">
            <v>628500</v>
          </cell>
          <cell r="K1183">
            <v>6270770</v>
          </cell>
          <cell r="L1183">
            <v>15.103595898020229</v>
          </cell>
          <cell r="M1183">
            <v>63022.814070351757</v>
          </cell>
        </row>
        <row r="1184">
          <cell r="A1184">
            <v>1182</v>
          </cell>
          <cell r="B1184">
            <v>76</v>
          </cell>
          <cell r="C1184" t="str">
            <v>023</v>
          </cell>
          <cell r="D1184" t="str">
            <v xml:space="preserve">BEDFORD                      </v>
          </cell>
          <cell r="E1184">
            <v>15</v>
          </cell>
          <cell r="F1184" t="str">
            <v>Tuition To Other Schools (9000)</v>
          </cell>
          <cell r="G1184" t="str">
            <v xml:space="preserve"> </v>
          </cell>
          <cell r="I1184">
            <v>4664296</v>
          </cell>
          <cell r="J1184">
            <v>628500</v>
          </cell>
          <cell r="K1184">
            <v>5292796</v>
          </cell>
          <cell r="L1184">
            <v>12.748075906891479</v>
          </cell>
          <cell r="M1184">
            <v>53193.929648241203</v>
          </cell>
        </row>
        <row r="1185">
          <cell r="A1185">
            <v>1183</v>
          </cell>
          <cell r="B1185">
            <v>77</v>
          </cell>
          <cell r="C1185" t="str">
            <v>023</v>
          </cell>
          <cell r="D1185" t="str">
            <v xml:space="preserve">BEDFORD                      </v>
          </cell>
          <cell r="E1185">
            <v>16</v>
          </cell>
          <cell r="F1185" t="str">
            <v>Out-of-District Transportation (3300)</v>
          </cell>
          <cell r="I1185">
            <v>977974</v>
          </cell>
          <cell r="K1185">
            <v>977974</v>
          </cell>
          <cell r="L1185">
            <v>2.3555199911287508</v>
          </cell>
          <cell r="M1185">
            <v>9828.8844221105519</v>
          </cell>
        </row>
        <row r="1186">
          <cell r="A1186">
            <v>1184</v>
          </cell>
          <cell r="B1186">
            <v>78</v>
          </cell>
          <cell r="C1186" t="str">
            <v>023</v>
          </cell>
          <cell r="D1186" t="str">
            <v xml:space="preserve">BEDFORD                      </v>
          </cell>
          <cell r="E1186">
            <v>17</v>
          </cell>
          <cell r="F1186" t="str">
            <v>TOTAL EXPENDITURES</v>
          </cell>
          <cell r="I1186">
            <v>38484401</v>
          </cell>
          <cell r="J1186">
            <v>3033990</v>
          </cell>
          <cell r="K1186">
            <v>41518391</v>
          </cell>
          <cell r="L1186">
            <v>100.00000000000001</v>
          </cell>
          <cell r="M1186">
            <v>16924.866903102196</v>
          </cell>
        </row>
        <row r="1187">
          <cell r="A1187">
            <v>1185</v>
          </cell>
          <cell r="B1187">
            <v>79</v>
          </cell>
          <cell r="C1187" t="str">
            <v>023</v>
          </cell>
          <cell r="D1187" t="str">
            <v xml:space="preserve">BEDFORD                      </v>
          </cell>
          <cell r="E1187">
            <v>18</v>
          </cell>
          <cell r="F1187" t="str">
            <v>percentage of overall spending from the general fund</v>
          </cell>
          <cell r="I1187">
            <v>92.692419125779708</v>
          </cell>
        </row>
        <row r="1188">
          <cell r="A1188">
            <v>1186</v>
          </cell>
          <cell r="B1188">
            <v>1</v>
          </cell>
          <cell r="C1188" t="str">
            <v>024</v>
          </cell>
          <cell r="D1188" t="str">
            <v xml:space="preserve">BELCHERTOWN                  </v>
          </cell>
          <cell r="E1188">
            <v>1</v>
          </cell>
          <cell r="F1188" t="str">
            <v>In-District FTE Average Membership</v>
          </cell>
          <cell r="G1188" t="str">
            <v xml:space="preserve"> </v>
          </cell>
        </row>
        <row r="1189">
          <cell r="A1189">
            <v>1187</v>
          </cell>
          <cell r="B1189">
            <v>2</v>
          </cell>
          <cell r="C1189" t="str">
            <v>024</v>
          </cell>
          <cell r="D1189" t="str">
            <v xml:space="preserve">BELCHERTOWN                  </v>
          </cell>
          <cell r="E1189">
            <v>2</v>
          </cell>
          <cell r="F1189" t="str">
            <v>Out-of-District FTE Average Membership</v>
          </cell>
          <cell r="G1189" t="str">
            <v xml:space="preserve"> </v>
          </cell>
        </row>
        <row r="1190">
          <cell r="A1190">
            <v>1188</v>
          </cell>
          <cell r="B1190">
            <v>3</v>
          </cell>
          <cell r="C1190" t="str">
            <v>024</v>
          </cell>
          <cell r="D1190" t="str">
            <v xml:space="preserve">BELCHERTOWN                  </v>
          </cell>
          <cell r="E1190">
            <v>3</v>
          </cell>
          <cell r="F1190" t="str">
            <v>Total FTE Average Membership</v>
          </cell>
          <cell r="G1190" t="str">
            <v xml:space="preserve"> </v>
          </cell>
        </row>
        <row r="1191">
          <cell r="A1191">
            <v>1189</v>
          </cell>
          <cell r="B1191">
            <v>4</v>
          </cell>
          <cell r="C1191" t="str">
            <v>024</v>
          </cell>
          <cell r="D1191" t="str">
            <v xml:space="preserve">BELCHERTOWN                  </v>
          </cell>
          <cell r="E1191">
            <v>4</v>
          </cell>
          <cell r="F1191" t="str">
            <v>Administration</v>
          </cell>
          <cell r="G1191" t="str">
            <v xml:space="preserve"> </v>
          </cell>
          <cell r="I1191">
            <v>944043</v>
          </cell>
          <cell r="J1191">
            <v>126741</v>
          </cell>
          <cell r="K1191">
            <v>1070784</v>
          </cell>
          <cell r="L1191">
            <v>3.6451616955320603</v>
          </cell>
          <cell r="M1191">
            <v>410.2777884210123</v>
          </cell>
        </row>
        <row r="1192">
          <cell r="A1192">
            <v>1190</v>
          </cell>
          <cell r="B1192">
            <v>5</v>
          </cell>
          <cell r="C1192" t="str">
            <v>024</v>
          </cell>
          <cell r="D1192" t="str">
            <v xml:space="preserve">BELCHERTOWN                  </v>
          </cell>
          <cell r="E1192">
            <v>0</v>
          </cell>
          <cell r="G1192">
            <v>8300</v>
          </cell>
          <cell r="H1192" t="str">
            <v>School Committee (1110)</v>
          </cell>
          <cell r="I1192">
            <v>28838</v>
          </cell>
          <cell r="J1192">
            <v>0</v>
          </cell>
          <cell r="K1192">
            <v>28838</v>
          </cell>
          <cell r="L1192">
            <v>9.8170287355576438E-2</v>
          </cell>
          <cell r="M1192">
            <v>11.049465496762327</v>
          </cell>
        </row>
        <row r="1193">
          <cell r="A1193">
            <v>1191</v>
          </cell>
          <cell r="B1193">
            <v>6</v>
          </cell>
          <cell r="C1193" t="str">
            <v>024</v>
          </cell>
          <cell r="D1193" t="str">
            <v xml:space="preserve">BELCHERTOWN                  </v>
          </cell>
          <cell r="E1193">
            <v>0</v>
          </cell>
          <cell r="G1193">
            <v>8305</v>
          </cell>
          <cell r="H1193" t="str">
            <v>Superintendent (1210)</v>
          </cell>
          <cell r="I1193">
            <v>257070</v>
          </cell>
          <cell r="J1193">
            <v>993</v>
          </cell>
          <cell r="K1193">
            <v>258063</v>
          </cell>
          <cell r="L1193">
            <v>0.87849777605389145</v>
          </cell>
          <cell r="M1193">
            <v>98.878501091995858</v>
          </cell>
        </row>
        <row r="1194">
          <cell r="A1194">
            <v>1192</v>
          </cell>
          <cell r="B1194">
            <v>7</v>
          </cell>
          <cell r="C1194" t="str">
            <v>024</v>
          </cell>
          <cell r="D1194" t="str">
            <v xml:space="preserve">BELCHERTOWN                  </v>
          </cell>
          <cell r="E1194">
            <v>0</v>
          </cell>
          <cell r="G1194">
            <v>8310</v>
          </cell>
          <cell r="H1194" t="str">
            <v>Assistant Superintendents (1220)</v>
          </cell>
          <cell r="I1194">
            <v>0</v>
          </cell>
          <cell r="J1194">
            <v>0</v>
          </cell>
          <cell r="K1194">
            <v>0</v>
          </cell>
          <cell r="L1194">
            <v>0</v>
          </cell>
          <cell r="M1194">
            <v>0</v>
          </cell>
        </row>
        <row r="1195">
          <cell r="A1195">
            <v>1193</v>
          </cell>
          <cell r="B1195">
            <v>8</v>
          </cell>
          <cell r="C1195" t="str">
            <v>024</v>
          </cell>
          <cell r="D1195" t="str">
            <v xml:space="preserve">BELCHERTOWN                  </v>
          </cell>
          <cell r="E1195">
            <v>0</v>
          </cell>
          <cell r="G1195">
            <v>8315</v>
          </cell>
          <cell r="H1195" t="str">
            <v>Other District-Wide Administration (1230)</v>
          </cell>
          <cell r="I1195">
            <v>0</v>
          </cell>
          <cell r="J1195">
            <v>0</v>
          </cell>
          <cell r="K1195">
            <v>0</v>
          </cell>
          <cell r="L1195">
            <v>0</v>
          </cell>
          <cell r="M1195">
            <v>0</v>
          </cell>
        </row>
        <row r="1196">
          <cell r="A1196">
            <v>1194</v>
          </cell>
          <cell r="B1196">
            <v>9</v>
          </cell>
          <cell r="C1196" t="str">
            <v>024</v>
          </cell>
          <cell r="D1196" t="str">
            <v xml:space="preserve">BELCHERTOWN                  </v>
          </cell>
          <cell r="E1196">
            <v>0</v>
          </cell>
          <cell r="G1196">
            <v>8320</v>
          </cell>
          <cell r="H1196" t="str">
            <v>Business and Finance (1410)</v>
          </cell>
          <cell r="I1196">
            <v>332106</v>
          </cell>
          <cell r="J1196">
            <v>0</v>
          </cell>
          <cell r="K1196">
            <v>332106</v>
          </cell>
          <cell r="L1196">
            <v>1.1305548738647295</v>
          </cell>
          <cell r="M1196">
            <v>127.24855358442852</v>
          </cell>
        </row>
        <row r="1197">
          <cell r="A1197">
            <v>1195</v>
          </cell>
          <cell r="B1197">
            <v>10</v>
          </cell>
          <cell r="C1197" t="str">
            <v>024</v>
          </cell>
          <cell r="D1197" t="str">
            <v xml:space="preserve">BELCHERTOWN                  </v>
          </cell>
          <cell r="E1197">
            <v>0</v>
          </cell>
          <cell r="G1197">
            <v>8325</v>
          </cell>
          <cell r="H1197" t="str">
            <v>Human Resources and Benefits (1420)</v>
          </cell>
          <cell r="I1197">
            <v>27039</v>
          </cell>
          <cell r="J1197">
            <v>0</v>
          </cell>
          <cell r="K1197">
            <v>27039</v>
          </cell>
          <cell r="L1197">
            <v>9.2046133567079247E-2</v>
          </cell>
          <cell r="M1197">
            <v>10.36016705620905</v>
          </cell>
        </row>
        <row r="1198">
          <cell r="A1198">
            <v>1196</v>
          </cell>
          <cell r="B1198">
            <v>11</v>
          </cell>
          <cell r="C1198" t="str">
            <v>024</v>
          </cell>
          <cell r="D1198" t="str">
            <v xml:space="preserve">BELCHERTOWN                  </v>
          </cell>
          <cell r="E1198">
            <v>0</v>
          </cell>
          <cell r="G1198">
            <v>8330</v>
          </cell>
          <cell r="H1198" t="str">
            <v>Legal Service For School Committee (1430)</v>
          </cell>
          <cell r="I1198">
            <v>13803</v>
          </cell>
          <cell r="J1198">
            <v>0</v>
          </cell>
          <cell r="K1198">
            <v>13803</v>
          </cell>
          <cell r="L1198">
            <v>4.6988157166551824E-2</v>
          </cell>
          <cell r="M1198">
            <v>5.2887083796314034</v>
          </cell>
        </row>
        <row r="1199">
          <cell r="A1199">
            <v>1197</v>
          </cell>
          <cell r="B1199">
            <v>12</v>
          </cell>
          <cell r="C1199" t="str">
            <v>024</v>
          </cell>
          <cell r="D1199" t="str">
            <v xml:space="preserve">BELCHERTOWN                  </v>
          </cell>
          <cell r="E1199">
            <v>0</v>
          </cell>
          <cell r="G1199">
            <v>8335</v>
          </cell>
          <cell r="H1199" t="str">
            <v>Legal Settlements (1435)</v>
          </cell>
          <cell r="I1199">
            <v>0</v>
          </cell>
          <cell r="J1199">
            <v>0</v>
          </cell>
          <cell r="K1199">
            <v>0</v>
          </cell>
          <cell r="L1199">
            <v>0</v>
          </cell>
          <cell r="M1199">
            <v>0</v>
          </cell>
        </row>
        <row r="1200">
          <cell r="A1200">
            <v>1198</v>
          </cell>
          <cell r="B1200">
            <v>13</v>
          </cell>
          <cell r="C1200" t="str">
            <v>024</v>
          </cell>
          <cell r="D1200" t="str">
            <v xml:space="preserve">BELCHERTOWN                  </v>
          </cell>
          <cell r="E1200">
            <v>0</v>
          </cell>
          <cell r="G1200">
            <v>8340</v>
          </cell>
          <cell r="H1200" t="str">
            <v>District-wide Information Mgmt and Tech (1450)</v>
          </cell>
          <cell r="I1200">
            <v>285187</v>
          </cell>
          <cell r="J1200">
            <v>125748</v>
          </cell>
          <cell r="K1200">
            <v>410935</v>
          </cell>
          <cell r="L1200">
            <v>1.3989044675242319</v>
          </cell>
          <cell r="M1200">
            <v>157.45239281198513</v>
          </cell>
        </row>
        <row r="1201">
          <cell r="A1201">
            <v>1199</v>
          </cell>
          <cell r="B1201">
            <v>14</v>
          </cell>
          <cell r="C1201" t="str">
            <v>024</v>
          </cell>
          <cell r="D1201" t="str">
            <v xml:space="preserve">BELCHERTOWN                  </v>
          </cell>
          <cell r="E1201">
            <v>5</v>
          </cell>
          <cell r="F1201" t="str">
            <v xml:space="preserve">Instructional Leadership </v>
          </cell>
          <cell r="I1201">
            <v>2061892</v>
          </cell>
          <cell r="J1201">
            <v>300964</v>
          </cell>
          <cell r="K1201">
            <v>2362856</v>
          </cell>
          <cell r="L1201">
            <v>8.0436317532369763</v>
          </cell>
          <cell r="M1201">
            <v>905.34349975094824</v>
          </cell>
        </row>
        <row r="1202">
          <cell r="A1202">
            <v>1200</v>
          </cell>
          <cell r="B1202">
            <v>15</v>
          </cell>
          <cell r="C1202" t="str">
            <v>024</v>
          </cell>
          <cell r="D1202" t="str">
            <v xml:space="preserve">BELCHERTOWN                  </v>
          </cell>
          <cell r="E1202">
            <v>0</v>
          </cell>
          <cell r="G1202">
            <v>8345</v>
          </cell>
          <cell r="H1202" t="str">
            <v>Curriculum Directors  (Supervisory) (2110)</v>
          </cell>
          <cell r="I1202">
            <v>927487</v>
          </cell>
          <cell r="J1202">
            <v>260390</v>
          </cell>
          <cell r="K1202">
            <v>1187877</v>
          </cell>
          <cell r="L1202">
            <v>4.0437695552077146</v>
          </cell>
          <cell r="M1202">
            <v>455.14272577493387</v>
          </cell>
        </row>
        <row r="1203">
          <cell r="A1203">
            <v>1201</v>
          </cell>
          <cell r="B1203">
            <v>16</v>
          </cell>
          <cell r="C1203" t="str">
            <v>024</v>
          </cell>
          <cell r="D1203" t="str">
            <v xml:space="preserve">BELCHERTOWN                  </v>
          </cell>
          <cell r="E1203">
            <v>0</v>
          </cell>
          <cell r="G1203">
            <v>8350</v>
          </cell>
          <cell r="H1203" t="str">
            <v>Department Heads  (Non-Supervisory) (2120)</v>
          </cell>
          <cell r="I1203">
            <v>0</v>
          </cell>
          <cell r="J1203">
            <v>0</v>
          </cell>
          <cell r="K1203">
            <v>0</v>
          </cell>
          <cell r="L1203">
            <v>0</v>
          </cell>
          <cell r="M1203">
            <v>0</v>
          </cell>
        </row>
        <row r="1204">
          <cell r="A1204">
            <v>1202</v>
          </cell>
          <cell r="B1204">
            <v>17</v>
          </cell>
          <cell r="C1204" t="str">
            <v>024</v>
          </cell>
          <cell r="D1204" t="str">
            <v xml:space="preserve">BELCHERTOWN                  </v>
          </cell>
          <cell r="E1204">
            <v>0</v>
          </cell>
          <cell r="G1204">
            <v>8355</v>
          </cell>
          <cell r="H1204" t="str">
            <v>School Leadership-Building (2210)</v>
          </cell>
          <cell r="I1204">
            <v>1081923</v>
          </cell>
          <cell r="J1204">
            <v>0</v>
          </cell>
          <cell r="K1204">
            <v>1081923</v>
          </cell>
          <cell r="L1204">
            <v>3.6830810668772913</v>
          </cell>
          <cell r="M1204">
            <v>414.54576803708954</v>
          </cell>
        </row>
        <row r="1205">
          <cell r="A1205">
            <v>1203</v>
          </cell>
          <cell r="B1205">
            <v>18</v>
          </cell>
          <cell r="C1205" t="str">
            <v>024</v>
          </cell>
          <cell r="D1205" t="str">
            <v xml:space="preserve">BELCHERTOWN                  </v>
          </cell>
          <cell r="E1205">
            <v>0</v>
          </cell>
          <cell r="G1205">
            <v>8360</v>
          </cell>
          <cell r="H1205" t="str">
            <v>Curriculum Leaders/Dept Heads-Building Level (2220)</v>
          </cell>
          <cell r="I1205">
            <v>0</v>
          </cell>
          <cell r="J1205">
            <v>40574</v>
          </cell>
          <cell r="K1205">
            <v>40574</v>
          </cell>
          <cell r="L1205">
            <v>0.13812196543328797</v>
          </cell>
          <cell r="M1205">
            <v>15.546189509176596</v>
          </cell>
        </row>
        <row r="1206">
          <cell r="A1206">
            <v>1204</v>
          </cell>
          <cell r="B1206">
            <v>19</v>
          </cell>
          <cell r="C1206" t="str">
            <v>024</v>
          </cell>
          <cell r="D1206" t="str">
            <v xml:space="preserve">BELCHERTOWN                  </v>
          </cell>
          <cell r="E1206">
            <v>0</v>
          </cell>
          <cell r="G1206">
            <v>8365</v>
          </cell>
          <cell r="H1206" t="str">
            <v>Building Technology (2250)</v>
          </cell>
          <cell r="I1206">
            <v>7755</v>
          </cell>
          <cell r="J1206">
            <v>0</v>
          </cell>
          <cell r="K1206">
            <v>7755</v>
          </cell>
          <cell r="L1206">
            <v>2.6399562328958154E-2</v>
          </cell>
          <cell r="M1206">
            <v>2.9713782137246638</v>
          </cell>
        </row>
        <row r="1207">
          <cell r="A1207">
            <v>1205</v>
          </cell>
          <cell r="B1207">
            <v>20</v>
          </cell>
          <cell r="C1207" t="str">
            <v>024</v>
          </cell>
          <cell r="D1207" t="str">
            <v xml:space="preserve">BELCHERTOWN                  </v>
          </cell>
          <cell r="E1207">
            <v>0</v>
          </cell>
          <cell r="G1207">
            <v>8380</v>
          </cell>
          <cell r="H1207" t="str">
            <v>Instructional Coordinators and Team Leaders (2315)</v>
          </cell>
          <cell r="I1207">
            <v>44727</v>
          </cell>
          <cell r="J1207">
            <v>0</v>
          </cell>
          <cell r="K1207">
            <v>44727</v>
          </cell>
          <cell r="L1207">
            <v>0.15225960338972422</v>
          </cell>
          <cell r="M1207">
            <v>17.1374382160236</v>
          </cell>
        </row>
        <row r="1208">
          <cell r="A1208">
            <v>1206</v>
          </cell>
          <cell r="B1208">
            <v>21</v>
          </cell>
          <cell r="C1208" t="str">
            <v>024</v>
          </cell>
          <cell r="D1208" t="str">
            <v xml:space="preserve">BELCHERTOWN                  </v>
          </cell>
          <cell r="E1208">
            <v>6</v>
          </cell>
          <cell r="F1208" t="str">
            <v>Classroom and Specialist Teachers</v>
          </cell>
          <cell r="I1208">
            <v>9821633</v>
          </cell>
          <cell r="J1208">
            <v>268944</v>
          </cell>
          <cell r="K1208">
            <v>10090577</v>
          </cell>
          <cell r="L1208">
            <v>34.350330940896399</v>
          </cell>
          <cell r="M1208">
            <v>3866.2695888731369</v>
          </cell>
        </row>
        <row r="1209">
          <cell r="A1209">
            <v>1207</v>
          </cell>
          <cell r="B1209">
            <v>22</v>
          </cell>
          <cell r="C1209" t="str">
            <v>024</v>
          </cell>
          <cell r="D1209" t="str">
            <v xml:space="preserve">BELCHERTOWN                  </v>
          </cell>
          <cell r="E1209">
            <v>0</v>
          </cell>
          <cell r="G1209">
            <v>8370</v>
          </cell>
          <cell r="H1209" t="str">
            <v>Teachers, Classroom (2305)</v>
          </cell>
          <cell r="I1209">
            <v>7558416</v>
          </cell>
          <cell r="J1209">
            <v>83234</v>
          </cell>
          <cell r="K1209">
            <v>7641650</v>
          </cell>
          <cell r="L1209">
            <v>26.013696385697369</v>
          </cell>
          <cell r="M1209">
            <v>2927.9474309360512</v>
          </cell>
        </row>
        <row r="1210">
          <cell r="A1210">
            <v>1208</v>
          </cell>
          <cell r="B1210">
            <v>23</v>
          </cell>
          <cell r="C1210" t="str">
            <v>024</v>
          </cell>
          <cell r="D1210" t="str">
            <v xml:space="preserve">BELCHERTOWN                  </v>
          </cell>
          <cell r="E1210">
            <v>0</v>
          </cell>
          <cell r="G1210">
            <v>8375</v>
          </cell>
          <cell r="H1210" t="str">
            <v>Teachers, Specialists  (2310)</v>
          </cell>
          <cell r="I1210">
            <v>2263217</v>
          </cell>
          <cell r="J1210">
            <v>185710</v>
          </cell>
          <cell r="K1210">
            <v>2448927</v>
          </cell>
          <cell r="L1210">
            <v>8.3366345551990335</v>
          </cell>
          <cell r="M1210">
            <v>938.32215793708565</v>
          </cell>
        </row>
        <row r="1211">
          <cell r="A1211">
            <v>1209</v>
          </cell>
          <cell r="B1211">
            <v>24</v>
          </cell>
          <cell r="C1211" t="str">
            <v>024</v>
          </cell>
          <cell r="D1211" t="str">
            <v xml:space="preserve">BELCHERTOWN                  </v>
          </cell>
          <cell r="E1211">
            <v>7</v>
          </cell>
          <cell r="F1211" t="str">
            <v>Other Teaching Services</v>
          </cell>
          <cell r="I1211">
            <v>1679669</v>
          </cell>
          <cell r="J1211">
            <v>61866</v>
          </cell>
          <cell r="K1211">
            <v>1741535</v>
          </cell>
          <cell r="L1211">
            <v>5.9285314997501146</v>
          </cell>
          <cell r="M1211">
            <v>667.28035556917882</v>
          </cell>
        </row>
        <row r="1212">
          <cell r="A1212">
            <v>1210</v>
          </cell>
          <cell r="B1212">
            <v>25</v>
          </cell>
          <cell r="C1212" t="str">
            <v>024</v>
          </cell>
          <cell r="D1212" t="str">
            <v xml:space="preserve">BELCHERTOWN                  </v>
          </cell>
          <cell r="E1212">
            <v>0</v>
          </cell>
          <cell r="G1212">
            <v>8385</v>
          </cell>
          <cell r="H1212" t="str">
            <v>Medical/ Therapeutic Services (2320)</v>
          </cell>
          <cell r="I1212">
            <v>2518</v>
          </cell>
          <cell r="J1212">
            <v>27576</v>
          </cell>
          <cell r="K1212">
            <v>30094</v>
          </cell>
          <cell r="L1212">
            <v>0.10244596115121428</v>
          </cell>
          <cell r="M1212">
            <v>11.530709988888463</v>
          </cell>
        </row>
        <row r="1213">
          <cell r="A1213">
            <v>1211</v>
          </cell>
          <cell r="B1213">
            <v>26</v>
          </cell>
          <cell r="C1213" t="str">
            <v>024</v>
          </cell>
          <cell r="D1213" t="str">
            <v xml:space="preserve">BELCHERTOWN                  </v>
          </cell>
          <cell r="E1213">
            <v>0</v>
          </cell>
          <cell r="G1213">
            <v>8390</v>
          </cell>
          <cell r="H1213" t="str">
            <v>Substitute Teachers (2325)</v>
          </cell>
          <cell r="I1213">
            <v>326556</v>
          </cell>
          <cell r="J1213">
            <v>0</v>
          </cell>
          <cell r="K1213">
            <v>326556</v>
          </cell>
          <cell r="L1213">
            <v>1.1116615700703107</v>
          </cell>
          <cell r="M1213">
            <v>125.12203532702402</v>
          </cell>
        </row>
        <row r="1214">
          <cell r="A1214">
            <v>1212</v>
          </cell>
          <cell r="B1214">
            <v>27</v>
          </cell>
          <cell r="C1214" t="str">
            <v>024</v>
          </cell>
          <cell r="D1214" t="str">
            <v xml:space="preserve">BELCHERTOWN                  </v>
          </cell>
          <cell r="E1214">
            <v>0</v>
          </cell>
          <cell r="G1214">
            <v>8395</v>
          </cell>
          <cell r="H1214" t="str">
            <v>Non-Clerical Paraprofs./Instructional Assistants (2330)</v>
          </cell>
          <cell r="I1214">
            <v>1159719</v>
          </cell>
          <cell r="J1214">
            <v>34290</v>
          </cell>
          <cell r="K1214">
            <v>1194009</v>
          </cell>
          <cell r="L1214">
            <v>4.0646441027513855</v>
          </cell>
          <cell r="M1214">
            <v>457.49224108203379</v>
          </cell>
        </row>
        <row r="1215">
          <cell r="A1215">
            <v>1213</v>
          </cell>
          <cell r="B1215">
            <v>28</v>
          </cell>
          <cell r="C1215" t="str">
            <v>024</v>
          </cell>
          <cell r="D1215" t="str">
            <v xml:space="preserve">BELCHERTOWN                  </v>
          </cell>
          <cell r="E1215">
            <v>0</v>
          </cell>
          <cell r="G1215">
            <v>8400</v>
          </cell>
          <cell r="H1215" t="str">
            <v>Librarians and Media Center Directors (2340)</v>
          </cell>
          <cell r="I1215">
            <v>190876</v>
          </cell>
          <cell r="J1215">
            <v>0</v>
          </cell>
          <cell r="K1215">
            <v>190876</v>
          </cell>
          <cell r="L1215">
            <v>0.64977986577720392</v>
          </cell>
          <cell r="M1215">
            <v>73.135369171232611</v>
          </cell>
        </row>
        <row r="1216">
          <cell r="A1216">
            <v>1214</v>
          </cell>
          <cell r="B1216">
            <v>29</v>
          </cell>
          <cell r="C1216" t="str">
            <v>024</v>
          </cell>
          <cell r="D1216" t="str">
            <v xml:space="preserve">BELCHERTOWN                  </v>
          </cell>
          <cell r="E1216">
            <v>8</v>
          </cell>
          <cell r="F1216" t="str">
            <v>Professional Development</v>
          </cell>
          <cell r="I1216">
            <v>238109</v>
          </cell>
          <cell r="J1216">
            <v>41513</v>
          </cell>
          <cell r="K1216">
            <v>279622</v>
          </cell>
          <cell r="L1216">
            <v>0.95188889974828328</v>
          </cell>
          <cell r="M1216">
            <v>107.1389708417947</v>
          </cell>
        </row>
        <row r="1217">
          <cell r="A1217">
            <v>1215</v>
          </cell>
          <cell r="B1217">
            <v>30</v>
          </cell>
          <cell r="C1217" t="str">
            <v>024</v>
          </cell>
          <cell r="D1217" t="str">
            <v xml:space="preserve">BELCHERTOWN                  </v>
          </cell>
          <cell r="E1217">
            <v>0</v>
          </cell>
          <cell r="G1217">
            <v>8405</v>
          </cell>
          <cell r="H1217" t="str">
            <v>Professional Development Leadership (2351)</v>
          </cell>
          <cell r="I1217">
            <v>0</v>
          </cell>
          <cell r="J1217">
            <v>0</v>
          </cell>
          <cell r="K1217">
            <v>0</v>
          </cell>
          <cell r="L1217">
            <v>0</v>
          </cell>
          <cell r="M1217">
            <v>0</v>
          </cell>
        </row>
        <row r="1218">
          <cell r="A1218">
            <v>1216</v>
          </cell>
          <cell r="B1218">
            <v>31</v>
          </cell>
          <cell r="C1218" t="str">
            <v>024</v>
          </cell>
          <cell r="D1218" t="str">
            <v xml:space="preserve">BELCHERTOWN                  </v>
          </cell>
          <cell r="E1218">
            <v>0</v>
          </cell>
          <cell r="G1218">
            <v>8410</v>
          </cell>
          <cell r="H1218" t="str">
            <v>Teacher/Instructional Staff-Professional Days (2353)</v>
          </cell>
          <cell r="I1218">
            <v>223435</v>
          </cell>
          <cell r="J1218">
            <v>0</v>
          </cell>
          <cell r="K1218">
            <v>223435</v>
          </cell>
          <cell r="L1218">
            <v>0.76061717717224564</v>
          </cell>
          <cell r="M1218">
            <v>85.610559791562892</v>
          </cell>
        </row>
        <row r="1219">
          <cell r="A1219">
            <v>1217</v>
          </cell>
          <cell r="B1219">
            <v>32</v>
          </cell>
          <cell r="C1219" t="str">
            <v>024</v>
          </cell>
          <cell r="D1219" t="str">
            <v xml:space="preserve">BELCHERTOWN                  </v>
          </cell>
          <cell r="E1219">
            <v>0</v>
          </cell>
          <cell r="G1219">
            <v>8415</v>
          </cell>
          <cell r="H1219" t="str">
            <v>Substitutes for Instructional Staff at Prof. Dev. (2355)</v>
          </cell>
          <cell r="I1219">
            <v>0</v>
          </cell>
          <cell r="J1219">
            <v>3000</v>
          </cell>
          <cell r="K1219">
            <v>3000</v>
          </cell>
          <cell r="L1219">
            <v>1.0212596645631782E-2</v>
          </cell>
          <cell r="M1219">
            <v>1.1494693283267559</v>
          </cell>
        </row>
        <row r="1220">
          <cell r="A1220">
            <v>1218</v>
          </cell>
          <cell r="B1220">
            <v>33</v>
          </cell>
          <cell r="C1220" t="str">
            <v>024</v>
          </cell>
          <cell r="D1220" t="str">
            <v xml:space="preserve">BELCHERTOWN                  </v>
          </cell>
          <cell r="E1220">
            <v>0</v>
          </cell>
          <cell r="G1220">
            <v>8420</v>
          </cell>
          <cell r="H1220" t="str">
            <v>Prof. Dev.  Stipends, Providers and Expenses (2357)</v>
          </cell>
          <cell r="I1220">
            <v>14674</v>
          </cell>
          <cell r="J1220">
            <v>38513</v>
          </cell>
          <cell r="K1220">
            <v>53187</v>
          </cell>
          <cell r="L1220">
            <v>0.18105912593040585</v>
          </cell>
          <cell r="M1220">
            <v>20.378941721905054</v>
          </cell>
        </row>
        <row r="1221">
          <cell r="A1221">
            <v>1219</v>
          </cell>
          <cell r="B1221">
            <v>34</v>
          </cell>
          <cell r="C1221" t="str">
            <v>024</v>
          </cell>
          <cell r="D1221" t="str">
            <v xml:space="preserve">BELCHERTOWN                  </v>
          </cell>
          <cell r="E1221">
            <v>9</v>
          </cell>
          <cell r="F1221" t="str">
            <v>Instructional Materials, Equipment and Technology</v>
          </cell>
          <cell r="I1221">
            <v>480482</v>
          </cell>
          <cell r="J1221">
            <v>675369</v>
          </cell>
          <cell r="K1221">
            <v>1155851</v>
          </cell>
          <cell r="L1221">
            <v>3.9347466818167134</v>
          </cell>
          <cell r="M1221">
            <v>442.87175753860299</v>
          </cell>
        </row>
        <row r="1222">
          <cell r="A1222">
            <v>1220</v>
          </cell>
          <cell r="B1222">
            <v>35</v>
          </cell>
          <cell r="C1222" t="str">
            <v>024</v>
          </cell>
          <cell r="D1222" t="str">
            <v xml:space="preserve">BELCHERTOWN                  </v>
          </cell>
          <cell r="E1222">
            <v>0</v>
          </cell>
          <cell r="G1222">
            <v>8425</v>
          </cell>
          <cell r="H1222" t="str">
            <v>Textbooks &amp; Related Software/Media/Materials (2410)</v>
          </cell>
          <cell r="I1222">
            <v>77938</v>
          </cell>
          <cell r="J1222">
            <v>57623</v>
          </cell>
          <cell r="K1222">
            <v>135561</v>
          </cell>
          <cell r="L1222">
            <v>0.4614766046261633</v>
          </cell>
          <cell r="M1222">
            <v>51.941070539101112</v>
          </cell>
        </row>
        <row r="1223">
          <cell r="A1223">
            <v>1221</v>
          </cell>
          <cell r="B1223">
            <v>36</v>
          </cell>
          <cell r="C1223" t="str">
            <v>024</v>
          </cell>
          <cell r="D1223" t="str">
            <v xml:space="preserve">BELCHERTOWN                  </v>
          </cell>
          <cell r="E1223">
            <v>0</v>
          </cell>
          <cell r="G1223">
            <v>8430</v>
          </cell>
          <cell r="H1223" t="str">
            <v>Other Instructional Materials (2415)</v>
          </cell>
          <cell r="I1223">
            <v>49064</v>
          </cell>
          <cell r="J1223">
            <v>0</v>
          </cell>
          <cell r="K1223">
            <v>49064</v>
          </cell>
          <cell r="L1223">
            <v>0.16702361394042592</v>
          </cell>
          <cell r="M1223">
            <v>18.799187708341314</v>
          </cell>
        </row>
        <row r="1224">
          <cell r="A1224">
            <v>1222</v>
          </cell>
          <cell r="B1224">
            <v>37</v>
          </cell>
          <cell r="C1224" t="str">
            <v>024</v>
          </cell>
          <cell r="D1224" t="str">
            <v xml:space="preserve">BELCHERTOWN                  </v>
          </cell>
          <cell r="E1224">
            <v>0</v>
          </cell>
          <cell r="G1224">
            <v>8435</v>
          </cell>
          <cell r="H1224" t="str">
            <v>Instructional Equipment (2420)</v>
          </cell>
          <cell r="I1224">
            <v>71508</v>
          </cell>
          <cell r="J1224">
            <v>0</v>
          </cell>
          <cell r="K1224">
            <v>71508</v>
          </cell>
          <cell r="L1224">
            <v>0.24342745364527915</v>
          </cell>
          <cell r="M1224">
            <v>27.398750909996551</v>
          </cell>
        </row>
        <row r="1225">
          <cell r="A1225">
            <v>1223</v>
          </cell>
          <cell r="B1225">
            <v>38</v>
          </cell>
          <cell r="C1225" t="str">
            <v>024</v>
          </cell>
          <cell r="D1225" t="str">
            <v xml:space="preserve">BELCHERTOWN                  </v>
          </cell>
          <cell r="E1225">
            <v>0</v>
          </cell>
          <cell r="G1225">
            <v>8440</v>
          </cell>
          <cell r="H1225" t="str">
            <v>General Supplies (2430)</v>
          </cell>
          <cell r="I1225">
            <v>242105</v>
          </cell>
          <cell r="J1225">
            <v>2961</v>
          </cell>
          <cell r="K1225">
            <v>245066</v>
          </cell>
          <cell r="L1225">
            <v>0.83425340318613272</v>
          </cell>
          <cell r="M1225">
            <v>93.898616805241574</v>
          </cell>
        </row>
        <row r="1226">
          <cell r="A1226">
            <v>1224</v>
          </cell>
          <cell r="B1226">
            <v>39</v>
          </cell>
          <cell r="C1226" t="str">
            <v>024</v>
          </cell>
          <cell r="D1226" t="str">
            <v xml:space="preserve">BELCHERTOWN                  </v>
          </cell>
          <cell r="E1226">
            <v>0</v>
          </cell>
          <cell r="G1226">
            <v>8445</v>
          </cell>
          <cell r="H1226" t="str">
            <v>Other Instructional Services (2440)</v>
          </cell>
          <cell r="I1226">
            <v>12169</v>
          </cell>
          <cell r="J1226">
            <v>63603</v>
          </cell>
          <cell r="K1226">
            <v>75772</v>
          </cell>
          <cell r="L1226">
            <v>0.25794295767760378</v>
          </cell>
          <cell r="M1226">
            <v>29.032529981991647</v>
          </cell>
        </row>
        <row r="1227">
          <cell r="A1227">
            <v>1225</v>
          </cell>
          <cell r="B1227">
            <v>40</v>
          </cell>
          <cell r="C1227" t="str">
            <v>024</v>
          </cell>
          <cell r="D1227" t="str">
            <v xml:space="preserve">BELCHERTOWN                  </v>
          </cell>
          <cell r="E1227">
            <v>0</v>
          </cell>
          <cell r="G1227">
            <v>8450</v>
          </cell>
          <cell r="H1227" t="str">
            <v>Classroom Instructional Technology (2451)</v>
          </cell>
          <cell r="I1227">
            <v>14765</v>
          </cell>
          <cell r="J1227">
            <v>548311</v>
          </cell>
          <cell r="K1227">
            <v>563076</v>
          </cell>
          <cell r="L1227">
            <v>1.9168226896119203</v>
          </cell>
          <cell r="M1227">
            <v>215.74619717230544</v>
          </cell>
        </row>
        <row r="1228">
          <cell r="A1228">
            <v>1226</v>
          </cell>
          <cell r="B1228">
            <v>41</v>
          </cell>
          <cell r="C1228" t="str">
            <v>024</v>
          </cell>
          <cell r="D1228" t="str">
            <v xml:space="preserve">BELCHERTOWN                  </v>
          </cell>
          <cell r="E1228">
            <v>0</v>
          </cell>
          <cell r="G1228">
            <v>8455</v>
          </cell>
          <cell r="H1228" t="str">
            <v>Other Instructional Hardware  (2453)</v>
          </cell>
          <cell r="I1228">
            <v>9708</v>
          </cell>
          <cell r="J1228">
            <v>0</v>
          </cell>
          <cell r="K1228">
            <v>9708</v>
          </cell>
          <cell r="L1228">
            <v>3.3047962745264448E-2</v>
          </cell>
          <cell r="M1228">
            <v>3.7196827464653817</v>
          </cell>
        </row>
        <row r="1229">
          <cell r="A1229">
            <v>1227</v>
          </cell>
          <cell r="B1229">
            <v>42</v>
          </cell>
          <cell r="C1229" t="str">
            <v>024</v>
          </cell>
          <cell r="D1229" t="str">
            <v xml:space="preserve">BELCHERTOWN                  </v>
          </cell>
          <cell r="E1229">
            <v>0</v>
          </cell>
          <cell r="G1229">
            <v>8460</v>
          </cell>
          <cell r="H1229" t="str">
            <v>Instructional Software (2455)</v>
          </cell>
          <cell r="I1229">
            <v>3225</v>
          </cell>
          <cell r="J1229">
            <v>2871</v>
          </cell>
          <cell r="K1229">
            <v>6096</v>
          </cell>
          <cell r="L1229">
            <v>2.075199638392378E-2</v>
          </cell>
          <cell r="M1229">
            <v>2.3357216751599679</v>
          </cell>
        </row>
        <row r="1230">
          <cell r="A1230">
            <v>1228</v>
          </cell>
          <cell r="B1230">
            <v>43</v>
          </cell>
          <cell r="C1230" t="str">
            <v>024</v>
          </cell>
          <cell r="D1230" t="str">
            <v xml:space="preserve">BELCHERTOWN                  </v>
          </cell>
          <cell r="E1230">
            <v>10</v>
          </cell>
          <cell r="F1230" t="str">
            <v>Guidance, Counseling and Testing</v>
          </cell>
          <cell r="I1230">
            <v>737029</v>
          </cell>
          <cell r="J1230">
            <v>0</v>
          </cell>
          <cell r="K1230">
            <v>737029</v>
          </cell>
          <cell r="L1230">
            <v>2.5089932977111156</v>
          </cell>
          <cell r="M1230">
            <v>282.39740986244681</v>
          </cell>
        </row>
        <row r="1231">
          <cell r="A1231">
            <v>1229</v>
          </cell>
          <cell r="B1231">
            <v>44</v>
          </cell>
          <cell r="C1231" t="str">
            <v>024</v>
          </cell>
          <cell r="D1231" t="str">
            <v xml:space="preserve">BELCHERTOWN                  </v>
          </cell>
          <cell r="E1231">
            <v>0</v>
          </cell>
          <cell r="G1231">
            <v>8465</v>
          </cell>
          <cell r="H1231" t="str">
            <v>Guidance and Adjustment Counselors (2710)</v>
          </cell>
          <cell r="I1231">
            <v>600238</v>
          </cell>
          <cell r="J1231">
            <v>0</v>
          </cell>
          <cell r="K1231">
            <v>600238</v>
          </cell>
          <cell r="L1231">
            <v>2.0433295284602431</v>
          </cell>
          <cell r="M1231">
            <v>229.98505689873176</v>
          </cell>
        </row>
        <row r="1232">
          <cell r="A1232">
            <v>1230</v>
          </cell>
          <cell r="B1232">
            <v>45</v>
          </cell>
          <cell r="C1232" t="str">
            <v>024</v>
          </cell>
          <cell r="D1232" t="str">
            <v xml:space="preserve">BELCHERTOWN                  </v>
          </cell>
          <cell r="E1232">
            <v>0</v>
          </cell>
          <cell r="G1232">
            <v>8470</v>
          </cell>
          <cell r="H1232" t="str">
            <v>Testing and Assessment (2720)</v>
          </cell>
          <cell r="I1232">
            <v>0</v>
          </cell>
          <cell r="J1232">
            <v>0</v>
          </cell>
          <cell r="K1232">
            <v>0</v>
          </cell>
          <cell r="L1232">
            <v>0</v>
          </cell>
          <cell r="M1232">
            <v>0</v>
          </cell>
        </row>
        <row r="1233">
          <cell r="A1233">
            <v>1231</v>
          </cell>
          <cell r="B1233">
            <v>46</v>
          </cell>
          <cell r="C1233" t="str">
            <v>024</v>
          </cell>
          <cell r="D1233" t="str">
            <v xml:space="preserve">BELCHERTOWN                  </v>
          </cell>
          <cell r="E1233">
            <v>0</v>
          </cell>
          <cell r="G1233">
            <v>8475</v>
          </cell>
          <cell r="H1233" t="str">
            <v>Psychological Services (2800)</v>
          </cell>
          <cell r="I1233">
            <v>136791</v>
          </cell>
          <cell r="J1233">
            <v>0</v>
          </cell>
          <cell r="K1233">
            <v>136791</v>
          </cell>
          <cell r="L1233">
            <v>0.46566376925087233</v>
          </cell>
          <cell r="M1233">
            <v>52.41235296371508</v>
          </cell>
        </row>
        <row r="1234">
          <cell r="A1234">
            <v>1232</v>
          </cell>
          <cell r="B1234">
            <v>47</v>
          </cell>
          <cell r="C1234" t="str">
            <v>024</v>
          </cell>
          <cell r="D1234" t="str">
            <v xml:space="preserve">BELCHERTOWN                  </v>
          </cell>
          <cell r="E1234">
            <v>11</v>
          </cell>
          <cell r="F1234" t="str">
            <v>Pupil Services</v>
          </cell>
          <cell r="I1234">
            <v>2033636.5</v>
          </cell>
          <cell r="J1234">
            <v>972487</v>
          </cell>
          <cell r="K1234">
            <v>3006123.5</v>
          </cell>
          <cell r="L1234">
            <v>10.233442257484956</v>
          </cell>
          <cell r="M1234">
            <v>1151.8155868040922</v>
          </cell>
        </row>
        <row r="1235">
          <cell r="A1235">
            <v>1233</v>
          </cell>
          <cell r="B1235">
            <v>48</v>
          </cell>
          <cell r="C1235" t="str">
            <v>024</v>
          </cell>
          <cell r="D1235" t="str">
            <v xml:space="preserve">BELCHERTOWN                  </v>
          </cell>
          <cell r="E1235">
            <v>0</v>
          </cell>
          <cell r="G1235">
            <v>8485</v>
          </cell>
          <cell r="H1235" t="str">
            <v>Attendance and Parent Liaison Services (3100)</v>
          </cell>
          <cell r="I1235">
            <v>0</v>
          </cell>
          <cell r="J1235">
            <v>0</v>
          </cell>
          <cell r="K1235">
            <v>0</v>
          </cell>
          <cell r="L1235">
            <v>0</v>
          </cell>
          <cell r="M1235">
            <v>0</v>
          </cell>
        </row>
        <row r="1236">
          <cell r="A1236">
            <v>1234</v>
          </cell>
          <cell r="B1236">
            <v>49</v>
          </cell>
          <cell r="C1236" t="str">
            <v>024</v>
          </cell>
          <cell r="D1236" t="str">
            <v xml:space="preserve">BELCHERTOWN                  </v>
          </cell>
          <cell r="E1236">
            <v>0</v>
          </cell>
          <cell r="G1236">
            <v>8490</v>
          </cell>
          <cell r="H1236" t="str">
            <v>Medical/Health Services (3200)</v>
          </cell>
          <cell r="I1236">
            <v>329161</v>
          </cell>
          <cell r="J1236">
            <v>77900</v>
          </cell>
          <cell r="K1236">
            <v>407061</v>
          </cell>
          <cell r="L1236">
            <v>1.3857166010558395</v>
          </cell>
          <cell r="M1236">
            <v>155.96804475267251</v>
          </cell>
        </row>
        <row r="1237">
          <cell r="A1237">
            <v>1235</v>
          </cell>
          <cell r="B1237">
            <v>50</v>
          </cell>
          <cell r="C1237" t="str">
            <v>024</v>
          </cell>
          <cell r="D1237" t="str">
            <v xml:space="preserve">BELCHERTOWN                  </v>
          </cell>
          <cell r="E1237">
            <v>0</v>
          </cell>
          <cell r="G1237">
            <v>8495</v>
          </cell>
          <cell r="H1237" t="str">
            <v>In-District Transportation (3300)</v>
          </cell>
          <cell r="I1237">
            <v>1275576.5</v>
          </cell>
          <cell r="J1237">
            <v>0</v>
          </cell>
          <cell r="K1237">
            <v>1275576.5</v>
          </cell>
          <cell r="L1237">
            <v>4.3423160950489095</v>
          </cell>
          <cell r="M1237">
            <v>488.7453542281313</v>
          </cell>
        </row>
        <row r="1238">
          <cell r="A1238">
            <v>1236</v>
          </cell>
          <cell r="B1238">
            <v>51</v>
          </cell>
          <cell r="C1238" t="str">
            <v>024</v>
          </cell>
          <cell r="D1238" t="str">
            <v xml:space="preserve">BELCHERTOWN                  </v>
          </cell>
          <cell r="E1238">
            <v>0</v>
          </cell>
          <cell r="G1238">
            <v>8500</v>
          </cell>
          <cell r="H1238" t="str">
            <v>Food Salaries and Other Expenses (3400)</v>
          </cell>
          <cell r="I1238">
            <v>0</v>
          </cell>
          <cell r="J1238">
            <v>874368</v>
          </cell>
          <cell r="K1238">
            <v>874368</v>
          </cell>
          <cell r="L1238">
            <v>2.9765225679492566</v>
          </cell>
          <cell r="M1238">
            <v>335.01973255680292</v>
          </cell>
        </row>
        <row r="1239">
          <cell r="A1239">
            <v>1237</v>
          </cell>
          <cell r="B1239">
            <v>52</v>
          </cell>
          <cell r="C1239" t="str">
            <v>024</v>
          </cell>
          <cell r="D1239" t="str">
            <v xml:space="preserve">BELCHERTOWN                  </v>
          </cell>
          <cell r="E1239">
            <v>0</v>
          </cell>
          <cell r="G1239">
            <v>8505</v>
          </cell>
          <cell r="H1239" t="str">
            <v>Athletics (3510)</v>
          </cell>
          <cell r="I1239">
            <v>345033</v>
          </cell>
          <cell r="J1239">
            <v>8998</v>
          </cell>
          <cell r="K1239">
            <v>354031</v>
          </cell>
          <cell r="L1239">
            <v>1.2051919343498885</v>
          </cell>
          <cell r="M1239">
            <v>135.64925859228322</v>
          </cell>
        </row>
        <row r="1240">
          <cell r="A1240">
            <v>1238</v>
          </cell>
          <cell r="B1240">
            <v>53</v>
          </cell>
          <cell r="C1240" t="str">
            <v>024</v>
          </cell>
          <cell r="D1240" t="str">
            <v xml:space="preserve">BELCHERTOWN                  </v>
          </cell>
          <cell r="E1240">
            <v>0</v>
          </cell>
          <cell r="G1240">
            <v>8510</v>
          </cell>
          <cell r="H1240" t="str">
            <v>Other Student Body Activities (3520)</v>
          </cell>
          <cell r="I1240">
            <v>42618</v>
          </cell>
          <cell r="J1240">
            <v>1478</v>
          </cell>
          <cell r="K1240">
            <v>44096</v>
          </cell>
          <cell r="L1240">
            <v>0.15011155389525968</v>
          </cell>
          <cell r="M1240">
            <v>16.895666500632206</v>
          </cell>
        </row>
        <row r="1241">
          <cell r="A1241">
            <v>1239</v>
          </cell>
          <cell r="B1241">
            <v>54</v>
          </cell>
          <cell r="C1241" t="str">
            <v>024</v>
          </cell>
          <cell r="D1241" t="str">
            <v xml:space="preserve">BELCHERTOWN                  </v>
          </cell>
          <cell r="E1241">
            <v>0</v>
          </cell>
          <cell r="G1241">
            <v>8515</v>
          </cell>
          <cell r="H1241" t="str">
            <v>School Security  (3600)</v>
          </cell>
          <cell r="I1241">
            <v>41248</v>
          </cell>
          <cell r="J1241">
            <v>9743</v>
          </cell>
          <cell r="K1241">
            <v>50991</v>
          </cell>
          <cell r="L1241">
            <v>0.1735835051858034</v>
          </cell>
          <cell r="M1241">
            <v>19.537530173569866</v>
          </cell>
        </row>
        <row r="1242">
          <cell r="A1242">
            <v>1240</v>
          </cell>
          <cell r="B1242">
            <v>55</v>
          </cell>
          <cell r="C1242" t="str">
            <v>024</v>
          </cell>
          <cell r="D1242" t="str">
            <v xml:space="preserve">BELCHERTOWN                  </v>
          </cell>
          <cell r="E1242">
            <v>12</v>
          </cell>
          <cell r="F1242" t="str">
            <v>Operations and Maintenance</v>
          </cell>
          <cell r="I1242">
            <v>2605532</v>
          </cell>
          <cell r="J1242">
            <v>61843</v>
          </cell>
          <cell r="K1242">
            <v>2667375</v>
          </cell>
          <cell r="L1242">
            <v>9.0802749925473574</v>
          </cell>
          <cell r="M1242">
            <v>1022.0219165485267</v>
          </cell>
        </row>
        <row r="1243">
          <cell r="A1243">
            <v>1241</v>
          </cell>
          <cell r="B1243">
            <v>56</v>
          </cell>
          <cell r="C1243" t="str">
            <v>024</v>
          </cell>
          <cell r="D1243" t="str">
            <v xml:space="preserve">BELCHERTOWN                  </v>
          </cell>
          <cell r="E1243">
            <v>0</v>
          </cell>
          <cell r="G1243">
            <v>8520</v>
          </cell>
          <cell r="H1243" t="str">
            <v>Custodial Services (4110)</v>
          </cell>
          <cell r="I1243">
            <v>981744</v>
          </cell>
          <cell r="J1243">
            <v>34781</v>
          </cell>
          <cell r="K1243">
            <v>1016525</v>
          </cell>
          <cell r="L1243">
            <v>3.4604532684002822</v>
          </cell>
          <cell r="M1243">
            <v>389.48810299245179</v>
          </cell>
        </row>
        <row r="1244">
          <cell r="A1244">
            <v>1242</v>
          </cell>
          <cell r="B1244">
            <v>57</v>
          </cell>
          <cell r="C1244" t="str">
            <v>024</v>
          </cell>
          <cell r="D1244" t="str">
            <v xml:space="preserve">BELCHERTOWN                  </v>
          </cell>
          <cell r="E1244">
            <v>0</v>
          </cell>
          <cell r="G1244">
            <v>8525</v>
          </cell>
          <cell r="H1244" t="str">
            <v>Heating of Buildings (4120)</v>
          </cell>
          <cell r="I1244">
            <v>480050</v>
          </cell>
          <cell r="J1244">
            <v>0</v>
          </cell>
          <cell r="K1244">
            <v>480050</v>
          </cell>
          <cell r="L1244">
            <v>1.6341856732451789</v>
          </cell>
          <cell r="M1244">
            <v>183.9342503544197</v>
          </cell>
        </row>
        <row r="1245">
          <cell r="A1245">
            <v>1243</v>
          </cell>
          <cell r="B1245">
            <v>58</v>
          </cell>
          <cell r="C1245" t="str">
            <v>024</v>
          </cell>
          <cell r="D1245" t="str">
            <v xml:space="preserve">BELCHERTOWN                  </v>
          </cell>
          <cell r="E1245">
            <v>0</v>
          </cell>
          <cell r="G1245">
            <v>8530</v>
          </cell>
          <cell r="H1245" t="str">
            <v>Utility Services (4130)</v>
          </cell>
          <cell r="I1245">
            <v>646842</v>
          </cell>
          <cell r="J1245">
            <v>0</v>
          </cell>
          <cell r="K1245">
            <v>646842</v>
          </cell>
          <cell r="L1245">
            <v>2.2019788131512508</v>
          </cell>
          <cell r="M1245">
            <v>247.84167975784513</v>
          </cell>
        </row>
        <row r="1246">
          <cell r="A1246">
            <v>1244</v>
          </cell>
          <cell r="B1246">
            <v>59</v>
          </cell>
          <cell r="C1246" t="str">
            <v>024</v>
          </cell>
          <cell r="D1246" t="str">
            <v xml:space="preserve">BELCHERTOWN                  </v>
          </cell>
          <cell r="E1246">
            <v>0</v>
          </cell>
          <cell r="G1246">
            <v>8535</v>
          </cell>
          <cell r="H1246" t="str">
            <v>Maintenance of Grounds (4210)</v>
          </cell>
          <cell r="I1246">
            <v>117260</v>
          </cell>
          <cell r="J1246">
            <v>27062</v>
          </cell>
          <cell r="K1246">
            <v>144322</v>
          </cell>
          <cell r="L1246">
            <v>0.49130079103029001</v>
          </cell>
          <cell r="M1246">
            <v>55.297904134258019</v>
          </cell>
        </row>
        <row r="1247">
          <cell r="A1247">
            <v>1245</v>
          </cell>
          <cell r="B1247">
            <v>60</v>
          </cell>
          <cell r="C1247" t="str">
            <v>024</v>
          </cell>
          <cell r="D1247" t="str">
            <v xml:space="preserve">BELCHERTOWN                  </v>
          </cell>
          <cell r="E1247">
            <v>0</v>
          </cell>
          <cell r="G1247">
            <v>8540</v>
          </cell>
          <cell r="H1247" t="str">
            <v>Maintenance of Buildings (4220)</v>
          </cell>
          <cell r="I1247">
            <v>340957</v>
          </cell>
          <cell r="J1247">
            <v>0</v>
          </cell>
          <cell r="K1247">
            <v>340957</v>
          </cell>
          <cell r="L1247">
            <v>1.160685438168225</v>
          </cell>
          <cell r="M1247">
            <v>130.63987125943521</v>
          </cell>
        </row>
        <row r="1248">
          <cell r="A1248">
            <v>1246</v>
          </cell>
          <cell r="B1248">
            <v>61</v>
          </cell>
          <cell r="C1248" t="str">
            <v>024</v>
          </cell>
          <cell r="D1248" t="str">
            <v xml:space="preserve">BELCHERTOWN                  </v>
          </cell>
          <cell r="E1248">
            <v>0</v>
          </cell>
          <cell r="G1248">
            <v>8545</v>
          </cell>
          <cell r="H1248" t="str">
            <v>Building Security System (4225)</v>
          </cell>
          <cell r="I1248">
            <v>10011</v>
          </cell>
          <cell r="J1248">
            <v>0</v>
          </cell>
          <cell r="K1248">
            <v>10011</v>
          </cell>
          <cell r="L1248">
            <v>3.4079435006473258E-2</v>
          </cell>
          <cell r="M1248">
            <v>3.8357791486263841</v>
          </cell>
        </row>
        <row r="1249">
          <cell r="A1249">
            <v>1247</v>
          </cell>
          <cell r="B1249">
            <v>62</v>
          </cell>
          <cell r="C1249" t="str">
            <v>024</v>
          </cell>
          <cell r="D1249" t="str">
            <v xml:space="preserve">BELCHERTOWN                  </v>
          </cell>
          <cell r="E1249">
            <v>0</v>
          </cell>
          <cell r="G1249">
            <v>8550</v>
          </cell>
          <cell r="H1249" t="str">
            <v>Maintenance of Equipment (4230)</v>
          </cell>
          <cell r="I1249">
            <v>18076</v>
          </cell>
          <cell r="J1249">
            <v>0</v>
          </cell>
          <cell r="K1249">
            <v>18076</v>
          </cell>
          <cell r="L1249">
            <v>6.1534298988813359E-2</v>
          </cell>
          <cell r="M1249">
            <v>6.9259358596114788</v>
          </cell>
        </row>
        <row r="1250">
          <cell r="A1250">
            <v>1248</v>
          </cell>
          <cell r="B1250">
            <v>63</v>
          </cell>
          <cell r="C1250" t="str">
            <v>024</v>
          </cell>
          <cell r="D1250" t="str">
            <v xml:space="preserve">BELCHERTOWN                  </v>
          </cell>
          <cell r="E1250">
            <v>0</v>
          </cell>
          <cell r="G1250">
            <v>8555</v>
          </cell>
          <cell r="H1250" t="str">
            <v xml:space="preserve">Extraordinary Maintenance (4300)   </v>
          </cell>
          <cell r="I1250">
            <v>0</v>
          </cell>
          <cell r="J1250">
            <v>0</v>
          </cell>
          <cell r="K1250">
            <v>0</v>
          </cell>
          <cell r="L1250">
            <v>0</v>
          </cell>
          <cell r="M1250">
            <v>0</v>
          </cell>
        </row>
        <row r="1251">
          <cell r="A1251">
            <v>1249</v>
          </cell>
          <cell r="B1251">
            <v>64</v>
          </cell>
          <cell r="C1251" t="str">
            <v>024</v>
          </cell>
          <cell r="D1251" t="str">
            <v xml:space="preserve">BELCHERTOWN                  </v>
          </cell>
          <cell r="E1251">
            <v>0</v>
          </cell>
          <cell r="G1251">
            <v>8560</v>
          </cell>
          <cell r="H1251" t="str">
            <v>Networking and Telecommunications (4400)</v>
          </cell>
          <cell r="I1251">
            <v>0</v>
          </cell>
          <cell r="J1251">
            <v>0</v>
          </cell>
          <cell r="K1251">
            <v>0</v>
          </cell>
          <cell r="L1251">
            <v>0</v>
          </cell>
          <cell r="M1251">
            <v>0</v>
          </cell>
        </row>
        <row r="1252">
          <cell r="A1252">
            <v>1250</v>
          </cell>
          <cell r="B1252">
            <v>65</v>
          </cell>
          <cell r="C1252" t="str">
            <v>024</v>
          </cell>
          <cell r="D1252" t="str">
            <v xml:space="preserve">BELCHERTOWN                  </v>
          </cell>
          <cell r="E1252">
            <v>0</v>
          </cell>
          <cell r="G1252">
            <v>8565</v>
          </cell>
          <cell r="H1252" t="str">
            <v>Technology Maintenance (4450)</v>
          </cell>
          <cell r="I1252">
            <v>10592</v>
          </cell>
          <cell r="J1252">
            <v>0</v>
          </cell>
          <cell r="K1252">
            <v>10592</v>
          </cell>
          <cell r="L1252">
            <v>3.6057274556843939E-2</v>
          </cell>
          <cell r="M1252">
            <v>4.0583930418789986</v>
          </cell>
        </row>
        <row r="1253">
          <cell r="A1253">
            <v>1251</v>
          </cell>
          <cell r="B1253">
            <v>66</v>
          </cell>
          <cell r="C1253" t="str">
            <v>024</v>
          </cell>
          <cell r="D1253" t="str">
            <v xml:space="preserve">BELCHERTOWN                  </v>
          </cell>
          <cell r="E1253">
            <v>13</v>
          </cell>
          <cell r="F1253" t="str">
            <v>Insurance, Retirement Programs and Other</v>
          </cell>
          <cell r="I1253">
            <v>3472954</v>
          </cell>
          <cell r="J1253">
            <v>527351</v>
          </cell>
          <cell r="K1253">
            <v>4000305</v>
          </cell>
          <cell r="L1253">
            <v>13.617833808168015</v>
          </cell>
          <cell r="M1253">
            <v>1532.7426338173875</v>
          </cell>
        </row>
        <row r="1254">
          <cell r="A1254">
            <v>1252</v>
          </cell>
          <cell r="B1254">
            <v>67</v>
          </cell>
          <cell r="C1254" t="str">
            <v>024</v>
          </cell>
          <cell r="D1254" t="str">
            <v xml:space="preserve">BELCHERTOWN                  </v>
          </cell>
          <cell r="E1254">
            <v>0</v>
          </cell>
          <cell r="G1254">
            <v>8570</v>
          </cell>
          <cell r="H1254" t="str">
            <v>Employer Retirement Contributions (5100)</v>
          </cell>
          <cell r="I1254">
            <v>741657</v>
          </cell>
          <cell r="J1254">
            <v>24624</v>
          </cell>
          <cell r="K1254">
            <v>766281</v>
          </cell>
          <cell r="L1254">
            <v>2.6085729234037891</v>
          </cell>
          <cell r="M1254">
            <v>293.60550212651827</v>
          </cell>
        </row>
        <row r="1255">
          <cell r="A1255">
            <v>1253</v>
          </cell>
          <cell r="B1255">
            <v>68</v>
          </cell>
          <cell r="C1255" t="str">
            <v>024</v>
          </cell>
          <cell r="D1255" t="str">
            <v xml:space="preserve">BELCHERTOWN                  </v>
          </cell>
          <cell r="E1255">
            <v>0</v>
          </cell>
          <cell r="G1255">
            <v>8575</v>
          </cell>
          <cell r="H1255" t="str">
            <v>Insurance for Active Employees (5200)</v>
          </cell>
          <cell r="I1255">
            <v>2346556</v>
          </cell>
          <cell r="J1255">
            <v>502727</v>
          </cell>
          <cell r="K1255">
            <v>2849283</v>
          </cell>
          <cell r="L1255">
            <v>9.6995260027518864</v>
          </cell>
          <cell r="M1255">
            <v>1091.7211387409479</v>
          </cell>
        </row>
        <row r="1256">
          <cell r="A1256">
            <v>1254</v>
          </cell>
          <cell r="B1256">
            <v>69</v>
          </cell>
          <cell r="C1256" t="str">
            <v>024</v>
          </cell>
          <cell r="D1256" t="str">
            <v xml:space="preserve">BELCHERTOWN                  </v>
          </cell>
          <cell r="E1256">
            <v>0</v>
          </cell>
          <cell r="G1256">
            <v>8580</v>
          </cell>
          <cell r="H1256" t="str">
            <v>Insurance for Retired School Employees (5250)</v>
          </cell>
          <cell r="I1256">
            <v>266705</v>
          </cell>
          <cell r="J1256">
            <v>0</v>
          </cell>
          <cell r="K1256">
            <v>266705</v>
          </cell>
          <cell r="L1256">
            <v>0.90791686279107475</v>
          </cell>
          <cell r="M1256">
            <v>102.18973907046247</v>
          </cell>
        </row>
        <row r="1257">
          <cell r="A1257">
            <v>1255</v>
          </cell>
          <cell r="B1257">
            <v>70</v>
          </cell>
          <cell r="C1257" t="str">
            <v>024</v>
          </cell>
          <cell r="D1257" t="str">
            <v xml:space="preserve">BELCHERTOWN                  </v>
          </cell>
          <cell r="E1257">
            <v>0</v>
          </cell>
          <cell r="G1257">
            <v>8585</v>
          </cell>
          <cell r="H1257" t="str">
            <v>Other Non-Employee Insurance (5260)</v>
          </cell>
          <cell r="I1257">
            <v>106271</v>
          </cell>
          <cell r="J1257">
            <v>0</v>
          </cell>
          <cell r="K1257">
            <v>106271</v>
          </cell>
          <cell r="L1257">
            <v>0.36176761937597834</v>
          </cell>
          <cell r="M1257">
            <v>40.718418330204223</v>
          </cell>
        </row>
        <row r="1258">
          <cell r="A1258">
            <v>1256</v>
          </cell>
          <cell r="B1258">
            <v>71</v>
          </cell>
          <cell r="C1258" t="str">
            <v>024</v>
          </cell>
          <cell r="D1258" t="str">
            <v xml:space="preserve">BELCHERTOWN                  </v>
          </cell>
          <cell r="E1258">
            <v>0</v>
          </cell>
          <cell r="G1258">
            <v>8590</v>
          </cell>
          <cell r="H1258" t="str">
            <v xml:space="preserve">Rental Lease of Equipment (5300)   </v>
          </cell>
          <cell r="I1258">
            <v>0</v>
          </cell>
          <cell r="J1258">
            <v>0</v>
          </cell>
          <cell r="K1258">
            <v>0</v>
          </cell>
          <cell r="L1258">
            <v>0</v>
          </cell>
          <cell r="M1258">
            <v>0</v>
          </cell>
        </row>
        <row r="1259">
          <cell r="A1259">
            <v>1257</v>
          </cell>
          <cell r="B1259">
            <v>72</v>
          </cell>
          <cell r="C1259" t="str">
            <v>024</v>
          </cell>
          <cell r="D1259" t="str">
            <v xml:space="preserve">BELCHERTOWN                  </v>
          </cell>
          <cell r="E1259">
            <v>0</v>
          </cell>
          <cell r="G1259">
            <v>8595</v>
          </cell>
          <cell r="H1259" t="str">
            <v>Rental Lease  of Buildings (5350)</v>
          </cell>
          <cell r="I1259">
            <v>0</v>
          </cell>
          <cell r="J1259">
            <v>0</v>
          </cell>
          <cell r="K1259">
            <v>0</v>
          </cell>
          <cell r="L1259">
            <v>0</v>
          </cell>
          <cell r="M1259">
            <v>0</v>
          </cell>
        </row>
        <row r="1260">
          <cell r="A1260">
            <v>1258</v>
          </cell>
          <cell r="B1260">
            <v>73</v>
          </cell>
          <cell r="C1260" t="str">
            <v>024</v>
          </cell>
          <cell r="D1260" t="str">
            <v xml:space="preserve">BELCHERTOWN                  </v>
          </cell>
          <cell r="E1260">
            <v>0</v>
          </cell>
          <cell r="G1260">
            <v>8600</v>
          </cell>
          <cell r="H1260" t="str">
            <v>Short Term Interest RAN's (5400)</v>
          </cell>
          <cell r="I1260">
            <v>0</v>
          </cell>
          <cell r="J1260">
            <v>0</v>
          </cell>
          <cell r="K1260">
            <v>0</v>
          </cell>
          <cell r="L1260">
            <v>0</v>
          </cell>
          <cell r="M1260">
            <v>0</v>
          </cell>
        </row>
        <row r="1261">
          <cell r="A1261">
            <v>1259</v>
          </cell>
          <cell r="B1261">
            <v>74</v>
          </cell>
          <cell r="C1261" t="str">
            <v>024</v>
          </cell>
          <cell r="D1261" t="str">
            <v xml:space="preserve">BELCHERTOWN                  </v>
          </cell>
          <cell r="E1261">
            <v>0</v>
          </cell>
          <cell r="G1261">
            <v>8610</v>
          </cell>
          <cell r="H1261" t="str">
            <v>Crossing Guards, Inspections, Bank Charges (5500)</v>
          </cell>
          <cell r="I1261">
            <v>11765</v>
          </cell>
          <cell r="J1261">
            <v>0</v>
          </cell>
          <cell r="K1261">
            <v>11765</v>
          </cell>
          <cell r="L1261">
            <v>4.0050399845285967E-2</v>
          </cell>
          <cell r="M1261">
            <v>4.5078355492547608</v>
          </cell>
        </row>
        <row r="1262">
          <cell r="A1262">
            <v>1260</v>
          </cell>
          <cell r="B1262">
            <v>75</v>
          </cell>
          <cell r="C1262" t="str">
            <v>024</v>
          </cell>
          <cell r="D1262" t="str">
            <v xml:space="preserve">BELCHERTOWN                  </v>
          </cell>
          <cell r="E1262">
            <v>14</v>
          </cell>
          <cell r="F1262" t="str">
            <v xml:space="preserve">Payments To Out-Of-District Schools </v>
          </cell>
          <cell r="I1262">
            <v>1802348.5</v>
          </cell>
          <cell r="J1262">
            <v>461081</v>
          </cell>
          <cell r="K1262">
            <v>2263429.5</v>
          </cell>
          <cell r="L1262">
            <v>7.7051641731080069</v>
          </cell>
          <cell r="M1262">
            <v>20227.25201072386</v>
          </cell>
        </row>
        <row r="1263">
          <cell r="A1263">
            <v>1261</v>
          </cell>
          <cell r="B1263">
            <v>76</v>
          </cell>
          <cell r="C1263" t="str">
            <v>024</v>
          </cell>
          <cell r="D1263" t="str">
            <v xml:space="preserve">BELCHERTOWN                  </v>
          </cell>
          <cell r="E1263">
            <v>15</v>
          </cell>
          <cell r="F1263" t="str">
            <v>Tuition To Other Schools (9000)</v>
          </cell>
          <cell r="G1263" t="str">
            <v xml:space="preserve"> </v>
          </cell>
          <cell r="I1263">
            <v>1541289</v>
          </cell>
          <cell r="J1263">
            <v>461081</v>
          </cell>
          <cell r="K1263">
            <v>2002370</v>
          </cell>
          <cell r="L1263">
            <v>6.8164657151045702</v>
          </cell>
          <cell r="M1263">
            <v>17894.280607685432</v>
          </cell>
        </row>
        <row r="1264">
          <cell r="A1264">
            <v>1262</v>
          </cell>
          <cell r="B1264">
            <v>77</v>
          </cell>
          <cell r="C1264" t="str">
            <v>024</v>
          </cell>
          <cell r="D1264" t="str">
            <v xml:space="preserve">BELCHERTOWN                  </v>
          </cell>
          <cell r="E1264">
            <v>16</v>
          </cell>
          <cell r="F1264" t="str">
            <v>Out-of-District Transportation (3300)</v>
          </cell>
          <cell r="I1264">
            <v>261059.5</v>
          </cell>
          <cell r="K1264">
            <v>261059.5</v>
          </cell>
          <cell r="L1264">
            <v>0.88869845800343672</v>
          </cell>
          <cell r="M1264">
            <v>2332.9714030384271</v>
          </cell>
        </row>
        <row r="1265">
          <cell r="A1265">
            <v>1263</v>
          </cell>
          <cell r="B1265">
            <v>78</v>
          </cell>
          <cell r="C1265" t="str">
            <v>024</v>
          </cell>
          <cell r="D1265" t="str">
            <v xml:space="preserve">BELCHERTOWN                  </v>
          </cell>
          <cell r="E1265">
            <v>17</v>
          </cell>
          <cell r="F1265" t="str">
            <v>TOTAL EXPENDITURES</v>
          </cell>
          <cell r="I1265">
            <v>25877328</v>
          </cell>
          <cell r="J1265">
            <v>3498159</v>
          </cell>
          <cell r="K1265">
            <v>29375487</v>
          </cell>
          <cell r="L1265">
            <v>99.999999999999972</v>
          </cell>
          <cell r="M1265">
            <v>10792.669189506943</v>
          </cell>
        </row>
        <row r="1266">
          <cell r="A1266">
            <v>1264</v>
          </cell>
          <cell r="B1266">
            <v>79</v>
          </cell>
          <cell r="C1266" t="str">
            <v>024</v>
          </cell>
          <cell r="D1266" t="str">
            <v xml:space="preserve">BELCHERTOWN                  </v>
          </cell>
          <cell r="E1266">
            <v>18</v>
          </cell>
          <cell r="F1266" t="str">
            <v>percentage of overall spending from the general fund</v>
          </cell>
          <cell r="I1266">
            <v>88.091571043571122</v>
          </cell>
        </row>
        <row r="1267">
          <cell r="A1267">
            <v>1265</v>
          </cell>
          <cell r="B1267">
            <v>1</v>
          </cell>
          <cell r="C1267" t="str">
            <v>025</v>
          </cell>
          <cell r="D1267" t="str">
            <v xml:space="preserve">BELLINGHAM                   </v>
          </cell>
          <cell r="E1267">
            <v>1</v>
          </cell>
          <cell r="F1267" t="str">
            <v>In-District FTE Average Membership</v>
          </cell>
          <cell r="G1267" t="str">
            <v xml:space="preserve"> </v>
          </cell>
        </row>
        <row r="1268">
          <cell r="A1268">
            <v>1266</v>
          </cell>
          <cell r="B1268">
            <v>2</v>
          </cell>
          <cell r="C1268" t="str">
            <v>025</v>
          </cell>
          <cell r="D1268" t="str">
            <v xml:space="preserve">BELLINGHAM                   </v>
          </cell>
          <cell r="E1268">
            <v>2</v>
          </cell>
          <cell r="F1268" t="str">
            <v>Out-of-District FTE Average Membership</v>
          </cell>
          <cell r="G1268" t="str">
            <v xml:space="preserve"> </v>
          </cell>
        </row>
        <row r="1269">
          <cell r="A1269">
            <v>1267</v>
          </cell>
          <cell r="B1269">
            <v>3</v>
          </cell>
          <cell r="C1269" t="str">
            <v>025</v>
          </cell>
          <cell r="D1269" t="str">
            <v xml:space="preserve">BELLINGHAM                   </v>
          </cell>
          <cell r="E1269">
            <v>3</v>
          </cell>
          <cell r="F1269" t="str">
            <v>Total FTE Average Membership</v>
          </cell>
          <cell r="G1269" t="str">
            <v xml:space="preserve"> </v>
          </cell>
        </row>
        <row r="1270">
          <cell r="A1270">
            <v>1268</v>
          </cell>
          <cell r="B1270">
            <v>4</v>
          </cell>
          <cell r="C1270" t="str">
            <v>025</v>
          </cell>
          <cell r="D1270" t="str">
            <v xml:space="preserve">BELLINGHAM                   </v>
          </cell>
          <cell r="E1270">
            <v>4</v>
          </cell>
          <cell r="F1270" t="str">
            <v>Administration</v>
          </cell>
          <cell r="G1270" t="str">
            <v xml:space="preserve"> </v>
          </cell>
          <cell r="I1270">
            <v>693661</v>
          </cell>
          <cell r="J1270">
            <v>212</v>
          </cell>
          <cell r="K1270">
            <v>693873</v>
          </cell>
          <cell r="L1270">
            <v>2.2401568009354849</v>
          </cell>
          <cell r="M1270">
            <v>272.23516949152543</v>
          </cell>
        </row>
        <row r="1271">
          <cell r="A1271">
            <v>1269</v>
          </cell>
          <cell r="B1271">
            <v>5</v>
          </cell>
          <cell r="C1271" t="str">
            <v>025</v>
          </cell>
          <cell r="D1271" t="str">
            <v xml:space="preserve">BELLINGHAM                   </v>
          </cell>
          <cell r="E1271">
            <v>0</v>
          </cell>
          <cell r="G1271">
            <v>8300</v>
          </cell>
          <cell r="H1271" t="str">
            <v>School Committee (1110)</v>
          </cell>
          <cell r="I1271">
            <v>17080</v>
          </cell>
          <cell r="J1271">
            <v>0</v>
          </cell>
          <cell r="K1271">
            <v>17080</v>
          </cell>
          <cell r="L1271">
            <v>5.5142480194470871E-2</v>
          </cell>
          <cell r="M1271">
            <v>6.7011927181418702</v>
          </cell>
        </row>
        <row r="1272">
          <cell r="A1272">
            <v>1270</v>
          </cell>
          <cell r="B1272">
            <v>6</v>
          </cell>
          <cell r="C1272" t="str">
            <v>025</v>
          </cell>
          <cell r="D1272" t="str">
            <v xml:space="preserve">BELLINGHAM                   </v>
          </cell>
          <cell r="E1272">
            <v>0</v>
          </cell>
          <cell r="G1272">
            <v>8305</v>
          </cell>
          <cell r="H1272" t="str">
            <v>Superintendent (1210)</v>
          </cell>
          <cell r="I1272">
            <v>218671</v>
          </cell>
          <cell r="J1272">
            <v>0</v>
          </cell>
          <cell r="K1272">
            <v>218671</v>
          </cell>
          <cell r="L1272">
            <v>0.70597548516423536</v>
          </cell>
          <cell r="M1272">
            <v>85.793706842435654</v>
          </cell>
        </row>
        <row r="1273">
          <cell r="A1273">
            <v>1271</v>
          </cell>
          <cell r="B1273">
            <v>7</v>
          </cell>
          <cell r="C1273" t="str">
            <v>025</v>
          </cell>
          <cell r="D1273" t="str">
            <v xml:space="preserve">BELLINGHAM                   </v>
          </cell>
          <cell r="E1273">
            <v>0</v>
          </cell>
          <cell r="G1273">
            <v>8310</v>
          </cell>
          <cell r="H1273" t="str">
            <v>Assistant Superintendents (1220)</v>
          </cell>
          <cell r="I1273">
            <v>0</v>
          </cell>
          <cell r="J1273">
            <v>0</v>
          </cell>
          <cell r="K1273">
            <v>0</v>
          </cell>
          <cell r="L1273">
            <v>0</v>
          </cell>
          <cell r="M1273">
            <v>0</v>
          </cell>
        </row>
        <row r="1274">
          <cell r="A1274">
            <v>1272</v>
          </cell>
          <cell r="B1274">
            <v>8</v>
          </cell>
          <cell r="C1274" t="str">
            <v>025</v>
          </cell>
          <cell r="D1274" t="str">
            <v xml:space="preserve">BELLINGHAM                   </v>
          </cell>
          <cell r="E1274">
            <v>0</v>
          </cell>
          <cell r="G1274">
            <v>8315</v>
          </cell>
          <cell r="H1274" t="str">
            <v>Other District-Wide Administration (1230)</v>
          </cell>
          <cell r="I1274">
            <v>0</v>
          </cell>
          <cell r="J1274">
            <v>0</v>
          </cell>
          <cell r="K1274">
            <v>0</v>
          </cell>
          <cell r="L1274">
            <v>0</v>
          </cell>
          <cell r="M1274">
            <v>0</v>
          </cell>
        </row>
        <row r="1275">
          <cell r="A1275">
            <v>1273</v>
          </cell>
          <cell r="B1275">
            <v>9</v>
          </cell>
          <cell r="C1275" t="str">
            <v>025</v>
          </cell>
          <cell r="D1275" t="str">
            <v xml:space="preserve">BELLINGHAM                   </v>
          </cell>
          <cell r="E1275">
            <v>0</v>
          </cell>
          <cell r="G1275">
            <v>8320</v>
          </cell>
          <cell r="H1275" t="str">
            <v>Business and Finance (1410)</v>
          </cell>
          <cell r="I1275">
            <v>345330</v>
          </cell>
          <cell r="J1275">
            <v>212</v>
          </cell>
          <cell r="K1275">
            <v>345542</v>
          </cell>
          <cell r="L1275">
            <v>1.1155762816954247</v>
          </cell>
          <cell r="M1275">
            <v>135.57046453232894</v>
          </cell>
        </row>
        <row r="1276">
          <cell r="A1276">
            <v>1274</v>
          </cell>
          <cell r="B1276">
            <v>10</v>
          </cell>
          <cell r="C1276" t="str">
            <v>025</v>
          </cell>
          <cell r="D1276" t="str">
            <v xml:space="preserve">BELLINGHAM                   </v>
          </cell>
          <cell r="E1276">
            <v>0</v>
          </cell>
          <cell r="G1276">
            <v>8325</v>
          </cell>
          <cell r="H1276" t="str">
            <v>Human Resources and Benefits (1420)</v>
          </cell>
          <cell r="I1276">
            <v>0</v>
          </cell>
          <cell r="J1276">
            <v>0</v>
          </cell>
          <cell r="K1276">
            <v>0</v>
          </cell>
          <cell r="L1276">
            <v>0</v>
          </cell>
          <cell r="M1276">
            <v>0</v>
          </cell>
        </row>
        <row r="1277">
          <cell r="A1277">
            <v>1275</v>
          </cell>
          <cell r="B1277">
            <v>11</v>
          </cell>
          <cell r="C1277" t="str">
            <v>025</v>
          </cell>
          <cell r="D1277" t="str">
            <v xml:space="preserve">BELLINGHAM                   </v>
          </cell>
          <cell r="E1277">
            <v>0</v>
          </cell>
          <cell r="G1277">
            <v>8330</v>
          </cell>
          <cell r="H1277" t="str">
            <v>Legal Service For School Committee (1430)</v>
          </cell>
          <cell r="I1277">
            <v>20821</v>
          </cell>
          <cell r="J1277">
            <v>0</v>
          </cell>
          <cell r="K1277">
            <v>20821</v>
          </cell>
          <cell r="L1277">
            <v>6.7220233028634543E-2</v>
          </cell>
          <cell r="M1277">
            <v>8.1689422473320779</v>
          </cell>
        </row>
        <row r="1278">
          <cell r="A1278">
            <v>1276</v>
          </cell>
          <cell r="B1278">
            <v>12</v>
          </cell>
          <cell r="C1278" t="str">
            <v>025</v>
          </cell>
          <cell r="D1278" t="str">
            <v xml:space="preserve">BELLINGHAM                   </v>
          </cell>
          <cell r="E1278">
            <v>0</v>
          </cell>
          <cell r="G1278">
            <v>8335</v>
          </cell>
          <cell r="H1278" t="str">
            <v>Legal Settlements (1435)</v>
          </cell>
          <cell r="I1278">
            <v>1389</v>
          </cell>
          <cell r="J1278">
            <v>0</v>
          </cell>
          <cell r="K1278">
            <v>1389</v>
          </cell>
          <cell r="L1278">
            <v>4.4843621188594869E-3</v>
          </cell>
          <cell r="M1278">
            <v>0.54496233521657245</v>
          </cell>
        </row>
        <row r="1279">
          <cell r="A1279">
            <v>1277</v>
          </cell>
          <cell r="B1279">
            <v>13</v>
          </cell>
          <cell r="C1279" t="str">
            <v>025</v>
          </cell>
          <cell r="D1279" t="str">
            <v xml:space="preserve">BELLINGHAM                   </v>
          </cell>
          <cell r="E1279">
            <v>0</v>
          </cell>
          <cell r="G1279">
            <v>8340</v>
          </cell>
          <cell r="H1279" t="str">
            <v>District-wide Information Mgmt and Tech (1450)</v>
          </cell>
          <cell r="I1279">
            <v>90370</v>
          </cell>
          <cell r="J1279">
            <v>0</v>
          </cell>
          <cell r="K1279">
            <v>90370</v>
          </cell>
          <cell r="L1279">
            <v>0.29175795873386023</v>
          </cell>
          <cell r="M1279">
            <v>35.455900816070304</v>
          </cell>
        </row>
        <row r="1280">
          <cell r="A1280">
            <v>1278</v>
          </cell>
          <cell r="B1280">
            <v>14</v>
          </cell>
          <cell r="C1280" t="str">
            <v>025</v>
          </cell>
          <cell r="D1280" t="str">
            <v xml:space="preserve">BELLINGHAM                   </v>
          </cell>
          <cell r="E1280">
            <v>5</v>
          </cell>
          <cell r="F1280" t="str">
            <v xml:space="preserve">Instructional Leadership </v>
          </cell>
          <cell r="I1280">
            <v>1339311</v>
          </cell>
          <cell r="J1280">
            <v>233225</v>
          </cell>
          <cell r="K1280">
            <v>1572536</v>
          </cell>
          <cell r="L1280">
            <v>5.0769048732489717</v>
          </cell>
          <cell r="M1280">
            <v>616.97112366603892</v>
          </cell>
        </row>
        <row r="1281">
          <cell r="A1281">
            <v>1279</v>
          </cell>
          <cell r="B1281">
            <v>15</v>
          </cell>
          <cell r="C1281" t="str">
            <v>025</v>
          </cell>
          <cell r="D1281" t="str">
            <v xml:space="preserve">BELLINGHAM                   </v>
          </cell>
          <cell r="E1281">
            <v>0</v>
          </cell>
          <cell r="G1281">
            <v>8345</v>
          </cell>
          <cell r="H1281" t="str">
            <v>Curriculum Directors  (Supervisory) (2110)</v>
          </cell>
          <cell r="I1281">
            <v>188830</v>
          </cell>
          <cell r="J1281">
            <v>19444</v>
          </cell>
          <cell r="K1281">
            <v>208274</v>
          </cell>
          <cell r="L1281">
            <v>0.67240895316295235</v>
          </cell>
          <cell r="M1281">
            <v>81.7145323289391</v>
          </cell>
        </row>
        <row r="1282">
          <cell r="A1282">
            <v>1280</v>
          </cell>
          <cell r="B1282">
            <v>16</v>
          </cell>
          <cell r="C1282" t="str">
            <v>025</v>
          </cell>
          <cell r="D1282" t="str">
            <v xml:space="preserve">BELLINGHAM                   </v>
          </cell>
          <cell r="E1282">
            <v>0</v>
          </cell>
          <cell r="G1282">
            <v>8350</v>
          </cell>
          <cell r="H1282" t="str">
            <v>Department Heads  (Non-Supervisory) (2120)</v>
          </cell>
          <cell r="I1282">
            <v>0</v>
          </cell>
          <cell r="J1282">
            <v>0</v>
          </cell>
          <cell r="K1282">
            <v>0</v>
          </cell>
          <cell r="L1282">
            <v>0</v>
          </cell>
          <cell r="M1282">
            <v>0</v>
          </cell>
        </row>
        <row r="1283">
          <cell r="A1283">
            <v>1281</v>
          </cell>
          <cell r="B1283">
            <v>17</v>
          </cell>
          <cell r="C1283" t="str">
            <v>025</v>
          </cell>
          <cell r="D1283" t="str">
            <v xml:space="preserve">BELLINGHAM                   </v>
          </cell>
          <cell r="E1283">
            <v>0</v>
          </cell>
          <cell r="G1283">
            <v>8355</v>
          </cell>
          <cell r="H1283" t="str">
            <v>School Leadership-Building (2210)</v>
          </cell>
          <cell r="I1283">
            <v>981598</v>
          </cell>
          <cell r="J1283">
            <v>43732</v>
          </cell>
          <cell r="K1283">
            <v>1025330</v>
          </cell>
          <cell r="L1283">
            <v>3.3102599073651531</v>
          </cell>
          <cell r="M1283">
            <v>402.2795040803515</v>
          </cell>
        </row>
        <row r="1284">
          <cell r="A1284">
            <v>1282</v>
          </cell>
          <cell r="B1284">
            <v>18</v>
          </cell>
          <cell r="C1284" t="str">
            <v>025</v>
          </cell>
          <cell r="D1284" t="str">
            <v xml:space="preserve">BELLINGHAM                   </v>
          </cell>
          <cell r="E1284">
            <v>0</v>
          </cell>
          <cell r="G1284">
            <v>8360</v>
          </cell>
          <cell r="H1284" t="str">
            <v>Curriculum Leaders/Dept Heads-Building Level (2220)</v>
          </cell>
          <cell r="I1284">
            <v>32436</v>
          </cell>
          <cell r="J1284">
            <v>0</v>
          </cell>
          <cell r="K1284">
            <v>32436</v>
          </cell>
          <cell r="L1284">
            <v>0.10471905665034292</v>
          </cell>
          <cell r="M1284">
            <v>12.725988700564971</v>
          </cell>
        </row>
        <row r="1285">
          <cell r="A1285">
            <v>1283</v>
          </cell>
          <cell r="B1285">
            <v>19</v>
          </cell>
          <cell r="C1285" t="str">
            <v>025</v>
          </cell>
          <cell r="D1285" t="str">
            <v xml:space="preserve">BELLINGHAM                   </v>
          </cell>
          <cell r="E1285">
            <v>0</v>
          </cell>
          <cell r="G1285">
            <v>8365</v>
          </cell>
          <cell r="H1285" t="str">
            <v>Building Technology (2250)</v>
          </cell>
          <cell r="I1285">
            <v>25572</v>
          </cell>
          <cell r="J1285">
            <v>1552</v>
          </cell>
          <cell r="K1285">
            <v>27124</v>
          </cell>
          <cell r="L1285">
            <v>8.7569357891968846E-2</v>
          </cell>
          <cell r="M1285">
            <v>10.641870684243564</v>
          </cell>
        </row>
        <row r="1286">
          <cell r="A1286">
            <v>1284</v>
          </cell>
          <cell r="B1286">
            <v>20</v>
          </cell>
          <cell r="C1286" t="str">
            <v>025</v>
          </cell>
          <cell r="D1286" t="str">
            <v xml:space="preserve">BELLINGHAM                   </v>
          </cell>
          <cell r="E1286">
            <v>0</v>
          </cell>
          <cell r="G1286">
            <v>8380</v>
          </cell>
          <cell r="H1286" t="str">
            <v>Instructional Coordinators and Team Leaders (2315)</v>
          </cell>
          <cell r="I1286">
            <v>110875</v>
          </cell>
          <cell r="J1286">
            <v>168497</v>
          </cell>
          <cell r="K1286">
            <v>279372</v>
          </cell>
          <cell r="L1286">
            <v>0.90194759817855474</v>
          </cell>
          <cell r="M1286">
            <v>109.60922787193972</v>
          </cell>
        </row>
        <row r="1287">
          <cell r="A1287">
            <v>1285</v>
          </cell>
          <cell r="B1287">
            <v>21</v>
          </cell>
          <cell r="C1287" t="str">
            <v>025</v>
          </cell>
          <cell r="D1287" t="str">
            <v xml:space="preserve">BELLINGHAM                   </v>
          </cell>
          <cell r="E1287">
            <v>6</v>
          </cell>
          <cell r="F1287" t="str">
            <v>Classroom and Specialist Teachers</v>
          </cell>
          <cell r="I1287">
            <v>9509971</v>
          </cell>
          <cell r="J1287">
            <v>1566987</v>
          </cell>
          <cell r="K1287">
            <v>11076958</v>
          </cell>
          <cell r="L1287">
            <v>35.761764468968714</v>
          </cell>
          <cell r="M1287">
            <v>4345.9502510985558</v>
          </cell>
        </row>
        <row r="1288">
          <cell r="A1288">
            <v>1286</v>
          </cell>
          <cell r="B1288">
            <v>22</v>
          </cell>
          <cell r="C1288" t="str">
            <v>025</v>
          </cell>
          <cell r="D1288" t="str">
            <v xml:space="preserve">BELLINGHAM                   </v>
          </cell>
          <cell r="E1288">
            <v>0</v>
          </cell>
          <cell r="G1288">
            <v>8370</v>
          </cell>
          <cell r="H1288" t="str">
            <v>Teachers, Classroom (2305)</v>
          </cell>
          <cell r="I1288">
            <v>8270841</v>
          </cell>
          <cell r="J1288">
            <v>1144538</v>
          </cell>
          <cell r="K1288">
            <v>9415379</v>
          </cell>
          <cell r="L1288">
            <v>30.397385833193027</v>
          </cell>
          <cell r="M1288">
            <v>3694.043863779033</v>
          </cell>
        </row>
        <row r="1289">
          <cell r="A1289">
            <v>1287</v>
          </cell>
          <cell r="B1289">
            <v>23</v>
          </cell>
          <cell r="C1289" t="str">
            <v>025</v>
          </cell>
          <cell r="D1289" t="str">
            <v xml:space="preserve">BELLINGHAM                   </v>
          </cell>
          <cell r="E1289">
            <v>0</v>
          </cell>
          <cell r="G1289">
            <v>8375</v>
          </cell>
          <cell r="H1289" t="str">
            <v>Teachers, Specialists  (2310)</v>
          </cell>
          <cell r="I1289">
            <v>1239130</v>
          </cell>
          <cell r="J1289">
            <v>422449</v>
          </cell>
          <cell r="K1289">
            <v>1661579</v>
          </cell>
          <cell r="L1289">
            <v>5.3643786357756857</v>
          </cell>
          <cell r="M1289">
            <v>651.90638731952288</v>
          </cell>
        </row>
        <row r="1290">
          <cell r="A1290">
            <v>1288</v>
          </cell>
          <cell r="B1290">
            <v>24</v>
          </cell>
          <cell r="C1290" t="str">
            <v>025</v>
          </cell>
          <cell r="D1290" t="str">
            <v xml:space="preserve">BELLINGHAM                   </v>
          </cell>
          <cell r="E1290">
            <v>7</v>
          </cell>
          <cell r="F1290" t="str">
            <v>Other Teaching Services</v>
          </cell>
          <cell r="I1290">
            <v>1934370</v>
          </cell>
          <cell r="J1290">
            <v>411150</v>
          </cell>
          <cell r="K1290">
            <v>2345520</v>
          </cell>
          <cell r="L1290">
            <v>7.5724701490477351</v>
          </cell>
          <cell r="M1290">
            <v>920.2448210922787</v>
          </cell>
        </row>
        <row r="1291">
          <cell r="A1291">
            <v>1289</v>
          </cell>
          <cell r="B1291">
            <v>25</v>
          </cell>
          <cell r="C1291" t="str">
            <v>025</v>
          </cell>
          <cell r="D1291" t="str">
            <v xml:space="preserve">BELLINGHAM                   </v>
          </cell>
          <cell r="E1291">
            <v>0</v>
          </cell>
          <cell r="G1291">
            <v>8385</v>
          </cell>
          <cell r="H1291" t="str">
            <v>Medical/ Therapeutic Services (2320)</v>
          </cell>
          <cell r="I1291">
            <v>685079</v>
          </cell>
          <cell r="J1291">
            <v>80092</v>
          </cell>
          <cell r="K1291">
            <v>765171</v>
          </cell>
          <cell r="L1291">
            <v>2.4703411424404842</v>
          </cell>
          <cell r="M1291">
            <v>300.20833333333331</v>
          </cell>
        </row>
        <row r="1292">
          <cell r="A1292">
            <v>1290</v>
          </cell>
          <cell r="B1292">
            <v>26</v>
          </cell>
          <cell r="C1292" t="str">
            <v>025</v>
          </cell>
          <cell r="D1292" t="str">
            <v xml:space="preserve">BELLINGHAM                   </v>
          </cell>
          <cell r="E1292">
            <v>0</v>
          </cell>
          <cell r="G1292">
            <v>8390</v>
          </cell>
          <cell r="H1292" t="str">
            <v>Substitute Teachers (2325)</v>
          </cell>
          <cell r="I1292">
            <v>274534</v>
          </cell>
          <cell r="J1292">
            <v>11551</v>
          </cell>
          <cell r="K1292">
            <v>286085</v>
          </cell>
          <cell r="L1292">
            <v>0.92362040084515218</v>
          </cell>
          <cell r="M1292">
            <v>112.24301632140615</v>
          </cell>
        </row>
        <row r="1293">
          <cell r="A1293">
            <v>1291</v>
          </cell>
          <cell r="B1293">
            <v>27</v>
          </cell>
          <cell r="C1293" t="str">
            <v>025</v>
          </cell>
          <cell r="D1293" t="str">
            <v xml:space="preserve">BELLINGHAM                   </v>
          </cell>
          <cell r="E1293">
            <v>0</v>
          </cell>
          <cell r="G1293">
            <v>8395</v>
          </cell>
          <cell r="H1293" t="str">
            <v>Non-Clerical Paraprofs./Instructional Assistants (2330)</v>
          </cell>
          <cell r="I1293">
            <v>824920</v>
          </cell>
          <cell r="J1293">
            <v>319507</v>
          </cell>
          <cell r="K1293">
            <v>1144427</v>
          </cell>
          <cell r="L1293">
            <v>3.6947624813534961</v>
          </cell>
          <cell r="M1293">
            <v>449.00619899560576</v>
          </cell>
        </row>
        <row r="1294">
          <cell r="A1294">
            <v>1292</v>
          </cell>
          <cell r="B1294">
            <v>28</v>
          </cell>
          <cell r="C1294" t="str">
            <v>025</v>
          </cell>
          <cell r="D1294" t="str">
            <v xml:space="preserve">BELLINGHAM                   </v>
          </cell>
          <cell r="E1294">
            <v>0</v>
          </cell>
          <cell r="G1294">
            <v>8400</v>
          </cell>
          <cell r="H1294" t="str">
            <v>Librarians and Media Center Directors (2340)</v>
          </cell>
          <cell r="I1294">
            <v>149837</v>
          </cell>
          <cell r="J1294">
            <v>0</v>
          </cell>
          <cell r="K1294">
            <v>149837</v>
          </cell>
          <cell r="L1294">
            <v>0.48374612440860254</v>
          </cell>
          <cell r="M1294">
            <v>58.787272441933453</v>
          </cell>
        </row>
        <row r="1295">
          <cell r="A1295">
            <v>1293</v>
          </cell>
          <cell r="B1295">
            <v>29</v>
          </cell>
          <cell r="C1295" t="str">
            <v>025</v>
          </cell>
          <cell r="D1295" t="str">
            <v xml:space="preserve">BELLINGHAM                   </v>
          </cell>
          <cell r="E1295">
            <v>8</v>
          </cell>
          <cell r="F1295" t="str">
            <v>Professional Development</v>
          </cell>
          <cell r="I1295">
            <v>277960</v>
          </cell>
          <cell r="J1295">
            <v>268106</v>
          </cell>
          <cell r="K1295">
            <v>546066</v>
          </cell>
          <cell r="L1295">
            <v>1.7629644958942581</v>
          </cell>
          <cell r="M1295">
            <v>214.24435028248587</v>
          </cell>
        </row>
        <row r="1296">
          <cell r="A1296">
            <v>1294</v>
          </cell>
          <cell r="B1296">
            <v>30</v>
          </cell>
          <cell r="C1296" t="str">
            <v>025</v>
          </cell>
          <cell r="D1296" t="str">
            <v xml:space="preserve">BELLINGHAM                   </v>
          </cell>
          <cell r="E1296">
            <v>0</v>
          </cell>
          <cell r="G1296">
            <v>8405</v>
          </cell>
          <cell r="H1296" t="str">
            <v>Professional Development Leadership (2351)</v>
          </cell>
          <cell r="I1296">
            <v>85176</v>
          </cell>
          <cell r="J1296">
            <v>1450</v>
          </cell>
          <cell r="K1296">
            <v>86626</v>
          </cell>
          <cell r="L1296">
            <v>0.27967052045235558</v>
          </cell>
          <cell r="M1296">
            <v>33.986974262397986</v>
          </cell>
        </row>
        <row r="1297">
          <cell r="A1297">
            <v>1295</v>
          </cell>
          <cell r="B1297">
            <v>31</v>
          </cell>
          <cell r="C1297" t="str">
            <v>025</v>
          </cell>
          <cell r="D1297" t="str">
            <v xml:space="preserve">BELLINGHAM                   </v>
          </cell>
          <cell r="E1297">
            <v>0</v>
          </cell>
          <cell r="G1297">
            <v>8410</v>
          </cell>
          <cell r="H1297" t="str">
            <v>Teacher/Instructional Staff-Professional Days (2353)</v>
          </cell>
          <cell r="I1297">
            <v>104451</v>
          </cell>
          <cell r="J1297">
            <v>23366</v>
          </cell>
          <cell r="K1297">
            <v>127817</v>
          </cell>
          <cell r="L1297">
            <v>0.41265494092603533</v>
          </cell>
          <cell r="M1297">
            <v>50.147912743251723</v>
          </cell>
        </row>
        <row r="1298">
          <cell r="A1298">
            <v>1296</v>
          </cell>
          <cell r="B1298">
            <v>32</v>
          </cell>
          <cell r="C1298" t="str">
            <v>025</v>
          </cell>
          <cell r="D1298" t="str">
            <v xml:space="preserve">BELLINGHAM                   </v>
          </cell>
          <cell r="E1298">
            <v>0</v>
          </cell>
          <cell r="G1298">
            <v>8415</v>
          </cell>
          <cell r="H1298" t="str">
            <v>Substitutes for Instructional Staff at Prof. Dev. (2355)</v>
          </cell>
          <cell r="I1298">
            <v>18447</v>
          </cell>
          <cell r="J1298">
            <v>33454</v>
          </cell>
          <cell r="K1298">
            <v>51901</v>
          </cell>
          <cell r="L1298">
            <v>0.16756146748086842</v>
          </cell>
          <cell r="M1298">
            <v>20.362915881983678</v>
          </cell>
        </row>
        <row r="1299">
          <cell r="A1299">
            <v>1297</v>
          </cell>
          <cell r="B1299">
            <v>33</v>
          </cell>
          <cell r="C1299" t="str">
            <v>025</v>
          </cell>
          <cell r="D1299" t="str">
            <v xml:space="preserve">BELLINGHAM                   </v>
          </cell>
          <cell r="E1299">
            <v>0</v>
          </cell>
          <cell r="G1299">
            <v>8420</v>
          </cell>
          <cell r="H1299" t="str">
            <v>Prof. Dev.  Stipends, Providers and Expenses (2357)</v>
          </cell>
          <cell r="I1299">
            <v>69886</v>
          </cell>
          <cell r="J1299">
            <v>209836</v>
          </cell>
          <cell r="K1299">
            <v>279722</v>
          </cell>
          <cell r="L1299">
            <v>0.90307756703499886</v>
          </cell>
          <cell r="M1299">
            <v>109.74654739485247</v>
          </cell>
        </row>
        <row r="1300">
          <cell r="A1300">
            <v>1298</v>
          </cell>
          <cell r="B1300">
            <v>34</v>
          </cell>
          <cell r="C1300" t="str">
            <v>025</v>
          </cell>
          <cell r="D1300" t="str">
            <v xml:space="preserve">BELLINGHAM                   </v>
          </cell>
          <cell r="E1300">
            <v>9</v>
          </cell>
          <cell r="F1300" t="str">
            <v>Instructional Materials, Equipment and Technology</v>
          </cell>
          <cell r="I1300">
            <v>765227</v>
          </cell>
          <cell r="J1300">
            <v>206155</v>
          </cell>
          <cell r="K1300">
            <v>971382</v>
          </cell>
          <cell r="L1300">
            <v>3.1360897363153102</v>
          </cell>
          <cell r="M1300">
            <v>381.11346516007529</v>
          </cell>
        </row>
        <row r="1301">
          <cell r="A1301">
            <v>1299</v>
          </cell>
          <cell r="B1301">
            <v>35</v>
          </cell>
          <cell r="C1301" t="str">
            <v>025</v>
          </cell>
          <cell r="D1301" t="str">
            <v xml:space="preserve">BELLINGHAM                   </v>
          </cell>
          <cell r="E1301">
            <v>0</v>
          </cell>
          <cell r="G1301">
            <v>8425</v>
          </cell>
          <cell r="H1301" t="str">
            <v>Textbooks &amp; Related Software/Media/Materials (2410)</v>
          </cell>
          <cell r="I1301">
            <v>270550</v>
          </cell>
          <cell r="J1301">
            <v>26747</v>
          </cell>
          <cell r="K1301">
            <v>297297</v>
          </cell>
          <cell r="L1301">
            <v>0.95981814604072635</v>
          </cell>
          <cell r="M1301">
            <v>116.64194915254237</v>
          </cell>
        </row>
        <row r="1302">
          <cell r="A1302">
            <v>1300</v>
          </cell>
          <cell r="B1302">
            <v>36</v>
          </cell>
          <cell r="C1302" t="str">
            <v>025</v>
          </cell>
          <cell r="D1302" t="str">
            <v xml:space="preserve">BELLINGHAM                   </v>
          </cell>
          <cell r="E1302">
            <v>0</v>
          </cell>
          <cell r="G1302">
            <v>8430</v>
          </cell>
          <cell r="H1302" t="str">
            <v>Other Instructional Materials (2415)</v>
          </cell>
          <cell r="I1302">
            <v>27126</v>
          </cell>
          <cell r="J1302">
            <v>435</v>
          </cell>
          <cell r="K1302">
            <v>27561</v>
          </cell>
          <cell r="L1302">
            <v>8.8980204721300443E-2</v>
          </cell>
          <cell r="M1302">
            <v>10.813323917137476</v>
          </cell>
        </row>
        <row r="1303">
          <cell r="A1303">
            <v>1301</v>
          </cell>
          <cell r="B1303">
            <v>37</v>
          </cell>
          <cell r="C1303" t="str">
            <v>025</v>
          </cell>
          <cell r="D1303" t="str">
            <v xml:space="preserve">BELLINGHAM                   </v>
          </cell>
          <cell r="E1303">
            <v>0</v>
          </cell>
          <cell r="G1303">
            <v>8435</v>
          </cell>
          <cell r="H1303" t="str">
            <v>Instructional Equipment (2420)</v>
          </cell>
          <cell r="I1303">
            <v>17367</v>
          </cell>
          <cell r="J1303">
            <v>1489</v>
          </cell>
          <cell r="K1303">
            <v>18856</v>
          </cell>
          <cell r="L1303">
            <v>6.0876265020312806E-2</v>
          </cell>
          <cell r="M1303">
            <v>7.3979912115505329</v>
          </cell>
        </row>
        <row r="1304">
          <cell r="A1304">
            <v>1302</v>
          </cell>
          <cell r="B1304">
            <v>38</v>
          </cell>
          <cell r="C1304" t="str">
            <v>025</v>
          </cell>
          <cell r="D1304" t="str">
            <v xml:space="preserve">BELLINGHAM                   </v>
          </cell>
          <cell r="E1304">
            <v>0</v>
          </cell>
          <cell r="G1304">
            <v>8440</v>
          </cell>
          <cell r="H1304" t="str">
            <v>General Supplies (2430)</v>
          </cell>
          <cell r="I1304">
            <v>89530</v>
          </cell>
          <cell r="J1304">
            <v>8541</v>
          </cell>
          <cell r="K1304">
            <v>98071</v>
          </cell>
          <cell r="L1304">
            <v>0.31662050205807685</v>
          </cell>
          <cell r="M1304">
            <v>38.477322661644692</v>
          </cell>
        </row>
        <row r="1305">
          <cell r="A1305">
            <v>1303</v>
          </cell>
          <cell r="B1305">
            <v>39</v>
          </cell>
          <cell r="C1305" t="str">
            <v>025</v>
          </cell>
          <cell r="D1305" t="str">
            <v xml:space="preserve">BELLINGHAM                   </v>
          </cell>
          <cell r="E1305">
            <v>0</v>
          </cell>
          <cell r="G1305">
            <v>8445</v>
          </cell>
          <cell r="H1305" t="str">
            <v>Other Instructional Services (2440)</v>
          </cell>
          <cell r="I1305">
            <v>201989</v>
          </cell>
          <cell r="J1305">
            <v>31073</v>
          </cell>
          <cell r="K1305">
            <v>233062</v>
          </cell>
          <cell r="L1305">
            <v>0.75243657605876868</v>
          </cell>
          <cell r="M1305">
            <v>91.439893283113619</v>
          </cell>
        </row>
        <row r="1306">
          <cell r="A1306">
            <v>1304</v>
          </cell>
          <cell r="B1306">
            <v>40</v>
          </cell>
          <cell r="C1306" t="str">
            <v>025</v>
          </cell>
          <cell r="D1306" t="str">
            <v xml:space="preserve">BELLINGHAM                   </v>
          </cell>
          <cell r="E1306">
            <v>0</v>
          </cell>
          <cell r="G1306">
            <v>8450</v>
          </cell>
          <cell r="H1306" t="str">
            <v>Classroom Instructional Technology (2451)</v>
          </cell>
          <cell r="I1306">
            <v>120884</v>
          </cell>
          <cell r="J1306">
            <v>121347</v>
          </cell>
          <cell r="K1306">
            <v>242231</v>
          </cell>
          <cell r="L1306">
            <v>0.78203853161515646</v>
          </cell>
          <cell r="M1306">
            <v>95.037272441933453</v>
          </cell>
        </row>
        <row r="1307">
          <cell r="A1307">
            <v>1305</v>
          </cell>
          <cell r="B1307">
            <v>41</v>
          </cell>
          <cell r="C1307" t="str">
            <v>025</v>
          </cell>
          <cell r="D1307" t="str">
            <v xml:space="preserve">BELLINGHAM                   </v>
          </cell>
          <cell r="E1307">
            <v>0</v>
          </cell>
          <cell r="G1307">
            <v>8455</v>
          </cell>
          <cell r="H1307" t="str">
            <v>Other Instructional Hardware  (2453)</v>
          </cell>
          <cell r="I1307">
            <v>2083</v>
          </cell>
          <cell r="J1307">
            <v>0</v>
          </cell>
          <cell r="K1307">
            <v>2083</v>
          </cell>
          <cell r="L1307">
            <v>6.724928937065739E-3</v>
          </cell>
          <cell r="M1307">
            <v>0.8172473320778405</v>
          </cell>
        </row>
        <row r="1308">
          <cell r="A1308">
            <v>1306</v>
          </cell>
          <cell r="B1308">
            <v>42</v>
          </cell>
          <cell r="C1308" t="str">
            <v>025</v>
          </cell>
          <cell r="D1308" t="str">
            <v xml:space="preserve">BELLINGHAM                   </v>
          </cell>
          <cell r="E1308">
            <v>0</v>
          </cell>
          <cell r="G1308">
            <v>8460</v>
          </cell>
          <cell r="H1308" t="str">
            <v>Instructional Software (2455)</v>
          </cell>
          <cell r="I1308">
            <v>35698</v>
          </cell>
          <cell r="J1308">
            <v>16523</v>
          </cell>
          <cell r="K1308">
            <v>52221</v>
          </cell>
          <cell r="L1308">
            <v>0.168594581863903</v>
          </cell>
          <cell r="M1308">
            <v>20.488465160075329</v>
          </cell>
        </row>
        <row r="1309">
          <cell r="A1309">
            <v>1307</v>
          </cell>
          <cell r="B1309">
            <v>43</v>
          </cell>
          <cell r="C1309" t="str">
            <v>025</v>
          </cell>
          <cell r="D1309" t="str">
            <v xml:space="preserve">BELLINGHAM                   </v>
          </cell>
          <cell r="E1309">
            <v>10</v>
          </cell>
          <cell r="F1309" t="str">
            <v>Guidance, Counseling and Testing</v>
          </cell>
          <cell r="I1309">
            <v>518084</v>
          </cell>
          <cell r="J1309">
            <v>144821</v>
          </cell>
          <cell r="K1309">
            <v>662905</v>
          </cell>
          <cell r="L1309">
            <v>2.1401771565173133</v>
          </cell>
          <cell r="M1309">
            <v>260.0851381042059</v>
          </cell>
        </row>
        <row r="1310">
          <cell r="A1310">
            <v>1308</v>
          </cell>
          <cell r="B1310">
            <v>44</v>
          </cell>
          <cell r="C1310" t="str">
            <v>025</v>
          </cell>
          <cell r="D1310" t="str">
            <v xml:space="preserve">BELLINGHAM                   </v>
          </cell>
          <cell r="E1310">
            <v>0</v>
          </cell>
          <cell r="G1310">
            <v>8465</v>
          </cell>
          <cell r="H1310" t="str">
            <v>Guidance and Adjustment Counselors (2710)</v>
          </cell>
          <cell r="I1310">
            <v>441414</v>
          </cell>
          <cell r="J1310">
            <v>36293</v>
          </cell>
          <cell r="K1310">
            <v>477707</v>
          </cell>
          <cell r="L1310">
            <v>1.5422686643009424</v>
          </cell>
          <cell r="M1310">
            <v>187.42427809165096</v>
          </cell>
        </row>
        <row r="1311">
          <cell r="A1311">
            <v>1309</v>
          </cell>
          <cell r="B1311">
            <v>45</v>
          </cell>
          <cell r="C1311" t="str">
            <v>025</v>
          </cell>
          <cell r="D1311" t="str">
            <v xml:space="preserve">BELLINGHAM                   </v>
          </cell>
          <cell r="E1311">
            <v>0</v>
          </cell>
          <cell r="G1311">
            <v>8470</v>
          </cell>
          <cell r="H1311" t="str">
            <v>Testing and Assessment (2720)</v>
          </cell>
          <cell r="I1311">
            <v>10767</v>
          </cell>
          <cell r="J1311">
            <v>3015</v>
          </cell>
          <cell r="K1311">
            <v>13782</v>
          </cell>
          <cell r="L1311">
            <v>4.4494945084320697E-2</v>
          </cell>
          <cell r="M1311">
            <v>5.4072504708097924</v>
          </cell>
        </row>
        <row r="1312">
          <cell r="A1312">
            <v>1310</v>
          </cell>
          <cell r="B1312">
            <v>46</v>
          </cell>
          <cell r="C1312" t="str">
            <v>025</v>
          </cell>
          <cell r="D1312" t="str">
            <v xml:space="preserve">BELLINGHAM                   </v>
          </cell>
          <cell r="E1312">
            <v>0</v>
          </cell>
          <cell r="G1312">
            <v>8475</v>
          </cell>
          <cell r="H1312" t="str">
            <v>Psychological Services (2800)</v>
          </cell>
          <cell r="I1312">
            <v>65903</v>
          </cell>
          <cell r="J1312">
            <v>105513</v>
          </cell>
          <cell r="K1312">
            <v>171416</v>
          </cell>
          <cell r="L1312">
            <v>0.55341354713205027</v>
          </cell>
          <cell r="M1312">
            <v>67.253609541745135</v>
          </cell>
        </row>
        <row r="1313">
          <cell r="A1313">
            <v>1311</v>
          </cell>
          <cell r="B1313">
            <v>47</v>
          </cell>
          <cell r="C1313" t="str">
            <v>025</v>
          </cell>
          <cell r="D1313" t="str">
            <v xml:space="preserve">BELLINGHAM                   </v>
          </cell>
          <cell r="E1313">
            <v>11</v>
          </cell>
          <cell r="F1313" t="str">
            <v>Pupil Services</v>
          </cell>
          <cell r="I1313">
            <v>2143589</v>
          </cell>
          <cell r="J1313">
            <v>840738</v>
          </cell>
          <cell r="K1313">
            <v>2984327</v>
          </cell>
          <cell r="L1313">
            <v>9.6348473355576498</v>
          </cell>
          <cell r="M1313">
            <v>1170.8753138731952</v>
          </cell>
        </row>
        <row r="1314">
          <cell r="A1314">
            <v>1312</v>
          </cell>
          <cell r="B1314">
            <v>48</v>
          </cell>
          <cell r="C1314" t="str">
            <v>025</v>
          </cell>
          <cell r="D1314" t="str">
            <v xml:space="preserve">BELLINGHAM                   </v>
          </cell>
          <cell r="E1314">
            <v>0</v>
          </cell>
          <cell r="G1314">
            <v>8485</v>
          </cell>
          <cell r="H1314" t="str">
            <v>Attendance and Parent Liaison Services (3100)</v>
          </cell>
          <cell r="I1314">
            <v>0</v>
          </cell>
          <cell r="J1314">
            <v>0</v>
          </cell>
          <cell r="K1314">
            <v>0</v>
          </cell>
          <cell r="L1314">
            <v>0</v>
          </cell>
          <cell r="M1314">
            <v>0</v>
          </cell>
        </row>
        <row r="1315">
          <cell r="A1315">
            <v>1313</v>
          </cell>
          <cell r="B1315">
            <v>49</v>
          </cell>
          <cell r="C1315" t="str">
            <v>025</v>
          </cell>
          <cell r="D1315" t="str">
            <v xml:space="preserve">BELLINGHAM                   </v>
          </cell>
          <cell r="E1315">
            <v>0</v>
          </cell>
          <cell r="G1315">
            <v>8490</v>
          </cell>
          <cell r="H1315" t="str">
            <v>Medical/Health Services (3200)</v>
          </cell>
          <cell r="I1315">
            <v>328353</v>
          </cell>
          <cell r="J1315">
            <v>294</v>
          </cell>
          <cell r="K1315">
            <v>328647</v>
          </cell>
          <cell r="L1315">
            <v>1.0610310707536457</v>
          </cell>
          <cell r="M1315">
            <v>128.94185499058381</v>
          </cell>
        </row>
        <row r="1316">
          <cell r="A1316">
            <v>1314</v>
          </cell>
          <cell r="B1316">
            <v>50</v>
          </cell>
          <cell r="C1316" t="str">
            <v>025</v>
          </cell>
          <cell r="D1316" t="str">
            <v xml:space="preserve">BELLINGHAM                   </v>
          </cell>
          <cell r="E1316">
            <v>0</v>
          </cell>
          <cell r="G1316">
            <v>8495</v>
          </cell>
          <cell r="H1316" t="str">
            <v>In-District Transportation (3300)</v>
          </cell>
          <cell r="I1316">
            <v>1447929</v>
          </cell>
          <cell r="J1316">
            <v>0</v>
          </cell>
          <cell r="K1316">
            <v>1447929</v>
          </cell>
          <cell r="L1316">
            <v>4.6746133609777525</v>
          </cell>
          <cell r="M1316">
            <v>568.08262711864404</v>
          </cell>
        </row>
        <row r="1317">
          <cell r="A1317">
            <v>1315</v>
          </cell>
          <cell r="B1317">
            <v>51</v>
          </cell>
          <cell r="C1317" t="str">
            <v>025</v>
          </cell>
          <cell r="D1317" t="str">
            <v xml:space="preserve">BELLINGHAM                   </v>
          </cell>
          <cell r="E1317">
            <v>0</v>
          </cell>
          <cell r="G1317">
            <v>8500</v>
          </cell>
          <cell r="H1317" t="str">
            <v>Food Salaries and Other Expenses (3400)</v>
          </cell>
          <cell r="I1317">
            <v>24821</v>
          </cell>
          <cell r="J1317">
            <v>694229</v>
          </cell>
          <cell r="K1317">
            <v>719050</v>
          </cell>
          <cell r="L1317">
            <v>2.3214403035031781</v>
          </cell>
          <cell r="M1317">
            <v>282.11315128688005</v>
          </cell>
        </row>
        <row r="1318">
          <cell r="A1318">
            <v>1316</v>
          </cell>
          <cell r="B1318">
            <v>52</v>
          </cell>
          <cell r="C1318" t="str">
            <v>025</v>
          </cell>
          <cell r="D1318" t="str">
            <v xml:space="preserve">BELLINGHAM                   </v>
          </cell>
          <cell r="E1318">
            <v>0</v>
          </cell>
          <cell r="G1318">
            <v>8505</v>
          </cell>
          <cell r="H1318" t="str">
            <v>Athletics (3510)</v>
          </cell>
          <cell r="I1318">
            <v>307507</v>
          </cell>
          <cell r="J1318">
            <v>143766</v>
          </cell>
          <cell r="K1318">
            <v>451273</v>
          </cell>
          <cell r="L1318">
            <v>1.4569269592973919</v>
          </cell>
          <cell r="M1318">
            <v>177.05312303829251</v>
          </cell>
        </row>
        <row r="1319">
          <cell r="A1319">
            <v>1317</v>
          </cell>
          <cell r="B1319">
            <v>53</v>
          </cell>
          <cell r="C1319" t="str">
            <v>025</v>
          </cell>
          <cell r="D1319" t="str">
            <v xml:space="preserve">BELLINGHAM                   </v>
          </cell>
          <cell r="E1319">
            <v>0</v>
          </cell>
          <cell r="G1319">
            <v>8510</v>
          </cell>
          <cell r="H1319" t="str">
            <v>Other Student Body Activities (3520)</v>
          </cell>
          <cell r="I1319">
            <v>34979</v>
          </cell>
          <cell r="J1319">
            <v>2449</v>
          </cell>
          <cell r="K1319">
            <v>37428</v>
          </cell>
          <cell r="L1319">
            <v>0.12083564102568242</v>
          </cell>
          <cell r="M1319">
            <v>14.684557438794727</v>
          </cell>
        </row>
        <row r="1320">
          <cell r="A1320">
            <v>1318</v>
          </cell>
          <cell r="B1320">
            <v>54</v>
          </cell>
          <cell r="C1320" t="str">
            <v>025</v>
          </cell>
          <cell r="D1320" t="str">
            <v xml:space="preserve">BELLINGHAM                   </v>
          </cell>
          <cell r="E1320">
            <v>0</v>
          </cell>
          <cell r="G1320">
            <v>8515</v>
          </cell>
          <cell r="H1320" t="str">
            <v>School Security  (3600)</v>
          </cell>
          <cell r="I1320">
            <v>0</v>
          </cell>
          <cell r="J1320">
            <v>0</v>
          </cell>
          <cell r="K1320">
            <v>0</v>
          </cell>
          <cell r="L1320">
            <v>0</v>
          </cell>
          <cell r="M1320">
            <v>0</v>
          </cell>
        </row>
        <row r="1321">
          <cell r="A1321">
            <v>1319</v>
          </cell>
          <cell r="B1321">
            <v>55</v>
          </cell>
          <cell r="C1321" t="str">
            <v>025</v>
          </cell>
          <cell r="D1321" t="str">
            <v xml:space="preserve">BELLINGHAM                   </v>
          </cell>
          <cell r="E1321">
            <v>12</v>
          </cell>
          <cell r="F1321" t="str">
            <v>Operations and Maintenance</v>
          </cell>
          <cell r="I1321">
            <v>2940751</v>
          </cell>
          <cell r="J1321">
            <v>157747</v>
          </cell>
          <cell r="K1321">
            <v>3098498</v>
          </cell>
          <cell r="L1321">
            <v>10.003446405012154</v>
          </cell>
          <cell r="M1321">
            <v>1215.6693345888261</v>
          </cell>
        </row>
        <row r="1322">
          <cell r="A1322">
            <v>1320</v>
          </cell>
          <cell r="B1322">
            <v>56</v>
          </cell>
          <cell r="C1322" t="str">
            <v>025</v>
          </cell>
          <cell r="D1322" t="str">
            <v xml:space="preserve">BELLINGHAM                   </v>
          </cell>
          <cell r="E1322">
            <v>0</v>
          </cell>
          <cell r="G1322">
            <v>8520</v>
          </cell>
          <cell r="H1322" t="str">
            <v>Custodial Services (4110)</v>
          </cell>
          <cell r="I1322">
            <v>995602</v>
          </cell>
          <cell r="J1322">
            <v>153663</v>
          </cell>
          <cell r="K1322">
            <v>1149265</v>
          </cell>
          <cell r="L1322">
            <v>3.710381879432</v>
          </cell>
          <cell r="M1322">
            <v>450.90434714375391</v>
          </cell>
        </row>
        <row r="1323">
          <cell r="A1323">
            <v>1321</v>
          </cell>
          <cell r="B1323">
            <v>57</v>
          </cell>
          <cell r="C1323" t="str">
            <v>025</v>
          </cell>
          <cell r="D1323" t="str">
            <v xml:space="preserve">BELLINGHAM                   </v>
          </cell>
          <cell r="E1323">
            <v>0</v>
          </cell>
          <cell r="G1323">
            <v>8525</v>
          </cell>
          <cell r="H1323" t="str">
            <v>Heating of Buildings (4120)</v>
          </cell>
          <cell r="I1323">
            <v>331791</v>
          </cell>
          <cell r="J1323">
            <v>0</v>
          </cell>
          <cell r="K1323">
            <v>331791</v>
          </cell>
          <cell r="L1323">
            <v>1.0711814195669604</v>
          </cell>
          <cell r="M1323">
            <v>130.17537664783427</v>
          </cell>
        </row>
        <row r="1324">
          <cell r="A1324">
            <v>1322</v>
          </cell>
          <cell r="B1324">
            <v>58</v>
          </cell>
          <cell r="C1324" t="str">
            <v>025</v>
          </cell>
          <cell r="D1324" t="str">
            <v xml:space="preserve">BELLINGHAM                   </v>
          </cell>
          <cell r="E1324">
            <v>0</v>
          </cell>
          <cell r="G1324">
            <v>8530</v>
          </cell>
          <cell r="H1324" t="str">
            <v>Utility Services (4130)</v>
          </cell>
          <cell r="I1324">
            <v>531680</v>
          </cell>
          <cell r="J1324">
            <v>0</v>
          </cell>
          <cell r="K1324">
            <v>531680</v>
          </cell>
          <cell r="L1324">
            <v>1.7165195474119597</v>
          </cell>
          <cell r="M1324">
            <v>208.60012554927809</v>
          </cell>
        </row>
        <row r="1325">
          <cell r="A1325">
            <v>1323</v>
          </cell>
          <cell r="B1325">
            <v>59</v>
          </cell>
          <cell r="C1325" t="str">
            <v>025</v>
          </cell>
          <cell r="D1325" t="str">
            <v xml:space="preserve">BELLINGHAM                   </v>
          </cell>
          <cell r="E1325">
            <v>0</v>
          </cell>
          <cell r="G1325">
            <v>8535</v>
          </cell>
          <cell r="H1325" t="str">
            <v>Maintenance of Grounds (4210)</v>
          </cell>
          <cell r="I1325">
            <v>42025</v>
          </cell>
          <cell r="J1325">
            <v>0</v>
          </cell>
          <cell r="K1325">
            <v>42025</v>
          </cell>
          <cell r="L1325">
            <v>0.13567697483446359</v>
          </cell>
          <cell r="M1325">
            <v>16.4881512868801</v>
          </cell>
        </row>
        <row r="1326">
          <cell r="A1326">
            <v>1324</v>
          </cell>
          <cell r="B1326">
            <v>60</v>
          </cell>
          <cell r="C1326" t="str">
            <v>025</v>
          </cell>
          <cell r="D1326" t="str">
            <v xml:space="preserve">BELLINGHAM                   </v>
          </cell>
          <cell r="E1326">
            <v>0</v>
          </cell>
          <cell r="G1326">
            <v>8540</v>
          </cell>
          <cell r="H1326" t="str">
            <v>Maintenance of Buildings (4220)</v>
          </cell>
          <cell r="I1326">
            <v>577472</v>
          </cell>
          <cell r="J1326">
            <v>0</v>
          </cell>
          <cell r="K1326">
            <v>577472</v>
          </cell>
          <cell r="L1326">
            <v>1.8643582156242084</v>
          </cell>
          <cell r="M1326">
            <v>226.56622724419333</v>
          </cell>
        </row>
        <row r="1327">
          <cell r="A1327">
            <v>1325</v>
          </cell>
          <cell r="B1327">
            <v>61</v>
          </cell>
          <cell r="C1327" t="str">
            <v>025</v>
          </cell>
          <cell r="D1327" t="str">
            <v xml:space="preserve">BELLINGHAM                   </v>
          </cell>
          <cell r="E1327">
            <v>0</v>
          </cell>
          <cell r="G1327">
            <v>8545</v>
          </cell>
          <cell r="H1327" t="str">
            <v>Building Security System (4225)</v>
          </cell>
          <cell r="I1327">
            <v>0</v>
          </cell>
          <cell r="J1327">
            <v>0</v>
          </cell>
          <cell r="K1327">
            <v>0</v>
          </cell>
          <cell r="L1327">
            <v>0</v>
          </cell>
          <cell r="M1327">
            <v>0</v>
          </cell>
        </row>
        <row r="1328">
          <cell r="A1328">
            <v>1326</v>
          </cell>
          <cell r="B1328">
            <v>62</v>
          </cell>
          <cell r="C1328" t="str">
            <v>025</v>
          </cell>
          <cell r="D1328" t="str">
            <v xml:space="preserve">BELLINGHAM                   </v>
          </cell>
          <cell r="E1328">
            <v>0</v>
          </cell>
          <cell r="G1328">
            <v>8550</v>
          </cell>
          <cell r="H1328" t="str">
            <v>Maintenance of Equipment (4230)</v>
          </cell>
          <cell r="I1328">
            <v>93246</v>
          </cell>
          <cell r="J1328">
            <v>4084</v>
          </cell>
          <cell r="K1328">
            <v>97330</v>
          </cell>
          <cell r="L1328">
            <v>0.31422819656486239</v>
          </cell>
          <cell r="M1328">
            <v>38.186597614563716</v>
          </cell>
        </row>
        <row r="1329">
          <cell r="A1329">
            <v>1327</v>
          </cell>
          <cell r="B1329">
            <v>63</v>
          </cell>
          <cell r="C1329" t="str">
            <v>025</v>
          </cell>
          <cell r="D1329" t="str">
            <v xml:space="preserve">BELLINGHAM                   </v>
          </cell>
          <cell r="E1329">
            <v>0</v>
          </cell>
          <cell r="G1329">
            <v>8555</v>
          </cell>
          <cell r="H1329" t="str">
            <v xml:space="preserve">Extraordinary Maintenance (4300)   </v>
          </cell>
          <cell r="I1329">
            <v>0</v>
          </cell>
          <cell r="J1329">
            <v>0</v>
          </cell>
          <cell r="K1329">
            <v>0</v>
          </cell>
          <cell r="L1329">
            <v>0</v>
          </cell>
          <cell r="M1329">
            <v>0</v>
          </cell>
        </row>
        <row r="1330">
          <cell r="A1330">
            <v>1328</v>
          </cell>
          <cell r="B1330">
            <v>64</v>
          </cell>
          <cell r="C1330" t="str">
            <v>025</v>
          </cell>
          <cell r="D1330" t="str">
            <v xml:space="preserve">BELLINGHAM                   </v>
          </cell>
          <cell r="E1330">
            <v>0</v>
          </cell>
          <cell r="G1330">
            <v>8560</v>
          </cell>
          <cell r="H1330" t="str">
            <v>Networking and Telecommunications (4400)</v>
          </cell>
          <cell r="I1330">
            <v>194347</v>
          </cell>
          <cell r="J1330">
            <v>0</v>
          </cell>
          <cell r="K1330">
            <v>194347</v>
          </cell>
          <cell r="L1330">
            <v>0.62744587812381913</v>
          </cell>
          <cell r="M1330">
            <v>76.250392341494035</v>
          </cell>
        </row>
        <row r="1331">
          <cell r="A1331">
            <v>1329</v>
          </cell>
          <cell r="B1331">
            <v>65</v>
          </cell>
          <cell r="C1331" t="str">
            <v>025</v>
          </cell>
          <cell r="D1331" t="str">
            <v xml:space="preserve">BELLINGHAM                   </v>
          </cell>
          <cell r="E1331">
            <v>0</v>
          </cell>
          <cell r="G1331">
            <v>8565</v>
          </cell>
          <cell r="H1331" t="str">
            <v>Technology Maintenance (4450)</v>
          </cell>
          <cell r="I1331">
            <v>174588</v>
          </cell>
          <cell r="J1331">
            <v>0</v>
          </cell>
          <cell r="K1331">
            <v>174588</v>
          </cell>
          <cell r="L1331">
            <v>0.56365429345388052</v>
          </cell>
          <cell r="M1331">
            <v>68.498116760828623</v>
          </cell>
        </row>
        <row r="1332">
          <cell r="A1332">
            <v>1330</v>
          </cell>
          <cell r="B1332">
            <v>66</v>
          </cell>
          <cell r="C1332" t="str">
            <v>025</v>
          </cell>
          <cell r="D1332" t="str">
            <v xml:space="preserve">BELLINGHAM                   </v>
          </cell>
          <cell r="E1332">
            <v>13</v>
          </cell>
          <cell r="F1332" t="str">
            <v>Insurance, Retirement Programs and Other</v>
          </cell>
          <cell r="I1332">
            <v>4074091</v>
          </cell>
          <cell r="J1332">
            <v>265472</v>
          </cell>
          <cell r="K1332">
            <v>4339563</v>
          </cell>
          <cell r="L1332">
            <v>14.010202973077201</v>
          </cell>
          <cell r="M1332">
            <v>1702.5906308851222</v>
          </cell>
        </row>
        <row r="1333">
          <cell r="A1333">
            <v>1331</v>
          </cell>
          <cell r="B1333">
            <v>67</v>
          </cell>
          <cell r="C1333" t="str">
            <v>025</v>
          </cell>
          <cell r="D1333" t="str">
            <v xml:space="preserve">BELLINGHAM                   </v>
          </cell>
          <cell r="E1333">
            <v>0</v>
          </cell>
          <cell r="G1333">
            <v>8570</v>
          </cell>
          <cell r="H1333" t="str">
            <v>Employer Retirement Contributions (5100)</v>
          </cell>
          <cell r="I1333">
            <v>385734</v>
          </cell>
          <cell r="J1333">
            <v>75472</v>
          </cell>
          <cell r="K1333">
            <v>461206</v>
          </cell>
          <cell r="L1333">
            <v>1.4889954754432746</v>
          </cell>
          <cell r="M1333">
            <v>180.95025109855618</v>
          </cell>
        </row>
        <row r="1334">
          <cell r="A1334">
            <v>1332</v>
          </cell>
          <cell r="B1334">
            <v>68</v>
          </cell>
          <cell r="C1334" t="str">
            <v>025</v>
          </cell>
          <cell r="D1334" t="str">
            <v xml:space="preserve">BELLINGHAM                   </v>
          </cell>
          <cell r="E1334">
            <v>0</v>
          </cell>
          <cell r="G1334">
            <v>8575</v>
          </cell>
          <cell r="H1334" t="str">
            <v>Insurance for Active Employees (5200)</v>
          </cell>
          <cell r="I1334">
            <v>3569814</v>
          </cell>
          <cell r="J1334">
            <v>190000</v>
          </cell>
          <cell r="K1334">
            <v>3759814</v>
          </cell>
          <cell r="L1334">
            <v>12.138493502921211</v>
          </cell>
          <cell r="M1334">
            <v>1475.131042059008</v>
          </cell>
        </row>
        <row r="1335">
          <cell r="A1335">
            <v>1333</v>
          </cell>
          <cell r="B1335">
            <v>69</v>
          </cell>
          <cell r="C1335" t="str">
            <v>025</v>
          </cell>
          <cell r="D1335" t="str">
            <v xml:space="preserve">BELLINGHAM                   </v>
          </cell>
          <cell r="E1335">
            <v>0</v>
          </cell>
          <cell r="G1335">
            <v>8580</v>
          </cell>
          <cell r="H1335" t="str">
            <v>Insurance for Retired School Employees (5250)</v>
          </cell>
          <cell r="I1335">
            <v>0</v>
          </cell>
          <cell r="J1335">
            <v>0</v>
          </cell>
          <cell r="K1335">
            <v>0</v>
          </cell>
          <cell r="L1335">
            <v>0</v>
          </cell>
          <cell r="M1335">
            <v>0</v>
          </cell>
        </row>
        <row r="1336">
          <cell r="A1336">
            <v>1334</v>
          </cell>
          <cell r="B1336">
            <v>70</v>
          </cell>
          <cell r="C1336" t="str">
            <v>025</v>
          </cell>
          <cell r="D1336" t="str">
            <v xml:space="preserve">BELLINGHAM                   </v>
          </cell>
          <cell r="E1336">
            <v>0</v>
          </cell>
          <cell r="G1336">
            <v>8585</v>
          </cell>
          <cell r="H1336" t="str">
            <v>Other Non-Employee Insurance (5260)</v>
          </cell>
          <cell r="I1336">
            <v>92400</v>
          </cell>
          <cell r="J1336">
            <v>0</v>
          </cell>
          <cell r="K1336">
            <v>92400</v>
          </cell>
          <cell r="L1336">
            <v>0.29831177810123582</v>
          </cell>
          <cell r="M1336">
            <v>36.252354048964214</v>
          </cell>
        </row>
        <row r="1337">
          <cell r="A1337">
            <v>1335</v>
          </cell>
          <cell r="B1337">
            <v>71</v>
          </cell>
          <cell r="C1337" t="str">
            <v>025</v>
          </cell>
          <cell r="D1337" t="str">
            <v xml:space="preserve">BELLINGHAM                   </v>
          </cell>
          <cell r="E1337">
            <v>0</v>
          </cell>
          <cell r="G1337">
            <v>8590</v>
          </cell>
          <cell r="H1337" t="str">
            <v xml:space="preserve">Rental Lease of Equipment (5300)   </v>
          </cell>
          <cell r="I1337">
            <v>17969</v>
          </cell>
          <cell r="J1337">
            <v>0</v>
          </cell>
          <cell r="K1337">
            <v>17969</v>
          </cell>
          <cell r="L1337">
            <v>5.8012601089838821E-2</v>
          </cell>
          <cell r="M1337">
            <v>7.0499843063402379</v>
          </cell>
        </row>
        <row r="1338">
          <cell r="A1338">
            <v>1336</v>
          </cell>
          <cell r="B1338">
            <v>72</v>
          </cell>
          <cell r="C1338" t="str">
            <v>025</v>
          </cell>
          <cell r="D1338" t="str">
            <v xml:space="preserve">BELLINGHAM                   </v>
          </cell>
          <cell r="E1338">
            <v>0</v>
          </cell>
          <cell r="G1338">
            <v>8595</v>
          </cell>
          <cell r="H1338" t="str">
            <v>Rental Lease  of Buildings (5350)</v>
          </cell>
          <cell r="I1338">
            <v>0</v>
          </cell>
          <cell r="J1338">
            <v>0</v>
          </cell>
          <cell r="K1338">
            <v>0</v>
          </cell>
          <cell r="L1338">
            <v>0</v>
          </cell>
          <cell r="M1338">
            <v>0</v>
          </cell>
        </row>
        <row r="1339">
          <cell r="A1339">
            <v>1337</v>
          </cell>
          <cell r="B1339">
            <v>73</v>
          </cell>
          <cell r="C1339" t="str">
            <v>025</v>
          </cell>
          <cell r="D1339" t="str">
            <v xml:space="preserve">BELLINGHAM                   </v>
          </cell>
          <cell r="E1339">
            <v>0</v>
          </cell>
          <cell r="G1339">
            <v>8600</v>
          </cell>
          <cell r="H1339" t="str">
            <v>Short Term Interest RAN's (5400)</v>
          </cell>
          <cell r="I1339">
            <v>0</v>
          </cell>
          <cell r="J1339">
            <v>0</v>
          </cell>
          <cell r="K1339">
            <v>0</v>
          </cell>
          <cell r="L1339">
            <v>0</v>
          </cell>
          <cell r="M1339">
            <v>0</v>
          </cell>
        </row>
        <row r="1340">
          <cell r="A1340">
            <v>1338</v>
          </cell>
          <cell r="B1340">
            <v>74</v>
          </cell>
          <cell r="C1340" t="str">
            <v>025</v>
          </cell>
          <cell r="D1340" t="str">
            <v xml:space="preserve">BELLINGHAM                   </v>
          </cell>
          <cell r="E1340">
            <v>0</v>
          </cell>
          <cell r="G1340">
            <v>8610</v>
          </cell>
          <cell r="H1340" t="str">
            <v>Crossing Guards, Inspections, Bank Charges (5500)</v>
          </cell>
          <cell r="I1340">
            <v>8174</v>
          </cell>
          <cell r="J1340">
            <v>0</v>
          </cell>
          <cell r="K1340">
            <v>8174</v>
          </cell>
          <cell r="L1340">
            <v>2.6389615521639629E-2</v>
          </cell>
          <cell r="M1340">
            <v>3.2069993722536094</v>
          </cell>
        </row>
        <row r="1341">
          <cell r="A1341">
            <v>1339</v>
          </cell>
          <cell r="B1341">
            <v>75</v>
          </cell>
          <cell r="C1341" t="str">
            <v>025</v>
          </cell>
          <cell r="D1341" t="str">
            <v xml:space="preserve">BELLINGHAM                   </v>
          </cell>
          <cell r="E1341">
            <v>14</v>
          </cell>
          <cell r="F1341" t="str">
            <v xml:space="preserve">Payments To Out-Of-District Schools </v>
          </cell>
          <cell r="I1341">
            <v>2414250</v>
          </cell>
          <cell r="J1341">
            <v>268427</v>
          </cell>
          <cell r="K1341">
            <v>2682677</v>
          </cell>
          <cell r="L1341">
            <v>8.6609756054252056</v>
          </cell>
          <cell r="M1341">
            <v>20170.503759398496</v>
          </cell>
        </row>
        <row r="1342">
          <cell r="A1342">
            <v>1340</v>
          </cell>
          <cell r="B1342">
            <v>76</v>
          </cell>
          <cell r="C1342" t="str">
            <v>025</v>
          </cell>
          <cell r="D1342" t="str">
            <v xml:space="preserve">BELLINGHAM                   </v>
          </cell>
          <cell r="E1342">
            <v>15</v>
          </cell>
          <cell r="F1342" t="str">
            <v>Tuition To Other Schools (9000)</v>
          </cell>
          <cell r="G1342" t="str">
            <v xml:space="preserve"> </v>
          </cell>
          <cell r="I1342">
            <v>2109402</v>
          </cell>
          <cell r="J1342">
            <v>268427</v>
          </cell>
          <cell r="K1342">
            <v>2377829</v>
          </cell>
          <cell r="L1342">
            <v>7.6767791884273109</v>
          </cell>
          <cell r="M1342">
            <v>17878.413533834588</v>
          </cell>
        </row>
        <row r="1343">
          <cell r="A1343">
            <v>1341</v>
          </cell>
          <cell r="B1343">
            <v>77</v>
          </cell>
          <cell r="C1343" t="str">
            <v>025</v>
          </cell>
          <cell r="D1343" t="str">
            <v xml:space="preserve">BELLINGHAM                   </v>
          </cell>
          <cell r="E1343">
            <v>16</v>
          </cell>
          <cell r="F1343" t="str">
            <v>Out-of-District Transportation (3300)</v>
          </cell>
          <cell r="I1343">
            <v>304848</v>
          </cell>
          <cell r="K1343">
            <v>304848</v>
          </cell>
          <cell r="L1343">
            <v>0.98419641699789551</v>
          </cell>
          <cell r="M1343">
            <v>2292.0902255639098</v>
          </cell>
        </row>
        <row r="1344">
          <cell r="A1344">
            <v>1342</v>
          </cell>
          <cell r="B1344">
            <v>78</v>
          </cell>
          <cell r="C1344" t="str">
            <v>025</v>
          </cell>
          <cell r="D1344" t="str">
            <v xml:space="preserve">BELLINGHAM                   </v>
          </cell>
          <cell r="E1344">
            <v>17</v>
          </cell>
          <cell r="F1344" t="str">
            <v>TOTAL EXPENDITURES</v>
          </cell>
          <cell r="I1344">
            <v>26611265</v>
          </cell>
          <cell r="J1344">
            <v>4363040</v>
          </cell>
          <cell r="K1344">
            <v>30974305</v>
          </cell>
          <cell r="L1344">
            <v>99.999999999999972</v>
          </cell>
          <cell r="M1344">
            <v>11549.81915131628</v>
          </cell>
        </row>
        <row r="1345">
          <cell r="A1345">
            <v>1343</v>
          </cell>
          <cell r="B1345">
            <v>79</v>
          </cell>
          <cell r="C1345" t="str">
            <v>025</v>
          </cell>
          <cell r="D1345" t="str">
            <v xml:space="preserve">BELLINGHAM                   </v>
          </cell>
          <cell r="E1345">
            <v>18</v>
          </cell>
          <cell r="F1345" t="str">
            <v>percentage of overall spending from the general fund</v>
          </cell>
          <cell r="I1345">
            <v>85.914001944514979</v>
          </cell>
        </row>
        <row r="1346">
          <cell r="A1346">
            <v>1344</v>
          </cell>
          <cell r="B1346">
            <v>1</v>
          </cell>
          <cell r="C1346" t="str">
            <v>026</v>
          </cell>
          <cell r="D1346" t="str">
            <v xml:space="preserve">BELMONT                      </v>
          </cell>
          <cell r="E1346">
            <v>1</v>
          </cell>
          <cell r="F1346" t="str">
            <v>In-District FTE Average Membership</v>
          </cell>
          <cell r="G1346" t="str">
            <v xml:space="preserve"> </v>
          </cell>
        </row>
        <row r="1347">
          <cell r="A1347">
            <v>1345</v>
          </cell>
          <cell r="B1347">
            <v>2</v>
          </cell>
          <cell r="C1347" t="str">
            <v>026</v>
          </cell>
          <cell r="D1347" t="str">
            <v xml:space="preserve">BELMONT                      </v>
          </cell>
          <cell r="E1347">
            <v>2</v>
          </cell>
          <cell r="F1347" t="str">
            <v>Out-of-District FTE Average Membership</v>
          </cell>
          <cell r="G1347" t="str">
            <v xml:space="preserve"> </v>
          </cell>
        </row>
        <row r="1348">
          <cell r="A1348">
            <v>1346</v>
          </cell>
          <cell r="B1348">
            <v>3</v>
          </cell>
          <cell r="C1348" t="str">
            <v>026</v>
          </cell>
          <cell r="D1348" t="str">
            <v xml:space="preserve">BELMONT                      </v>
          </cell>
          <cell r="E1348">
            <v>3</v>
          </cell>
          <cell r="F1348" t="str">
            <v>Total FTE Average Membership</v>
          </cell>
          <cell r="G1348" t="str">
            <v xml:space="preserve"> </v>
          </cell>
        </row>
        <row r="1349">
          <cell r="A1349">
            <v>1347</v>
          </cell>
          <cell r="B1349">
            <v>4</v>
          </cell>
          <cell r="C1349" t="str">
            <v>026</v>
          </cell>
          <cell r="D1349" t="str">
            <v xml:space="preserve">BELMONT                      </v>
          </cell>
          <cell r="E1349">
            <v>4</v>
          </cell>
          <cell r="F1349" t="str">
            <v>Administration</v>
          </cell>
          <cell r="G1349" t="str">
            <v xml:space="preserve"> </v>
          </cell>
          <cell r="I1349">
            <v>1372539</v>
          </cell>
          <cell r="J1349">
            <v>55693</v>
          </cell>
          <cell r="K1349">
            <v>1428232</v>
          </cell>
          <cell r="L1349">
            <v>2.9809214034085598</v>
          </cell>
          <cell r="M1349">
            <v>363.41781170483461</v>
          </cell>
        </row>
        <row r="1350">
          <cell r="A1350">
            <v>1348</v>
          </cell>
          <cell r="B1350">
            <v>5</v>
          </cell>
          <cell r="C1350" t="str">
            <v>026</v>
          </cell>
          <cell r="D1350" t="str">
            <v xml:space="preserve">BELMONT                      </v>
          </cell>
          <cell r="E1350">
            <v>0</v>
          </cell>
          <cell r="G1350">
            <v>8300</v>
          </cell>
          <cell r="H1350" t="str">
            <v>School Committee (1110)</v>
          </cell>
          <cell r="I1350">
            <v>11979</v>
          </cell>
          <cell r="J1350">
            <v>0</v>
          </cell>
          <cell r="K1350">
            <v>11979</v>
          </cell>
          <cell r="L1350">
            <v>2.5001860686100816E-2</v>
          </cell>
          <cell r="M1350">
            <v>3.0480916030534351</v>
          </cell>
        </row>
        <row r="1351">
          <cell r="A1351">
            <v>1349</v>
          </cell>
          <cell r="B1351">
            <v>6</v>
          </cell>
          <cell r="C1351" t="str">
            <v>026</v>
          </cell>
          <cell r="D1351" t="str">
            <v xml:space="preserve">BELMONT                      </v>
          </cell>
          <cell r="E1351">
            <v>0</v>
          </cell>
          <cell r="G1351">
            <v>8305</v>
          </cell>
          <cell r="H1351" t="str">
            <v>Superintendent (1210)</v>
          </cell>
          <cell r="I1351">
            <v>346452</v>
          </cell>
          <cell r="J1351">
            <v>0</v>
          </cell>
          <cell r="K1351">
            <v>346452</v>
          </cell>
          <cell r="L1351">
            <v>0.72309413460397354</v>
          </cell>
          <cell r="M1351">
            <v>88.155725190839689</v>
          </cell>
        </row>
        <row r="1352">
          <cell r="A1352">
            <v>1350</v>
          </cell>
          <cell r="B1352">
            <v>7</v>
          </cell>
          <cell r="C1352" t="str">
            <v>026</v>
          </cell>
          <cell r="D1352" t="str">
            <v xml:space="preserve">BELMONT                      </v>
          </cell>
          <cell r="E1352">
            <v>0</v>
          </cell>
          <cell r="G1352">
            <v>8310</v>
          </cell>
          <cell r="H1352" t="str">
            <v>Assistant Superintendents (1220)</v>
          </cell>
          <cell r="I1352">
            <v>0</v>
          </cell>
          <cell r="J1352">
            <v>0</v>
          </cell>
          <cell r="K1352">
            <v>0</v>
          </cell>
          <cell r="L1352">
            <v>0</v>
          </cell>
          <cell r="M1352">
            <v>0</v>
          </cell>
        </row>
        <row r="1353">
          <cell r="A1353">
            <v>1351</v>
          </cell>
          <cell r="B1353">
            <v>8</v>
          </cell>
          <cell r="C1353" t="str">
            <v>026</v>
          </cell>
          <cell r="D1353" t="str">
            <v xml:space="preserve">BELMONT                      </v>
          </cell>
          <cell r="E1353">
            <v>0</v>
          </cell>
          <cell r="G1353">
            <v>8315</v>
          </cell>
          <cell r="H1353" t="str">
            <v>Other District-Wide Administration (1230)</v>
          </cell>
          <cell r="I1353">
            <v>0</v>
          </cell>
          <cell r="J1353">
            <v>3675</v>
          </cell>
          <cell r="K1353">
            <v>3675</v>
          </cell>
          <cell r="L1353">
            <v>7.6702427599482838E-3</v>
          </cell>
          <cell r="M1353">
            <v>0.93511450381679384</v>
          </cell>
        </row>
        <row r="1354">
          <cell r="A1354">
            <v>1352</v>
          </cell>
          <cell r="B1354">
            <v>9</v>
          </cell>
          <cell r="C1354" t="str">
            <v>026</v>
          </cell>
          <cell r="D1354" t="str">
            <v xml:space="preserve">BELMONT                      </v>
          </cell>
          <cell r="E1354">
            <v>0</v>
          </cell>
          <cell r="G1354">
            <v>8320</v>
          </cell>
          <cell r="H1354" t="str">
            <v>Business and Finance (1410)</v>
          </cell>
          <cell r="I1354">
            <v>598392</v>
          </cell>
          <cell r="J1354">
            <v>15878</v>
          </cell>
          <cell r="K1354">
            <v>614270</v>
          </cell>
          <cell r="L1354">
            <v>1.2820680326948115</v>
          </cell>
          <cell r="M1354">
            <v>156.30279898218831</v>
          </cell>
        </row>
        <row r="1355">
          <cell r="A1355">
            <v>1353</v>
          </cell>
          <cell r="B1355">
            <v>10</v>
          </cell>
          <cell r="C1355" t="str">
            <v>026</v>
          </cell>
          <cell r="D1355" t="str">
            <v xml:space="preserve">BELMONT                      </v>
          </cell>
          <cell r="E1355">
            <v>0</v>
          </cell>
          <cell r="G1355">
            <v>8325</v>
          </cell>
          <cell r="H1355" t="str">
            <v>Human Resources and Benefits (1420)</v>
          </cell>
          <cell r="I1355">
            <v>122011</v>
          </cell>
          <cell r="J1355">
            <v>0</v>
          </cell>
          <cell r="K1355">
            <v>122011</v>
          </cell>
          <cell r="L1355">
            <v>0.2546541467711701</v>
          </cell>
          <cell r="M1355">
            <v>31.046055979643764</v>
          </cell>
        </row>
        <row r="1356">
          <cell r="A1356">
            <v>1354</v>
          </cell>
          <cell r="B1356">
            <v>11</v>
          </cell>
          <cell r="C1356" t="str">
            <v>026</v>
          </cell>
          <cell r="D1356" t="str">
            <v xml:space="preserve">BELMONT                      </v>
          </cell>
          <cell r="E1356">
            <v>0</v>
          </cell>
          <cell r="G1356">
            <v>8330</v>
          </cell>
          <cell r="H1356" t="str">
            <v>Legal Service For School Committee (1430)</v>
          </cell>
          <cell r="I1356">
            <v>135664</v>
          </cell>
          <cell r="J1356">
            <v>0</v>
          </cell>
          <cell r="K1356">
            <v>135664</v>
          </cell>
          <cell r="L1356">
            <v>0.28314988130221064</v>
          </cell>
          <cell r="M1356">
            <v>34.520101781170482</v>
          </cell>
        </row>
        <row r="1357">
          <cell r="A1357">
            <v>1355</v>
          </cell>
          <cell r="B1357">
            <v>12</v>
          </cell>
          <cell r="C1357" t="str">
            <v>026</v>
          </cell>
          <cell r="D1357" t="str">
            <v xml:space="preserve">BELMONT                      </v>
          </cell>
          <cell r="E1357">
            <v>0</v>
          </cell>
          <cell r="G1357">
            <v>8335</v>
          </cell>
          <cell r="H1357" t="str">
            <v>Legal Settlements (1435)</v>
          </cell>
          <cell r="I1357">
            <v>158041</v>
          </cell>
          <cell r="J1357">
            <v>36140</v>
          </cell>
          <cell r="K1357">
            <v>194181</v>
          </cell>
          <cell r="L1357">
            <v>0.40528310459034494</v>
          </cell>
          <cell r="M1357">
            <v>49.40992366412214</v>
          </cell>
        </row>
        <row r="1358">
          <cell r="A1358">
            <v>1356</v>
          </cell>
          <cell r="B1358">
            <v>13</v>
          </cell>
          <cell r="C1358" t="str">
            <v>026</v>
          </cell>
          <cell r="D1358" t="str">
            <v xml:space="preserve">BELMONT                      </v>
          </cell>
          <cell r="E1358">
            <v>0</v>
          </cell>
          <cell r="G1358">
            <v>8340</v>
          </cell>
          <cell r="H1358" t="str">
            <v>District-wide Information Mgmt and Tech (1450)</v>
          </cell>
          <cell r="I1358">
            <v>0</v>
          </cell>
          <cell r="J1358">
            <v>0</v>
          </cell>
          <cell r="K1358">
            <v>0</v>
          </cell>
          <cell r="L1358">
            <v>0</v>
          </cell>
          <cell r="M1358">
            <v>0</v>
          </cell>
        </row>
        <row r="1359">
          <cell r="A1359">
            <v>1357</v>
          </cell>
          <cell r="B1359">
            <v>14</v>
          </cell>
          <cell r="C1359" t="str">
            <v>026</v>
          </cell>
          <cell r="D1359" t="str">
            <v xml:space="preserve">BELMONT                      </v>
          </cell>
          <cell r="E1359">
            <v>5</v>
          </cell>
          <cell r="F1359" t="str">
            <v xml:space="preserve">Instructional Leadership </v>
          </cell>
          <cell r="I1359">
            <v>3012311</v>
          </cell>
          <cell r="J1359">
            <v>79786</v>
          </cell>
          <cell r="K1359">
            <v>3092097</v>
          </cell>
          <cell r="L1359">
            <v>6.4536420754579069</v>
          </cell>
          <cell r="M1359">
            <v>786.79312977099232</v>
          </cell>
        </row>
        <row r="1360">
          <cell r="A1360">
            <v>1358</v>
          </cell>
          <cell r="B1360">
            <v>15</v>
          </cell>
          <cell r="C1360" t="str">
            <v>026</v>
          </cell>
          <cell r="D1360" t="str">
            <v xml:space="preserve">BELMONT                      </v>
          </cell>
          <cell r="E1360">
            <v>0</v>
          </cell>
          <cell r="G1360">
            <v>8345</v>
          </cell>
          <cell r="H1360" t="str">
            <v>Curriculum Directors  (Supervisory) (2110)</v>
          </cell>
          <cell r="I1360">
            <v>623967</v>
          </cell>
          <cell r="J1360">
            <v>79786</v>
          </cell>
          <cell r="K1360">
            <v>703753</v>
          </cell>
          <cell r="L1360">
            <v>1.4688316606916694</v>
          </cell>
          <cell r="M1360">
            <v>179.07201017811704</v>
          </cell>
        </row>
        <row r="1361">
          <cell r="A1361">
            <v>1359</v>
          </cell>
          <cell r="B1361">
            <v>16</v>
          </cell>
          <cell r="C1361" t="str">
            <v>026</v>
          </cell>
          <cell r="D1361" t="str">
            <v xml:space="preserve">BELMONT                      </v>
          </cell>
          <cell r="E1361">
            <v>0</v>
          </cell>
          <cell r="G1361">
            <v>8350</v>
          </cell>
          <cell r="H1361" t="str">
            <v>Department Heads  (Non-Supervisory) (2120)</v>
          </cell>
          <cell r="I1361">
            <v>0</v>
          </cell>
          <cell r="J1361">
            <v>0</v>
          </cell>
          <cell r="K1361">
            <v>0</v>
          </cell>
          <cell r="L1361">
            <v>0</v>
          </cell>
          <cell r="M1361">
            <v>0</v>
          </cell>
        </row>
        <row r="1362">
          <cell r="A1362">
            <v>1360</v>
          </cell>
          <cell r="B1362">
            <v>17</v>
          </cell>
          <cell r="C1362" t="str">
            <v>026</v>
          </cell>
          <cell r="D1362" t="str">
            <v xml:space="preserve">BELMONT                      </v>
          </cell>
          <cell r="E1362">
            <v>0</v>
          </cell>
          <cell r="G1362">
            <v>8355</v>
          </cell>
          <cell r="H1362" t="str">
            <v>School Leadership-Building (2210)</v>
          </cell>
          <cell r="I1362">
            <v>1878747</v>
          </cell>
          <cell r="J1362">
            <v>0</v>
          </cell>
          <cell r="K1362">
            <v>1878747</v>
          </cell>
          <cell r="L1362">
            <v>3.921209680142737</v>
          </cell>
          <cell r="M1362">
            <v>478.05267175572521</v>
          </cell>
        </row>
        <row r="1363">
          <cell r="A1363">
            <v>1361</v>
          </cell>
          <cell r="B1363">
            <v>18</v>
          </cell>
          <cell r="C1363" t="str">
            <v>026</v>
          </cell>
          <cell r="D1363" t="str">
            <v xml:space="preserve">BELMONT                      </v>
          </cell>
          <cell r="E1363">
            <v>0</v>
          </cell>
          <cell r="G1363">
            <v>8360</v>
          </cell>
          <cell r="H1363" t="str">
            <v>Curriculum Leaders/Dept Heads-Building Level (2220)</v>
          </cell>
          <cell r="I1363">
            <v>0</v>
          </cell>
          <cell r="J1363">
            <v>0</v>
          </cell>
          <cell r="K1363">
            <v>0</v>
          </cell>
          <cell r="L1363">
            <v>0</v>
          </cell>
          <cell r="M1363">
            <v>0</v>
          </cell>
        </row>
        <row r="1364">
          <cell r="A1364">
            <v>1362</v>
          </cell>
          <cell r="B1364">
            <v>19</v>
          </cell>
          <cell r="C1364" t="str">
            <v>026</v>
          </cell>
          <cell r="D1364" t="str">
            <v xml:space="preserve">BELMONT                      </v>
          </cell>
          <cell r="E1364">
            <v>0</v>
          </cell>
          <cell r="G1364">
            <v>8365</v>
          </cell>
          <cell r="H1364" t="str">
            <v>Building Technology (2250)</v>
          </cell>
          <cell r="I1364">
            <v>509597</v>
          </cell>
          <cell r="J1364">
            <v>0</v>
          </cell>
          <cell r="K1364">
            <v>509597</v>
          </cell>
          <cell r="L1364">
            <v>1.0636007346235008</v>
          </cell>
          <cell r="M1364">
            <v>129.66844783715013</v>
          </cell>
        </row>
        <row r="1365">
          <cell r="A1365">
            <v>1363</v>
          </cell>
          <cell r="B1365">
            <v>20</v>
          </cell>
          <cell r="C1365" t="str">
            <v>026</v>
          </cell>
          <cell r="D1365" t="str">
            <v xml:space="preserve">BELMONT                      </v>
          </cell>
          <cell r="E1365">
            <v>0</v>
          </cell>
          <cell r="G1365">
            <v>8380</v>
          </cell>
          <cell r="H1365" t="str">
            <v>Instructional Coordinators and Team Leaders (2315)</v>
          </cell>
          <cell r="I1365">
            <v>0</v>
          </cell>
          <cell r="J1365">
            <v>0</v>
          </cell>
          <cell r="K1365">
            <v>0</v>
          </cell>
          <cell r="L1365">
            <v>0</v>
          </cell>
          <cell r="M1365">
            <v>0</v>
          </cell>
        </row>
        <row r="1366">
          <cell r="A1366">
            <v>1364</v>
          </cell>
          <cell r="B1366">
            <v>21</v>
          </cell>
          <cell r="C1366" t="str">
            <v>026</v>
          </cell>
          <cell r="D1366" t="str">
            <v xml:space="preserve">BELMONT                      </v>
          </cell>
          <cell r="E1366">
            <v>6</v>
          </cell>
          <cell r="F1366" t="str">
            <v>Classroom and Specialist Teachers</v>
          </cell>
          <cell r="I1366">
            <v>16328850</v>
          </cell>
          <cell r="J1366">
            <v>1812560</v>
          </cell>
          <cell r="K1366">
            <v>18141410</v>
          </cell>
          <cell r="L1366">
            <v>37.8636785599329</v>
          </cell>
          <cell r="M1366">
            <v>4616.1348600508909</v>
          </cell>
        </row>
        <row r="1367">
          <cell r="A1367">
            <v>1365</v>
          </cell>
          <cell r="B1367">
            <v>22</v>
          </cell>
          <cell r="C1367" t="str">
            <v>026</v>
          </cell>
          <cell r="D1367" t="str">
            <v xml:space="preserve">BELMONT                      </v>
          </cell>
          <cell r="E1367">
            <v>0</v>
          </cell>
          <cell r="G1367">
            <v>8370</v>
          </cell>
          <cell r="H1367" t="str">
            <v>Teachers, Classroom (2305)</v>
          </cell>
          <cell r="I1367">
            <v>13780920</v>
          </cell>
          <cell r="J1367">
            <v>324549</v>
          </cell>
          <cell r="K1367">
            <v>14105469</v>
          </cell>
          <cell r="L1367">
            <v>29.440101081068018</v>
          </cell>
          <cell r="M1367">
            <v>3589.1778625954198</v>
          </cell>
        </row>
        <row r="1368">
          <cell r="A1368">
            <v>1366</v>
          </cell>
          <cell r="B1368">
            <v>23</v>
          </cell>
          <cell r="C1368" t="str">
            <v>026</v>
          </cell>
          <cell r="D1368" t="str">
            <v xml:space="preserve">BELMONT                      </v>
          </cell>
          <cell r="E1368">
            <v>0</v>
          </cell>
          <cell r="G1368">
            <v>8375</v>
          </cell>
          <cell r="H1368" t="str">
            <v>Teachers, Specialists  (2310)</v>
          </cell>
          <cell r="I1368">
            <v>2547930</v>
          </cell>
          <cell r="J1368">
            <v>1488011</v>
          </cell>
          <cell r="K1368">
            <v>4035941</v>
          </cell>
          <cell r="L1368">
            <v>8.4235774788648801</v>
          </cell>
          <cell r="M1368">
            <v>1026.9569974554706</v>
          </cell>
        </row>
        <row r="1369">
          <cell r="A1369">
            <v>1367</v>
          </cell>
          <cell r="B1369">
            <v>24</v>
          </cell>
          <cell r="C1369" t="str">
            <v>026</v>
          </cell>
          <cell r="D1369" t="str">
            <v xml:space="preserve">BELMONT                      </v>
          </cell>
          <cell r="E1369">
            <v>7</v>
          </cell>
          <cell r="F1369" t="str">
            <v>Other Teaching Services</v>
          </cell>
          <cell r="I1369">
            <v>2866760</v>
          </cell>
          <cell r="J1369">
            <v>607660</v>
          </cell>
          <cell r="K1369">
            <v>3474420</v>
          </cell>
          <cell r="L1369">
            <v>7.2516040408216371</v>
          </cell>
          <cell r="M1369">
            <v>884.07633587786256</v>
          </cell>
        </row>
        <row r="1370">
          <cell r="A1370">
            <v>1368</v>
          </cell>
          <cell r="B1370">
            <v>25</v>
          </cell>
          <cell r="C1370" t="str">
            <v>026</v>
          </cell>
          <cell r="D1370" t="str">
            <v xml:space="preserve">BELMONT                      </v>
          </cell>
          <cell r="E1370">
            <v>0</v>
          </cell>
          <cell r="G1370">
            <v>8385</v>
          </cell>
          <cell r="H1370" t="str">
            <v>Medical/ Therapeutic Services (2320)</v>
          </cell>
          <cell r="I1370">
            <v>650239</v>
          </cell>
          <cell r="J1370">
            <v>4925</v>
          </cell>
          <cell r="K1370">
            <v>655164</v>
          </cell>
          <cell r="L1370">
            <v>1.3674195721302742</v>
          </cell>
          <cell r="M1370">
            <v>166.70839694656487</v>
          </cell>
        </row>
        <row r="1371">
          <cell r="A1371">
            <v>1369</v>
          </cell>
          <cell r="B1371">
            <v>26</v>
          </cell>
          <cell r="C1371" t="str">
            <v>026</v>
          </cell>
          <cell r="D1371" t="str">
            <v xml:space="preserve">BELMONT                      </v>
          </cell>
          <cell r="E1371">
            <v>0</v>
          </cell>
          <cell r="G1371">
            <v>8390</v>
          </cell>
          <cell r="H1371" t="str">
            <v>Substitute Teachers (2325)</v>
          </cell>
          <cell r="I1371">
            <v>561391</v>
          </cell>
          <cell r="J1371">
            <v>28379</v>
          </cell>
          <cell r="K1371">
            <v>589770</v>
          </cell>
          <cell r="L1371">
            <v>1.2309330809618231</v>
          </cell>
          <cell r="M1371">
            <v>150.06870229007635</v>
          </cell>
        </row>
        <row r="1372">
          <cell r="A1372">
            <v>1370</v>
          </cell>
          <cell r="B1372">
            <v>27</v>
          </cell>
          <cell r="C1372" t="str">
            <v>026</v>
          </cell>
          <cell r="D1372" t="str">
            <v xml:space="preserve">BELMONT                      </v>
          </cell>
          <cell r="E1372">
            <v>0</v>
          </cell>
          <cell r="G1372">
            <v>8395</v>
          </cell>
          <cell r="H1372" t="str">
            <v>Non-Clerical Paraprofs./Instructional Assistants (2330)</v>
          </cell>
          <cell r="I1372">
            <v>1468576</v>
          </cell>
          <cell r="J1372">
            <v>546169</v>
          </cell>
          <cell r="K1372">
            <v>2014745</v>
          </cell>
          <cell r="L1372">
            <v>4.2050566665012257</v>
          </cell>
          <cell r="M1372">
            <v>512.6577608142494</v>
          </cell>
        </row>
        <row r="1373">
          <cell r="A1373">
            <v>1371</v>
          </cell>
          <cell r="B1373">
            <v>28</v>
          </cell>
          <cell r="C1373" t="str">
            <v>026</v>
          </cell>
          <cell r="D1373" t="str">
            <v xml:space="preserve">BELMONT                      </v>
          </cell>
          <cell r="E1373">
            <v>0</v>
          </cell>
          <cell r="G1373">
            <v>8400</v>
          </cell>
          <cell r="H1373" t="str">
            <v>Librarians and Media Center Directors (2340)</v>
          </cell>
          <cell r="I1373">
            <v>186554</v>
          </cell>
          <cell r="J1373">
            <v>28187</v>
          </cell>
          <cell r="K1373">
            <v>214741</v>
          </cell>
          <cell r="L1373">
            <v>0.44819472122831416</v>
          </cell>
          <cell r="M1373">
            <v>54.641475826972012</v>
          </cell>
        </row>
        <row r="1374">
          <cell r="A1374">
            <v>1372</v>
          </cell>
          <cell r="B1374">
            <v>29</v>
          </cell>
          <cell r="C1374" t="str">
            <v>026</v>
          </cell>
          <cell r="D1374" t="str">
            <v xml:space="preserve">BELMONT                      </v>
          </cell>
          <cell r="E1374">
            <v>8</v>
          </cell>
          <cell r="F1374" t="str">
            <v>Professional Development</v>
          </cell>
          <cell r="I1374">
            <v>486905</v>
          </cell>
          <cell r="J1374">
            <v>52341</v>
          </cell>
          <cell r="K1374">
            <v>539246</v>
          </cell>
          <cell r="L1374">
            <v>1.1254823747839653</v>
          </cell>
          <cell r="M1374">
            <v>137.21272264631043</v>
          </cell>
        </row>
        <row r="1375">
          <cell r="A1375">
            <v>1373</v>
          </cell>
          <cell r="B1375">
            <v>30</v>
          </cell>
          <cell r="C1375" t="str">
            <v>026</v>
          </cell>
          <cell r="D1375" t="str">
            <v xml:space="preserve">BELMONT                      </v>
          </cell>
          <cell r="E1375">
            <v>0</v>
          </cell>
          <cell r="G1375">
            <v>8405</v>
          </cell>
          <cell r="H1375" t="str">
            <v>Professional Development Leadership (2351)</v>
          </cell>
          <cell r="I1375">
            <v>193742</v>
          </cell>
          <cell r="J1375">
            <v>0</v>
          </cell>
          <cell r="K1375">
            <v>193742</v>
          </cell>
          <cell r="L1375">
            <v>0.40436684974092529</v>
          </cell>
          <cell r="M1375">
            <v>49.298218829516543</v>
          </cell>
        </row>
        <row r="1376">
          <cell r="A1376">
            <v>1374</v>
          </cell>
          <cell r="B1376">
            <v>31</v>
          </cell>
          <cell r="C1376" t="str">
            <v>026</v>
          </cell>
          <cell r="D1376" t="str">
            <v xml:space="preserve">BELMONT                      </v>
          </cell>
          <cell r="E1376">
            <v>0</v>
          </cell>
          <cell r="G1376">
            <v>8410</v>
          </cell>
          <cell r="H1376" t="str">
            <v>Teacher/Instructional Staff-Professional Days (2353)</v>
          </cell>
          <cell r="I1376">
            <v>184426</v>
          </cell>
          <cell r="J1376">
            <v>0</v>
          </cell>
          <cell r="K1376">
            <v>184426</v>
          </cell>
          <cell r="L1376">
            <v>0.38492304523706727</v>
          </cell>
          <cell r="M1376">
            <v>46.927735368956746</v>
          </cell>
        </row>
        <row r="1377">
          <cell r="A1377">
            <v>1375</v>
          </cell>
          <cell r="B1377">
            <v>32</v>
          </cell>
          <cell r="C1377" t="str">
            <v>026</v>
          </cell>
          <cell r="D1377" t="str">
            <v xml:space="preserve">BELMONT                      </v>
          </cell>
          <cell r="E1377">
            <v>0</v>
          </cell>
          <cell r="G1377">
            <v>8415</v>
          </cell>
          <cell r="H1377" t="str">
            <v>Substitutes for Instructional Staff at Prof. Dev. (2355)</v>
          </cell>
          <cell r="I1377">
            <v>0</v>
          </cell>
          <cell r="J1377">
            <v>0</v>
          </cell>
          <cell r="K1377">
            <v>0</v>
          </cell>
          <cell r="L1377">
            <v>0</v>
          </cell>
          <cell r="M1377">
            <v>0</v>
          </cell>
        </row>
        <row r="1378">
          <cell r="A1378">
            <v>1376</v>
          </cell>
          <cell r="B1378">
            <v>33</v>
          </cell>
          <cell r="C1378" t="str">
            <v>026</v>
          </cell>
          <cell r="D1378" t="str">
            <v xml:space="preserve">BELMONT                      </v>
          </cell>
          <cell r="E1378">
            <v>0</v>
          </cell>
          <cell r="G1378">
            <v>8420</v>
          </cell>
          <cell r="H1378" t="str">
            <v>Prof. Dev.  Stipends, Providers and Expenses (2357)</v>
          </cell>
          <cell r="I1378">
            <v>108737</v>
          </cell>
          <cell r="J1378">
            <v>52341</v>
          </cell>
          <cell r="K1378">
            <v>161078</v>
          </cell>
          <cell r="L1378">
            <v>0.33619247980597272</v>
          </cell>
          <cell r="M1378">
            <v>40.98676844783715</v>
          </cell>
        </row>
        <row r="1379">
          <cell r="A1379">
            <v>1377</v>
          </cell>
          <cell r="B1379">
            <v>34</v>
          </cell>
          <cell r="C1379" t="str">
            <v>026</v>
          </cell>
          <cell r="D1379" t="str">
            <v xml:space="preserve">BELMONT                      </v>
          </cell>
          <cell r="E1379">
            <v>9</v>
          </cell>
          <cell r="F1379" t="str">
            <v>Instructional Materials, Equipment and Technology</v>
          </cell>
          <cell r="I1379">
            <v>833767</v>
          </cell>
          <cell r="J1379">
            <v>198833</v>
          </cell>
          <cell r="K1379">
            <v>1032600</v>
          </cell>
          <cell r="L1379">
            <v>2.1551816799789383</v>
          </cell>
          <cell r="M1379">
            <v>262.74809160305341</v>
          </cell>
        </row>
        <row r="1380">
          <cell r="A1380">
            <v>1378</v>
          </cell>
          <cell r="B1380">
            <v>35</v>
          </cell>
          <cell r="C1380" t="str">
            <v>026</v>
          </cell>
          <cell r="D1380" t="str">
            <v xml:space="preserve">BELMONT                      </v>
          </cell>
          <cell r="E1380">
            <v>0</v>
          </cell>
          <cell r="G1380">
            <v>8425</v>
          </cell>
          <cell r="H1380" t="str">
            <v>Textbooks &amp; Related Software/Media/Materials (2410)</v>
          </cell>
          <cell r="I1380">
            <v>2140</v>
          </cell>
          <cell r="J1380">
            <v>52563</v>
          </cell>
          <cell r="K1380">
            <v>54703</v>
          </cell>
          <cell r="L1380">
            <v>0.11417286794488463</v>
          </cell>
          <cell r="M1380">
            <v>13.919338422391858</v>
          </cell>
        </row>
        <row r="1381">
          <cell r="A1381">
            <v>1379</v>
          </cell>
          <cell r="B1381">
            <v>36</v>
          </cell>
          <cell r="C1381" t="str">
            <v>026</v>
          </cell>
          <cell r="D1381" t="str">
            <v xml:space="preserve">BELMONT                      </v>
          </cell>
          <cell r="E1381">
            <v>0</v>
          </cell>
          <cell r="G1381">
            <v>8430</v>
          </cell>
          <cell r="H1381" t="str">
            <v>Other Instructional Materials (2415)</v>
          </cell>
          <cell r="I1381">
            <v>148602</v>
          </cell>
          <cell r="J1381">
            <v>87310</v>
          </cell>
          <cell r="K1381">
            <v>235912</v>
          </cell>
          <cell r="L1381">
            <v>0.49238158094827744</v>
          </cell>
          <cell r="M1381">
            <v>60.028498727735368</v>
          </cell>
        </row>
        <row r="1382">
          <cell r="A1382">
            <v>1380</v>
          </cell>
          <cell r="B1382">
            <v>37</v>
          </cell>
          <cell r="C1382" t="str">
            <v>026</v>
          </cell>
          <cell r="D1382" t="str">
            <v xml:space="preserve">BELMONT                      </v>
          </cell>
          <cell r="E1382">
            <v>0</v>
          </cell>
          <cell r="G1382">
            <v>8435</v>
          </cell>
          <cell r="H1382" t="str">
            <v>Instructional Equipment (2420)</v>
          </cell>
          <cell r="I1382">
            <v>24798</v>
          </cell>
          <cell r="J1382">
            <v>12727</v>
          </cell>
          <cell r="K1382">
            <v>37525</v>
          </cell>
          <cell r="L1382">
            <v>7.8319961786954925E-2</v>
          </cell>
          <cell r="M1382">
            <v>9.5483460559796445</v>
          </cell>
        </row>
        <row r="1383">
          <cell r="A1383">
            <v>1381</v>
          </cell>
          <cell r="B1383">
            <v>38</v>
          </cell>
          <cell r="C1383" t="str">
            <v>026</v>
          </cell>
          <cell r="D1383" t="str">
            <v xml:space="preserve">BELMONT                      </v>
          </cell>
          <cell r="E1383">
            <v>0</v>
          </cell>
          <cell r="G1383">
            <v>8440</v>
          </cell>
          <cell r="H1383" t="str">
            <v>General Supplies (2430)</v>
          </cell>
          <cell r="I1383">
            <v>120696</v>
          </cell>
          <cell r="J1383">
            <v>0</v>
          </cell>
          <cell r="K1383">
            <v>120696</v>
          </cell>
          <cell r="L1383">
            <v>0.25190955650468522</v>
          </cell>
          <cell r="M1383">
            <v>30.711450381679388</v>
          </cell>
        </row>
        <row r="1384">
          <cell r="A1384">
            <v>1382</v>
          </cell>
          <cell r="B1384">
            <v>39</v>
          </cell>
          <cell r="C1384" t="str">
            <v>026</v>
          </cell>
          <cell r="D1384" t="str">
            <v xml:space="preserve">BELMONT                      </v>
          </cell>
          <cell r="E1384">
            <v>0</v>
          </cell>
          <cell r="G1384">
            <v>8445</v>
          </cell>
          <cell r="H1384" t="str">
            <v>Other Instructional Services (2440)</v>
          </cell>
          <cell r="I1384">
            <v>189553</v>
          </cell>
          <cell r="J1384">
            <v>46233</v>
          </cell>
          <cell r="K1384">
            <v>235786</v>
          </cell>
          <cell r="L1384">
            <v>0.4921186011965078</v>
          </cell>
          <cell r="M1384">
            <v>59.996437659033077</v>
          </cell>
        </row>
        <row r="1385">
          <cell r="A1385">
            <v>1383</v>
          </cell>
          <cell r="B1385">
            <v>40</v>
          </cell>
          <cell r="C1385" t="str">
            <v>026</v>
          </cell>
          <cell r="D1385" t="str">
            <v xml:space="preserve">BELMONT                      </v>
          </cell>
          <cell r="E1385">
            <v>0</v>
          </cell>
          <cell r="G1385">
            <v>8450</v>
          </cell>
          <cell r="H1385" t="str">
            <v>Classroom Instructional Technology (2451)</v>
          </cell>
          <cell r="I1385">
            <v>174091</v>
          </cell>
          <cell r="J1385">
            <v>0</v>
          </cell>
          <cell r="K1385">
            <v>174091</v>
          </cell>
          <cell r="L1385">
            <v>0.36335244416929435</v>
          </cell>
          <cell r="M1385">
            <v>44.297964376590329</v>
          </cell>
        </row>
        <row r="1386">
          <cell r="A1386">
            <v>1384</v>
          </cell>
          <cell r="B1386">
            <v>41</v>
          </cell>
          <cell r="C1386" t="str">
            <v>026</v>
          </cell>
          <cell r="D1386" t="str">
            <v xml:space="preserve">BELMONT                      </v>
          </cell>
          <cell r="E1386">
            <v>0</v>
          </cell>
          <cell r="G1386">
            <v>8455</v>
          </cell>
          <cell r="H1386" t="str">
            <v>Other Instructional Hardware  (2453)</v>
          </cell>
          <cell r="I1386">
            <v>125902</v>
          </cell>
          <cell r="J1386">
            <v>0</v>
          </cell>
          <cell r="K1386">
            <v>125902</v>
          </cell>
          <cell r="L1386">
            <v>0.26277521196272352</v>
          </cell>
          <cell r="M1386">
            <v>32.036132315521627</v>
          </cell>
        </row>
        <row r="1387">
          <cell r="A1387">
            <v>1385</v>
          </cell>
          <cell r="B1387">
            <v>42</v>
          </cell>
          <cell r="C1387" t="str">
            <v>026</v>
          </cell>
          <cell r="D1387" t="str">
            <v xml:space="preserve">BELMONT                      </v>
          </cell>
          <cell r="E1387">
            <v>0</v>
          </cell>
          <cell r="G1387">
            <v>8460</v>
          </cell>
          <cell r="H1387" t="str">
            <v>Instructional Software (2455)</v>
          </cell>
          <cell r="I1387">
            <v>47985</v>
          </cell>
          <cell r="J1387">
            <v>0</v>
          </cell>
          <cell r="K1387">
            <v>47985</v>
          </cell>
          <cell r="L1387">
            <v>0.10015145546561045</v>
          </cell>
          <cell r="M1387">
            <v>12.209923664122137</v>
          </cell>
        </row>
        <row r="1388">
          <cell r="A1388">
            <v>1386</v>
          </cell>
          <cell r="B1388">
            <v>43</v>
          </cell>
          <cell r="C1388" t="str">
            <v>026</v>
          </cell>
          <cell r="D1388" t="str">
            <v xml:space="preserve">BELMONT                      </v>
          </cell>
          <cell r="E1388">
            <v>10</v>
          </cell>
          <cell r="F1388" t="str">
            <v>Guidance, Counseling and Testing</v>
          </cell>
          <cell r="I1388">
            <v>991930</v>
          </cell>
          <cell r="J1388">
            <v>34637</v>
          </cell>
          <cell r="K1388">
            <v>1026567</v>
          </cell>
          <cell r="L1388">
            <v>2.1425899590073008</v>
          </cell>
          <cell r="M1388">
            <v>261.21297709923664</v>
          </cell>
        </row>
        <row r="1389">
          <cell r="A1389">
            <v>1387</v>
          </cell>
          <cell r="B1389">
            <v>44</v>
          </cell>
          <cell r="C1389" t="str">
            <v>026</v>
          </cell>
          <cell r="D1389" t="str">
            <v xml:space="preserve">BELMONT                      </v>
          </cell>
          <cell r="E1389">
            <v>0</v>
          </cell>
          <cell r="G1389">
            <v>8465</v>
          </cell>
          <cell r="H1389" t="str">
            <v>Guidance and Adjustment Counselors (2710)</v>
          </cell>
          <cell r="I1389">
            <v>703811</v>
          </cell>
          <cell r="J1389">
            <v>34637</v>
          </cell>
          <cell r="K1389">
            <v>738448</v>
          </cell>
          <cell r="L1389">
            <v>1.5412450137682423</v>
          </cell>
          <cell r="M1389">
            <v>187.90025445292622</v>
          </cell>
        </row>
        <row r="1390">
          <cell r="A1390">
            <v>1388</v>
          </cell>
          <cell r="B1390">
            <v>45</v>
          </cell>
          <cell r="C1390" t="str">
            <v>026</v>
          </cell>
          <cell r="D1390" t="str">
            <v xml:space="preserve">BELMONT                      </v>
          </cell>
          <cell r="E1390">
            <v>0</v>
          </cell>
          <cell r="G1390">
            <v>8470</v>
          </cell>
          <cell r="H1390" t="str">
            <v>Testing and Assessment (2720)</v>
          </cell>
          <cell r="I1390">
            <v>15087</v>
          </cell>
          <cell r="J1390">
            <v>0</v>
          </cell>
          <cell r="K1390">
            <v>15087</v>
          </cell>
          <cell r="L1390">
            <v>3.1488694563085652E-2</v>
          </cell>
          <cell r="M1390">
            <v>3.8389312977099235</v>
          </cell>
        </row>
        <row r="1391">
          <cell r="A1391">
            <v>1389</v>
          </cell>
          <cell r="B1391">
            <v>46</v>
          </cell>
          <cell r="C1391" t="str">
            <v>026</v>
          </cell>
          <cell r="D1391" t="str">
            <v xml:space="preserve">BELMONT                      </v>
          </cell>
          <cell r="E1391">
            <v>0</v>
          </cell>
          <cell r="G1391">
            <v>8475</v>
          </cell>
          <cell r="H1391" t="str">
            <v>Psychological Services (2800)</v>
          </cell>
          <cell r="I1391">
            <v>273032</v>
          </cell>
          <cell r="J1391">
            <v>0</v>
          </cell>
          <cell r="K1391">
            <v>273032</v>
          </cell>
          <cell r="L1391">
            <v>0.56985625067597279</v>
          </cell>
          <cell r="M1391">
            <v>69.473791348600514</v>
          </cell>
        </row>
        <row r="1392">
          <cell r="A1392">
            <v>1390</v>
          </cell>
          <cell r="B1392">
            <v>47</v>
          </cell>
          <cell r="C1392" t="str">
            <v>026</v>
          </cell>
          <cell r="D1392" t="str">
            <v xml:space="preserve">BELMONT                      </v>
          </cell>
          <cell r="E1392">
            <v>11</v>
          </cell>
          <cell r="F1392" t="str">
            <v>Pupil Services</v>
          </cell>
          <cell r="I1392">
            <v>1085713</v>
          </cell>
          <cell r="J1392">
            <v>1674508</v>
          </cell>
          <cell r="K1392">
            <v>2760221</v>
          </cell>
          <cell r="L1392">
            <v>5.7609701064237315</v>
          </cell>
          <cell r="M1392">
            <v>702.34631043257002</v>
          </cell>
        </row>
        <row r="1393">
          <cell r="A1393">
            <v>1391</v>
          </cell>
          <cell r="B1393">
            <v>48</v>
          </cell>
          <cell r="C1393" t="str">
            <v>026</v>
          </cell>
          <cell r="D1393" t="str">
            <v xml:space="preserve">BELMONT                      </v>
          </cell>
          <cell r="E1393">
            <v>0</v>
          </cell>
          <cell r="G1393">
            <v>8485</v>
          </cell>
          <cell r="H1393" t="str">
            <v>Attendance and Parent Liaison Services (3100)</v>
          </cell>
          <cell r="I1393">
            <v>0</v>
          </cell>
          <cell r="J1393">
            <v>0</v>
          </cell>
          <cell r="K1393">
            <v>0</v>
          </cell>
          <cell r="L1393">
            <v>0</v>
          </cell>
          <cell r="M1393">
            <v>0</v>
          </cell>
        </row>
        <row r="1394">
          <cell r="A1394">
            <v>1392</v>
          </cell>
          <cell r="B1394">
            <v>49</v>
          </cell>
          <cell r="C1394" t="str">
            <v>026</v>
          </cell>
          <cell r="D1394" t="str">
            <v xml:space="preserve">BELMONT                      </v>
          </cell>
          <cell r="E1394">
            <v>0</v>
          </cell>
          <cell r="G1394">
            <v>8490</v>
          </cell>
          <cell r="H1394" t="str">
            <v>Medical/Health Services (3200)</v>
          </cell>
          <cell r="I1394">
            <v>455420</v>
          </cell>
          <cell r="J1394">
            <v>0</v>
          </cell>
          <cell r="K1394">
            <v>455420</v>
          </cell>
          <cell r="L1394">
            <v>0.9505257027852102</v>
          </cell>
          <cell r="M1394">
            <v>115.88295165394402</v>
          </cell>
        </row>
        <row r="1395">
          <cell r="A1395">
            <v>1393</v>
          </cell>
          <cell r="B1395">
            <v>50</v>
          </cell>
          <cell r="C1395" t="str">
            <v>026</v>
          </cell>
          <cell r="D1395" t="str">
            <v xml:space="preserve">BELMONT                      </v>
          </cell>
          <cell r="E1395">
            <v>0</v>
          </cell>
          <cell r="G1395">
            <v>8495</v>
          </cell>
          <cell r="H1395" t="str">
            <v>In-District Transportation (3300)</v>
          </cell>
          <cell r="I1395">
            <v>317131</v>
          </cell>
          <cell r="J1395">
            <v>399023</v>
          </cell>
          <cell r="K1395">
            <v>716154</v>
          </cell>
          <cell r="L1395">
            <v>1.4947142948321097</v>
          </cell>
          <cell r="M1395">
            <v>182.22748091603054</v>
          </cell>
        </row>
        <row r="1396">
          <cell r="A1396">
            <v>1394</v>
          </cell>
          <cell r="B1396">
            <v>51</v>
          </cell>
          <cell r="C1396" t="str">
            <v>026</v>
          </cell>
          <cell r="D1396" t="str">
            <v xml:space="preserve">BELMONT                      </v>
          </cell>
          <cell r="E1396">
            <v>0</v>
          </cell>
          <cell r="G1396">
            <v>8500</v>
          </cell>
          <cell r="H1396" t="str">
            <v>Food Salaries and Other Expenses (3400)</v>
          </cell>
          <cell r="I1396">
            <v>0</v>
          </cell>
          <cell r="J1396">
            <v>837576</v>
          </cell>
          <cell r="K1396">
            <v>837576</v>
          </cell>
          <cell r="L1396">
            <v>1.748139115620801</v>
          </cell>
          <cell r="M1396">
            <v>213.1236641221374</v>
          </cell>
        </row>
        <row r="1397">
          <cell r="A1397">
            <v>1395</v>
          </cell>
          <cell r="B1397">
            <v>52</v>
          </cell>
          <cell r="C1397" t="str">
            <v>026</v>
          </cell>
          <cell r="D1397" t="str">
            <v xml:space="preserve">BELMONT                      </v>
          </cell>
          <cell r="E1397">
            <v>0</v>
          </cell>
          <cell r="G1397">
            <v>8505</v>
          </cell>
          <cell r="H1397" t="str">
            <v>Athletics (3510)</v>
          </cell>
          <cell r="I1397">
            <v>219757</v>
          </cell>
          <cell r="J1397">
            <v>437909</v>
          </cell>
          <cell r="K1397">
            <v>657666</v>
          </cell>
          <cell r="L1397">
            <v>1.3726415986297003</v>
          </cell>
          <cell r="M1397">
            <v>167.34503816793892</v>
          </cell>
        </row>
        <row r="1398">
          <cell r="A1398">
            <v>1396</v>
          </cell>
          <cell r="B1398">
            <v>53</v>
          </cell>
          <cell r="C1398" t="str">
            <v>026</v>
          </cell>
          <cell r="D1398" t="str">
            <v xml:space="preserve">BELMONT                      </v>
          </cell>
          <cell r="E1398">
            <v>0</v>
          </cell>
          <cell r="G1398">
            <v>8510</v>
          </cell>
          <cell r="H1398" t="str">
            <v>Other Student Body Activities (3520)</v>
          </cell>
          <cell r="I1398">
            <v>44854</v>
          </cell>
          <cell r="J1398">
            <v>0</v>
          </cell>
          <cell r="K1398">
            <v>44854</v>
          </cell>
          <cell r="L1398">
            <v>9.3616617348223213E-2</v>
          </cell>
          <cell r="M1398">
            <v>11.41323155216285</v>
          </cell>
        </row>
        <row r="1399">
          <cell r="A1399">
            <v>1397</v>
          </cell>
          <cell r="B1399">
            <v>54</v>
          </cell>
          <cell r="C1399" t="str">
            <v>026</v>
          </cell>
          <cell r="D1399" t="str">
            <v xml:space="preserve">BELMONT                      </v>
          </cell>
          <cell r="E1399">
            <v>0</v>
          </cell>
          <cell r="G1399">
            <v>8515</v>
          </cell>
          <cell r="H1399" t="str">
            <v>School Security  (3600)</v>
          </cell>
          <cell r="I1399">
            <v>48551</v>
          </cell>
          <cell r="J1399">
            <v>0</v>
          </cell>
          <cell r="K1399">
            <v>48551</v>
          </cell>
          <cell r="L1399">
            <v>0.10133277720768684</v>
          </cell>
          <cell r="M1399">
            <v>12.353944020356234</v>
          </cell>
        </row>
        <row r="1400">
          <cell r="A1400">
            <v>1398</v>
          </cell>
          <cell r="B1400">
            <v>55</v>
          </cell>
          <cell r="C1400" t="str">
            <v>026</v>
          </cell>
          <cell r="D1400" t="str">
            <v xml:space="preserve">BELMONT                      </v>
          </cell>
          <cell r="E1400">
            <v>12</v>
          </cell>
          <cell r="F1400" t="str">
            <v>Operations and Maintenance</v>
          </cell>
          <cell r="I1400">
            <v>3780492</v>
          </cell>
          <cell r="J1400">
            <v>192141</v>
          </cell>
          <cell r="K1400">
            <v>3972633</v>
          </cell>
          <cell r="L1400">
            <v>8.2914447635868385</v>
          </cell>
          <cell r="M1400">
            <v>1010.8480916030535</v>
          </cell>
        </row>
        <row r="1401">
          <cell r="A1401">
            <v>1399</v>
          </cell>
          <cell r="B1401">
            <v>56</v>
          </cell>
          <cell r="C1401" t="str">
            <v>026</v>
          </cell>
          <cell r="D1401" t="str">
            <v xml:space="preserve">BELMONT                      </v>
          </cell>
          <cell r="E1401">
            <v>0</v>
          </cell>
          <cell r="G1401">
            <v>8520</v>
          </cell>
          <cell r="H1401" t="str">
            <v>Custodial Services (4110)</v>
          </cell>
          <cell r="I1401">
            <v>998379</v>
          </cell>
          <cell r="J1401">
            <v>0</v>
          </cell>
          <cell r="K1401">
            <v>998379</v>
          </cell>
          <cell r="L1401">
            <v>2.0837576316828321</v>
          </cell>
          <cell r="M1401">
            <v>254.04045801526718</v>
          </cell>
        </row>
        <row r="1402">
          <cell r="A1402">
            <v>1400</v>
          </cell>
          <cell r="B1402">
            <v>57</v>
          </cell>
          <cell r="C1402" t="str">
            <v>026</v>
          </cell>
          <cell r="D1402" t="str">
            <v xml:space="preserve">BELMONT                      </v>
          </cell>
          <cell r="E1402">
            <v>0</v>
          </cell>
          <cell r="G1402">
            <v>8525</v>
          </cell>
          <cell r="H1402" t="str">
            <v>Heating of Buildings (4120)</v>
          </cell>
          <cell r="I1402">
            <v>688320</v>
          </cell>
          <cell r="J1402">
            <v>0</v>
          </cell>
          <cell r="K1402">
            <v>688320</v>
          </cell>
          <cell r="L1402">
            <v>1.4366208153816606</v>
          </cell>
          <cell r="M1402">
            <v>175.14503816793894</v>
          </cell>
        </row>
        <row r="1403">
          <cell r="A1403">
            <v>1401</v>
          </cell>
          <cell r="B1403">
            <v>58</v>
          </cell>
          <cell r="C1403" t="str">
            <v>026</v>
          </cell>
          <cell r="D1403" t="str">
            <v xml:space="preserve">BELMONT                      </v>
          </cell>
          <cell r="E1403">
            <v>0</v>
          </cell>
          <cell r="G1403">
            <v>8530</v>
          </cell>
          <cell r="H1403" t="str">
            <v>Utility Services (4130)</v>
          </cell>
          <cell r="I1403">
            <v>763292</v>
          </cell>
          <cell r="J1403">
            <v>169304</v>
          </cell>
          <cell r="K1403">
            <v>932596</v>
          </cell>
          <cell r="L1403">
            <v>1.9464592427093141</v>
          </cell>
          <cell r="M1403">
            <v>237.30178117048345</v>
          </cell>
        </row>
        <row r="1404">
          <cell r="A1404">
            <v>1402</v>
          </cell>
          <cell r="B1404">
            <v>59</v>
          </cell>
          <cell r="C1404" t="str">
            <v>026</v>
          </cell>
          <cell r="D1404" t="str">
            <v xml:space="preserve">BELMONT                      </v>
          </cell>
          <cell r="E1404">
            <v>0</v>
          </cell>
          <cell r="G1404">
            <v>8535</v>
          </cell>
          <cell r="H1404" t="str">
            <v>Maintenance of Grounds (4210)</v>
          </cell>
          <cell r="I1404">
            <v>267356</v>
          </cell>
          <cell r="J1404">
            <v>3142</v>
          </cell>
          <cell r="K1404">
            <v>270498</v>
          </cell>
          <cell r="L1404">
            <v>0.56456743566816081</v>
          </cell>
          <cell r="M1404">
            <v>68.829007633587793</v>
          </cell>
        </row>
        <row r="1405">
          <cell r="A1405">
            <v>1403</v>
          </cell>
          <cell r="B1405">
            <v>60</v>
          </cell>
          <cell r="C1405" t="str">
            <v>026</v>
          </cell>
          <cell r="D1405" t="str">
            <v xml:space="preserve">BELMONT                      </v>
          </cell>
          <cell r="E1405">
            <v>0</v>
          </cell>
          <cell r="G1405">
            <v>8540</v>
          </cell>
          <cell r="H1405" t="str">
            <v>Maintenance of Buildings (4220)</v>
          </cell>
          <cell r="I1405">
            <v>705636</v>
          </cell>
          <cell r="J1405">
            <v>19695</v>
          </cell>
          <cell r="K1405">
            <v>725331</v>
          </cell>
          <cell r="L1405">
            <v>1.5138679867526663</v>
          </cell>
          <cell r="M1405">
            <v>184.56259541984733</v>
          </cell>
        </row>
        <row r="1406">
          <cell r="A1406">
            <v>1404</v>
          </cell>
          <cell r="B1406">
            <v>61</v>
          </cell>
          <cell r="C1406" t="str">
            <v>026</v>
          </cell>
          <cell r="D1406" t="str">
            <v xml:space="preserve">BELMONT                      </v>
          </cell>
          <cell r="E1406">
            <v>0</v>
          </cell>
          <cell r="G1406">
            <v>8545</v>
          </cell>
          <cell r="H1406" t="str">
            <v>Building Security System (4225)</v>
          </cell>
          <cell r="I1406">
            <v>22289</v>
          </cell>
          <cell r="J1406">
            <v>0</v>
          </cell>
          <cell r="K1406">
            <v>22289</v>
          </cell>
          <cell r="L1406">
            <v>4.6520283231697226E-2</v>
          </cell>
          <cell r="M1406">
            <v>5.6715012722646314</v>
          </cell>
        </row>
        <row r="1407">
          <cell r="A1407">
            <v>1405</v>
          </cell>
          <cell r="B1407">
            <v>62</v>
          </cell>
          <cell r="C1407" t="str">
            <v>026</v>
          </cell>
          <cell r="D1407" t="str">
            <v xml:space="preserve">BELMONT                      </v>
          </cell>
          <cell r="E1407">
            <v>0</v>
          </cell>
          <cell r="G1407">
            <v>8550</v>
          </cell>
          <cell r="H1407" t="str">
            <v>Maintenance of Equipment (4230)</v>
          </cell>
          <cell r="I1407">
            <v>69410</v>
          </cell>
          <cell r="J1407">
            <v>0</v>
          </cell>
          <cell r="K1407">
            <v>69410</v>
          </cell>
          <cell r="L1407">
            <v>0.14486844897088719</v>
          </cell>
          <cell r="M1407">
            <v>17.661577608142494</v>
          </cell>
        </row>
        <row r="1408">
          <cell r="A1408">
            <v>1406</v>
          </cell>
          <cell r="B1408">
            <v>63</v>
          </cell>
          <cell r="C1408" t="str">
            <v>026</v>
          </cell>
          <cell r="D1408" t="str">
            <v xml:space="preserve">BELMONT                      </v>
          </cell>
          <cell r="E1408">
            <v>0</v>
          </cell>
          <cell r="G1408">
            <v>8555</v>
          </cell>
          <cell r="H1408" t="str">
            <v xml:space="preserve">Extraordinary Maintenance (4300)   </v>
          </cell>
          <cell r="I1408">
            <v>93240</v>
          </cell>
          <cell r="J1408">
            <v>0</v>
          </cell>
          <cell r="K1408">
            <v>93240</v>
          </cell>
          <cell r="L1408">
            <v>0.19460501630954502</v>
          </cell>
          <cell r="M1408">
            <v>23.725190839694658</v>
          </cell>
        </row>
        <row r="1409">
          <cell r="A1409">
            <v>1407</v>
          </cell>
          <cell r="B1409">
            <v>64</v>
          </cell>
          <cell r="C1409" t="str">
            <v>026</v>
          </cell>
          <cell r="D1409" t="str">
            <v xml:space="preserve">BELMONT                      </v>
          </cell>
          <cell r="E1409">
            <v>0</v>
          </cell>
          <cell r="G1409">
            <v>8560</v>
          </cell>
          <cell r="H1409" t="str">
            <v>Networking and Telecommunications (4400)</v>
          </cell>
          <cell r="I1409">
            <v>85400</v>
          </cell>
          <cell r="J1409">
            <v>0</v>
          </cell>
          <cell r="K1409">
            <v>85400</v>
          </cell>
          <cell r="L1409">
            <v>0.1782418317549887</v>
          </cell>
          <cell r="M1409">
            <v>21.730279898218829</v>
          </cell>
        </row>
        <row r="1410">
          <cell r="A1410">
            <v>1408</v>
          </cell>
          <cell r="B1410">
            <v>65</v>
          </cell>
          <cell r="C1410" t="str">
            <v>026</v>
          </cell>
          <cell r="D1410" t="str">
            <v xml:space="preserve">BELMONT                      </v>
          </cell>
          <cell r="E1410">
            <v>0</v>
          </cell>
          <cell r="G1410">
            <v>8565</v>
          </cell>
          <cell r="H1410" t="str">
            <v>Technology Maintenance (4450)</v>
          </cell>
          <cell r="I1410">
            <v>87170</v>
          </cell>
          <cell r="J1410">
            <v>0</v>
          </cell>
          <cell r="K1410">
            <v>87170</v>
          </cell>
          <cell r="L1410">
            <v>0.18193607112508622</v>
          </cell>
          <cell r="M1410">
            <v>22.180661577608141</v>
          </cell>
        </row>
        <row r="1411">
          <cell r="A1411">
            <v>1409</v>
          </cell>
          <cell r="B1411">
            <v>66</v>
          </cell>
          <cell r="C1411" t="str">
            <v>026</v>
          </cell>
          <cell r="D1411" t="str">
            <v xml:space="preserve">BELMONT                      </v>
          </cell>
          <cell r="E1411">
            <v>13</v>
          </cell>
          <cell r="F1411" t="str">
            <v>Insurance, Retirement Programs and Other</v>
          </cell>
          <cell r="I1411">
            <v>6949169</v>
          </cell>
          <cell r="J1411">
            <v>295183</v>
          </cell>
          <cell r="K1411">
            <v>7244352</v>
          </cell>
          <cell r="L1411">
            <v>15.119983259460373</v>
          </cell>
          <cell r="M1411">
            <v>1843.3465648854963</v>
          </cell>
        </row>
        <row r="1412">
          <cell r="A1412">
            <v>1410</v>
          </cell>
          <cell r="B1412">
            <v>67</v>
          </cell>
          <cell r="C1412" t="str">
            <v>026</v>
          </cell>
          <cell r="D1412" t="str">
            <v xml:space="preserve">BELMONT                      </v>
          </cell>
          <cell r="E1412">
            <v>0</v>
          </cell>
          <cell r="G1412">
            <v>8570</v>
          </cell>
          <cell r="H1412" t="str">
            <v>Employer Retirement Contributions (5100)</v>
          </cell>
          <cell r="I1412">
            <v>1194883</v>
          </cell>
          <cell r="J1412">
            <v>79831</v>
          </cell>
          <cell r="K1412">
            <v>1274714</v>
          </cell>
          <cell r="L1412">
            <v>2.6605077087087663</v>
          </cell>
          <cell r="M1412">
            <v>324.35470737913488</v>
          </cell>
        </row>
        <row r="1413">
          <cell r="A1413">
            <v>1411</v>
          </cell>
          <cell r="B1413">
            <v>68</v>
          </cell>
          <cell r="C1413" t="str">
            <v>026</v>
          </cell>
          <cell r="D1413" t="str">
            <v xml:space="preserve">BELMONT                      </v>
          </cell>
          <cell r="E1413">
            <v>0</v>
          </cell>
          <cell r="G1413">
            <v>8575</v>
          </cell>
          <cell r="H1413" t="str">
            <v>Insurance for Active Employees (5200)</v>
          </cell>
          <cell r="I1413">
            <v>3704026</v>
          </cell>
          <cell r="J1413">
            <v>196152</v>
          </cell>
          <cell r="K1413">
            <v>3900178</v>
          </cell>
          <cell r="L1413">
            <v>8.1402209706148518</v>
          </cell>
          <cell r="M1413">
            <v>992.41170483460564</v>
          </cell>
        </row>
        <row r="1414">
          <cell r="A1414">
            <v>1412</v>
          </cell>
          <cell r="B1414">
            <v>69</v>
          </cell>
          <cell r="C1414" t="str">
            <v>026</v>
          </cell>
          <cell r="D1414" t="str">
            <v xml:space="preserve">BELMONT                      </v>
          </cell>
          <cell r="E1414">
            <v>0</v>
          </cell>
          <cell r="G1414">
            <v>8580</v>
          </cell>
          <cell r="H1414" t="str">
            <v>Insurance for Retired School Employees (5250)</v>
          </cell>
          <cell r="I1414">
            <v>1535842</v>
          </cell>
          <cell r="J1414">
            <v>0</v>
          </cell>
          <cell r="K1414">
            <v>1535842</v>
          </cell>
          <cell r="L1414">
            <v>3.205518634265168</v>
          </cell>
          <cell r="M1414">
            <v>390.79949109414758</v>
          </cell>
        </row>
        <row r="1415">
          <cell r="A1415">
            <v>1413</v>
          </cell>
          <cell r="B1415">
            <v>70</v>
          </cell>
          <cell r="C1415" t="str">
            <v>026</v>
          </cell>
          <cell r="D1415" t="str">
            <v xml:space="preserve">BELMONT                      </v>
          </cell>
          <cell r="E1415">
            <v>0</v>
          </cell>
          <cell r="G1415">
            <v>8585</v>
          </cell>
          <cell r="H1415" t="str">
            <v>Other Non-Employee Insurance (5260)</v>
          </cell>
          <cell r="I1415">
            <v>384127</v>
          </cell>
          <cell r="J1415">
            <v>0</v>
          </cell>
          <cell r="K1415">
            <v>384127</v>
          </cell>
          <cell r="L1415">
            <v>0.80172716752398765</v>
          </cell>
          <cell r="M1415">
            <v>97.742239185750634</v>
          </cell>
        </row>
        <row r="1416">
          <cell r="A1416">
            <v>1414</v>
          </cell>
          <cell r="B1416">
            <v>71</v>
          </cell>
          <cell r="C1416" t="str">
            <v>026</v>
          </cell>
          <cell r="D1416" t="str">
            <v xml:space="preserve">BELMONT                      </v>
          </cell>
          <cell r="E1416">
            <v>0</v>
          </cell>
          <cell r="G1416">
            <v>8590</v>
          </cell>
          <cell r="H1416" t="str">
            <v xml:space="preserve">Rental Lease of Equipment (5300)   </v>
          </cell>
          <cell r="I1416">
            <v>0</v>
          </cell>
          <cell r="J1416">
            <v>0</v>
          </cell>
          <cell r="K1416">
            <v>0</v>
          </cell>
          <cell r="L1416">
            <v>0</v>
          </cell>
          <cell r="M1416">
            <v>0</v>
          </cell>
        </row>
        <row r="1417">
          <cell r="A1417">
            <v>1415</v>
          </cell>
          <cell r="B1417">
            <v>72</v>
          </cell>
          <cell r="C1417" t="str">
            <v>026</v>
          </cell>
          <cell r="D1417" t="str">
            <v xml:space="preserve">BELMONT                      </v>
          </cell>
          <cell r="E1417">
            <v>0</v>
          </cell>
          <cell r="G1417">
            <v>8595</v>
          </cell>
          <cell r="H1417" t="str">
            <v>Rental Lease  of Buildings (5350)</v>
          </cell>
          <cell r="I1417">
            <v>0</v>
          </cell>
          <cell r="J1417">
            <v>19200</v>
          </cell>
          <cell r="K1417">
            <v>19200</v>
          </cell>
          <cell r="L1417">
            <v>4.0073105031566546E-2</v>
          </cell>
          <cell r="M1417">
            <v>4.885496183206107</v>
          </cell>
        </row>
        <row r="1418">
          <cell r="A1418">
            <v>1416</v>
          </cell>
          <cell r="B1418">
            <v>73</v>
          </cell>
          <cell r="C1418" t="str">
            <v>026</v>
          </cell>
          <cell r="D1418" t="str">
            <v xml:space="preserve">BELMONT                      </v>
          </cell>
          <cell r="E1418">
            <v>0</v>
          </cell>
          <cell r="G1418">
            <v>8600</v>
          </cell>
          <cell r="H1418" t="str">
            <v>Short Term Interest RAN's (5400)</v>
          </cell>
          <cell r="I1418">
            <v>0</v>
          </cell>
          <cell r="J1418">
            <v>0</v>
          </cell>
          <cell r="K1418">
            <v>0</v>
          </cell>
          <cell r="L1418">
            <v>0</v>
          </cell>
          <cell r="M1418">
            <v>0</v>
          </cell>
        </row>
        <row r="1419">
          <cell r="A1419">
            <v>1417</v>
          </cell>
          <cell r="B1419">
            <v>74</v>
          </cell>
          <cell r="C1419" t="str">
            <v>026</v>
          </cell>
          <cell r="D1419" t="str">
            <v xml:space="preserve">BELMONT                      </v>
          </cell>
          <cell r="E1419">
            <v>0</v>
          </cell>
          <cell r="G1419">
            <v>8610</v>
          </cell>
          <cell r="H1419" t="str">
            <v>Crossing Guards, Inspections, Bank Charges (5500)</v>
          </cell>
          <cell r="I1419">
            <v>130291</v>
          </cell>
          <cell r="J1419">
            <v>0</v>
          </cell>
          <cell r="K1419">
            <v>130291</v>
          </cell>
          <cell r="L1419">
            <v>0.27193567331603319</v>
          </cell>
          <cell r="M1419">
            <v>33.152926208651401</v>
          </cell>
        </row>
        <row r="1420">
          <cell r="A1420">
            <v>1418</v>
          </cell>
          <cell r="B1420">
            <v>75</v>
          </cell>
          <cell r="C1420" t="str">
            <v>026</v>
          </cell>
          <cell r="D1420" t="str">
            <v xml:space="preserve">BELMONT                      </v>
          </cell>
          <cell r="E1420">
            <v>14</v>
          </cell>
          <cell r="F1420" t="str">
            <v xml:space="preserve">Payments To Out-Of-District Schools </v>
          </cell>
          <cell r="I1420">
            <v>4117835</v>
          </cell>
          <cell r="J1420">
            <v>1082821</v>
          </cell>
          <cell r="K1420">
            <v>5200656</v>
          </cell>
          <cell r="L1420">
            <v>10.854501777137852</v>
          </cell>
          <cell r="M1420">
            <v>71144.404924760602</v>
          </cell>
        </row>
        <row r="1421">
          <cell r="A1421">
            <v>1419</v>
          </cell>
          <cell r="B1421">
            <v>76</v>
          </cell>
          <cell r="C1421" t="str">
            <v>026</v>
          </cell>
          <cell r="D1421" t="str">
            <v xml:space="preserve">BELMONT                      </v>
          </cell>
          <cell r="E1421">
            <v>15</v>
          </cell>
          <cell r="F1421" t="str">
            <v>Tuition To Other Schools (9000)</v>
          </cell>
          <cell r="G1421" t="str">
            <v xml:space="preserve"> </v>
          </cell>
          <cell r="I1421">
            <v>3494267</v>
          </cell>
          <cell r="J1421">
            <v>1082821</v>
          </cell>
          <cell r="K1421">
            <v>4577088</v>
          </cell>
          <cell r="L1421">
            <v>9.5530275084751484</v>
          </cell>
          <cell r="M1421">
            <v>62614.062927496583</v>
          </cell>
        </row>
        <row r="1422">
          <cell r="A1422">
            <v>1420</v>
          </cell>
          <cell r="B1422">
            <v>77</v>
          </cell>
          <cell r="C1422" t="str">
            <v>026</v>
          </cell>
          <cell r="D1422" t="str">
            <v xml:space="preserve">BELMONT                      </v>
          </cell>
          <cell r="E1422">
            <v>16</v>
          </cell>
          <cell r="F1422" t="str">
            <v>Out-of-District Transportation (3300)</v>
          </cell>
          <cell r="I1422">
            <v>623568</v>
          </cell>
          <cell r="K1422">
            <v>623568</v>
          </cell>
          <cell r="L1422">
            <v>1.3014742686627025</v>
          </cell>
          <cell r="M1422">
            <v>8530.3419972640222</v>
          </cell>
        </row>
        <row r="1423">
          <cell r="A1423">
            <v>1421</v>
          </cell>
          <cell r="B1423">
            <v>78</v>
          </cell>
          <cell r="C1423" t="str">
            <v>026</v>
          </cell>
          <cell r="D1423" t="str">
            <v xml:space="preserve">BELMONT                      </v>
          </cell>
          <cell r="E1423">
            <v>17</v>
          </cell>
          <cell r="F1423" t="str">
            <v>TOTAL EXPENDITURES</v>
          </cell>
          <cell r="I1423">
            <v>41826271</v>
          </cell>
          <cell r="J1423">
            <v>6086163</v>
          </cell>
          <cell r="K1423">
            <v>47912434</v>
          </cell>
          <cell r="L1423">
            <v>100</v>
          </cell>
          <cell r="M1423">
            <v>11968.832654692613</v>
          </cell>
        </row>
        <row r="1424">
          <cell r="A1424">
            <v>1422</v>
          </cell>
          <cell r="B1424">
            <v>79</v>
          </cell>
          <cell r="C1424" t="str">
            <v>026</v>
          </cell>
          <cell r="D1424" t="str">
            <v xml:space="preserve">BELMONT                      </v>
          </cell>
          <cell r="E1424">
            <v>18</v>
          </cell>
          <cell r="F1424" t="str">
            <v>percentage of overall spending from the general fund</v>
          </cell>
          <cell r="I1424">
            <v>87.29732035738364</v>
          </cell>
        </row>
        <row r="1425">
          <cell r="A1425">
            <v>1423</v>
          </cell>
          <cell r="B1425">
            <v>1</v>
          </cell>
          <cell r="C1425" t="str">
            <v>027</v>
          </cell>
          <cell r="D1425" t="str">
            <v xml:space="preserve">BERKLEY                      </v>
          </cell>
          <cell r="E1425">
            <v>1</v>
          </cell>
          <cell r="F1425" t="str">
            <v>In-District FTE Average Membership</v>
          </cell>
          <cell r="G1425" t="str">
            <v xml:space="preserve"> </v>
          </cell>
        </row>
        <row r="1426">
          <cell r="A1426">
            <v>1424</v>
          </cell>
          <cell r="B1426">
            <v>2</v>
          </cell>
          <cell r="C1426" t="str">
            <v>027</v>
          </cell>
          <cell r="D1426" t="str">
            <v xml:space="preserve">BERKLEY                      </v>
          </cell>
          <cell r="E1426">
            <v>2</v>
          </cell>
          <cell r="F1426" t="str">
            <v>Out-of-District FTE Average Membership</v>
          </cell>
          <cell r="G1426" t="str">
            <v xml:space="preserve"> </v>
          </cell>
        </row>
        <row r="1427">
          <cell r="A1427">
            <v>1425</v>
          </cell>
          <cell r="B1427">
            <v>3</v>
          </cell>
          <cell r="C1427" t="str">
            <v>027</v>
          </cell>
          <cell r="D1427" t="str">
            <v xml:space="preserve">BERKLEY                      </v>
          </cell>
          <cell r="E1427">
            <v>3</v>
          </cell>
          <cell r="F1427" t="str">
            <v>Total FTE Average Membership</v>
          </cell>
          <cell r="G1427" t="str">
            <v xml:space="preserve"> </v>
          </cell>
        </row>
        <row r="1428">
          <cell r="A1428">
            <v>1426</v>
          </cell>
          <cell r="B1428">
            <v>4</v>
          </cell>
          <cell r="C1428" t="str">
            <v>027</v>
          </cell>
          <cell r="D1428" t="str">
            <v xml:space="preserve">BERKLEY                      </v>
          </cell>
          <cell r="E1428">
            <v>4</v>
          </cell>
          <cell r="F1428" t="str">
            <v>Administration</v>
          </cell>
          <cell r="G1428" t="str">
            <v xml:space="preserve"> </v>
          </cell>
        </row>
        <row r="1429">
          <cell r="A1429">
            <v>1427</v>
          </cell>
          <cell r="B1429">
            <v>5</v>
          </cell>
          <cell r="C1429" t="str">
            <v>027</v>
          </cell>
          <cell r="D1429" t="str">
            <v xml:space="preserve">BERKLEY                      </v>
          </cell>
          <cell r="E1429">
            <v>0</v>
          </cell>
          <cell r="G1429">
            <v>8300</v>
          </cell>
          <cell r="H1429" t="str">
            <v>School Committee (1110)</v>
          </cell>
        </row>
        <row r="1430">
          <cell r="A1430">
            <v>1428</v>
          </cell>
          <cell r="B1430">
            <v>6</v>
          </cell>
          <cell r="C1430" t="str">
            <v>027</v>
          </cell>
          <cell r="D1430" t="str">
            <v xml:space="preserve">BERKLEY                      </v>
          </cell>
          <cell r="E1430">
            <v>0</v>
          </cell>
          <cell r="G1430">
            <v>8305</v>
          </cell>
          <cell r="H1430" t="str">
            <v>Superintendent (1210)</v>
          </cell>
        </row>
        <row r="1431">
          <cell r="A1431">
            <v>1429</v>
          </cell>
          <cell r="B1431">
            <v>7</v>
          </cell>
          <cell r="C1431" t="str">
            <v>027</v>
          </cell>
          <cell r="D1431" t="str">
            <v xml:space="preserve">BERKLEY                      </v>
          </cell>
          <cell r="E1431">
            <v>0</v>
          </cell>
          <cell r="G1431">
            <v>8310</v>
          </cell>
          <cell r="H1431" t="str">
            <v>Assistant Superintendents (1220)</v>
          </cell>
        </row>
        <row r="1432">
          <cell r="A1432">
            <v>1430</v>
          </cell>
          <cell r="B1432">
            <v>8</v>
          </cell>
          <cell r="C1432" t="str">
            <v>027</v>
          </cell>
          <cell r="D1432" t="str">
            <v xml:space="preserve">BERKLEY                      </v>
          </cell>
          <cell r="E1432">
            <v>0</v>
          </cell>
          <cell r="G1432">
            <v>8315</v>
          </cell>
          <cell r="H1432" t="str">
            <v>Other District-Wide Administration (1230)</v>
          </cell>
        </row>
        <row r="1433">
          <cell r="A1433">
            <v>1431</v>
          </cell>
          <cell r="B1433">
            <v>9</v>
          </cell>
          <cell r="C1433" t="str">
            <v>027</v>
          </cell>
          <cell r="D1433" t="str">
            <v xml:space="preserve">BERKLEY                      </v>
          </cell>
          <cell r="E1433">
            <v>0</v>
          </cell>
          <cell r="G1433">
            <v>8320</v>
          </cell>
          <cell r="H1433" t="str">
            <v>Business and Finance (1410)</v>
          </cell>
        </row>
        <row r="1434">
          <cell r="A1434">
            <v>1432</v>
          </cell>
          <cell r="B1434">
            <v>10</v>
          </cell>
          <cell r="C1434" t="str">
            <v>027</v>
          </cell>
          <cell r="D1434" t="str">
            <v xml:space="preserve">BERKLEY                      </v>
          </cell>
          <cell r="E1434">
            <v>0</v>
          </cell>
          <cell r="G1434">
            <v>8325</v>
          </cell>
          <cell r="H1434" t="str">
            <v>Human Resources and Benefits (1420)</v>
          </cell>
        </row>
        <row r="1435">
          <cell r="A1435">
            <v>1433</v>
          </cell>
          <cell r="B1435">
            <v>11</v>
          </cell>
          <cell r="C1435" t="str">
            <v>027</v>
          </cell>
          <cell r="D1435" t="str">
            <v xml:space="preserve">BERKLEY                      </v>
          </cell>
          <cell r="E1435">
            <v>0</v>
          </cell>
          <cell r="G1435">
            <v>8330</v>
          </cell>
          <cell r="H1435" t="str">
            <v>Legal Service For School Committee (1430)</v>
          </cell>
        </row>
        <row r="1436">
          <cell r="A1436">
            <v>1434</v>
          </cell>
          <cell r="B1436">
            <v>12</v>
          </cell>
          <cell r="C1436" t="str">
            <v>027</v>
          </cell>
          <cell r="D1436" t="str">
            <v xml:space="preserve">BERKLEY                      </v>
          </cell>
          <cell r="E1436">
            <v>0</v>
          </cell>
          <cell r="G1436">
            <v>8335</v>
          </cell>
          <cell r="H1436" t="str">
            <v>Legal Settlements (1435)</v>
          </cell>
        </row>
        <row r="1437">
          <cell r="A1437">
            <v>1435</v>
          </cell>
          <cell r="B1437">
            <v>13</v>
          </cell>
          <cell r="C1437" t="str">
            <v>027</v>
          </cell>
          <cell r="D1437" t="str">
            <v xml:space="preserve">BERKLEY                      </v>
          </cell>
          <cell r="E1437">
            <v>0</v>
          </cell>
          <cell r="G1437">
            <v>8340</v>
          </cell>
          <cell r="H1437" t="str">
            <v>District-wide Information Mgmt and Tech (1450)</v>
          </cell>
        </row>
        <row r="1438">
          <cell r="A1438">
            <v>1436</v>
          </cell>
          <cell r="B1438">
            <v>14</v>
          </cell>
          <cell r="C1438" t="str">
            <v>027</v>
          </cell>
          <cell r="D1438" t="str">
            <v xml:space="preserve">BERKLEY                      </v>
          </cell>
          <cell r="E1438">
            <v>5</v>
          </cell>
          <cell r="F1438" t="str">
            <v xml:space="preserve">Instructional Leadership </v>
          </cell>
        </row>
        <row r="1439">
          <cell r="A1439">
            <v>1437</v>
          </cell>
          <cell r="B1439">
            <v>15</v>
          </cell>
          <cell r="C1439" t="str">
            <v>027</v>
          </cell>
          <cell r="D1439" t="str">
            <v xml:space="preserve">BERKLEY                      </v>
          </cell>
          <cell r="E1439">
            <v>0</v>
          </cell>
          <cell r="G1439">
            <v>8345</v>
          </cell>
          <cell r="H1439" t="str">
            <v>Curriculum Directors  (Supervisory) (2110)</v>
          </cell>
        </row>
        <row r="1440">
          <cell r="A1440">
            <v>1438</v>
          </cell>
          <cell r="B1440">
            <v>16</v>
          </cell>
          <cell r="C1440" t="str">
            <v>027</v>
          </cell>
          <cell r="D1440" t="str">
            <v xml:space="preserve">BERKLEY                      </v>
          </cell>
          <cell r="E1440">
            <v>0</v>
          </cell>
          <cell r="G1440">
            <v>8350</v>
          </cell>
          <cell r="H1440" t="str">
            <v>Department Heads  (Non-Supervisory) (2120)</v>
          </cell>
        </row>
        <row r="1441">
          <cell r="A1441">
            <v>1439</v>
          </cell>
          <cell r="B1441">
            <v>17</v>
          </cell>
          <cell r="C1441" t="str">
            <v>027</v>
          </cell>
          <cell r="D1441" t="str">
            <v xml:space="preserve">BERKLEY                      </v>
          </cell>
          <cell r="E1441">
            <v>0</v>
          </cell>
          <cell r="G1441">
            <v>8355</v>
          </cell>
          <cell r="H1441" t="str">
            <v>School Leadership-Building (2210)</v>
          </cell>
        </row>
        <row r="1442">
          <cell r="A1442">
            <v>1440</v>
          </cell>
          <cell r="B1442">
            <v>18</v>
          </cell>
          <cell r="C1442" t="str">
            <v>027</v>
          </cell>
          <cell r="D1442" t="str">
            <v xml:space="preserve">BERKLEY                      </v>
          </cell>
          <cell r="E1442">
            <v>0</v>
          </cell>
          <cell r="G1442">
            <v>8360</v>
          </cell>
          <cell r="H1442" t="str">
            <v>Curriculum Leaders/Dept Heads-Building Level (2220)</v>
          </cell>
        </row>
        <row r="1443">
          <cell r="A1443">
            <v>1441</v>
          </cell>
          <cell r="B1443">
            <v>19</v>
          </cell>
          <cell r="C1443" t="str">
            <v>027</v>
          </cell>
          <cell r="D1443" t="str">
            <v xml:space="preserve">BERKLEY                      </v>
          </cell>
          <cell r="E1443">
            <v>0</v>
          </cell>
          <cell r="G1443">
            <v>8365</v>
          </cell>
          <cell r="H1443" t="str">
            <v>Building Technology (2250)</v>
          </cell>
        </row>
        <row r="1444">
          <cell r="A1444">
            <v>1442</v>
          </cell>
          <cell r="B1444">
            <v>20</v>
          </cell>
          <cell r="C1444" t="str">
            <v>027</v>
          </cell>
          <cell r="D1444" t="str">
            <v xml:space="preserve">BERKLEY                      </v>
          </cell>
          <cell r="E1444">
            <v>0</v>
          </cell>
          <cell r="G1444">
            <v>8380</v>
          </cell>
          <cell r="H1444" t="str">
            <v>Instructional Coordinators and Team Leaders (2315)</v>
          </cell>
        </row>
        <row r="1445">
          <cell r="A1445">
            <v>1443</v>
          </cell>
          <cell r="B1445">
            <v>21</v>
          </cell>
          <cell r="C1445" t="str">
            <v>027</v>
          </cell>
          <cell r="D1445" t="str">
            <v xml:space="preserve">BERKLEY                      </v>
          </cell>
          <cell r="E1445">
            <v>6</v>
          </cell>
          <cell r="F1445" t="str">
            <v>Classroom and Specialist Teachers</v>
          </cell>
        </row>
        <row r="1446">
          <cell r="A1446">
            <v>1444</v>
          </cell>
          <cell r="B1446">
            <v>22</v>
          </cell>
          <cell r="C1446" t="str">
            <v>027</v>
          </cell>
          <cell r="D1446" t="str">
            <v xml:space="preserve">BERKLEY                      </v>
          </cell>
          <cell r="E1446">
            <v>0</v>
          </cell>
          <cell r="G1446">
            <v>8370</v>
          </cell>
          <cell r="H1446" t="str">
            <v>Teachers, Classroom (2305)</v>
          </cell>
        </row>
        <row r="1447">
          <cell r="A1447">
            <v>1445</v>
          </cell>
          <cell r="B1447">
            <v>23</v>
          </cell>
          <cell r="C1447" t="str">
            <v>027</v>
          </cell>
          <cell r="D1447" t="str">
            <v xml:space="preserve">BERKLEY                      </v>
          </cell>
          <cell r="E1447">
            <v>0</v>
          </cell>
          <cell r="G1447">
            <v>8375</v>
          </cell>
          <cell r="H1447" t="str">
            <v>Teachers, Specialists  (2310)</v>
          </cell>
        </row>
        <row r="1448">
          <cell r="A1448">
            <v>1446</v>
          </cell>
          <cell r="B1448">
            <v>24</v>
          </cell>
          <cell r="C1448" t="str">
            <v>027</v>
          </cell>
          <cell r="D1448" t="str">
            <v xml:space="preserve">BERKLEY                      </v>
          </cell>
          <cell r="E1448">
            <v>7</v>
          </cell>
          <cell r="F1448" t="str">
            <v>Other Teaching Services</v>
          </cell>
        </row>
        <row r="1449">
          <cell r="A1449">
            <v>1447</v>
          </cell>
          <cell r="B1449">
            <v>25</v>
          </cell>
          <cell r="C1449" t="str">
            <v>027</v>
          </cell>
          <cell r="D1449" t="str">
            <v xml:space="preserve">BERKLEY                      </v>
          </cell>
          <cell r="E1449">
            <v>0</v>
          </cell>
          <cell r="G1449">
            <v>8385</v>
          </cell>
          <cell r="H1449" t="str">
            <v>Medical/ Therapeutic Services (2320)</v>
          </cell>
        </row>
        <row r="1450">
          <cell r="A1450">
            <v>1448</v>
          </cell>
          <cell r="B1450">
            <v>26</v>
          </cell>
          <cell r="C1450" t="str">
            <v>027</v>
          </cell>
          <cell r="D1450" t="str">
            <v xml:space="preserve">BERKLEY                      </v>
          </cell>
          <cell r="E1450">
            <v>0</v>
          </cell>
          <cell r="G1450">
            <v>8390</v>
          </cell>
          <cell r="H1450" t="str">
            <v>Substitute Teachers (2325)</v>
          </cell>
        </row>
        <row r="1451">
          <cell r="A1451">
            <v>1449</v>
          </cell>
          <cell r="B1451">
            <v>27</v>
          </cell>
          <cell r="C1451" t="str">
            <v>027</v>
          </cell>
          <cell r="D1451" t="str">
            <v xml:space="preserve">BERKLEY                      </v>
          </cell>
          <cell r="E1451">
            <v>0</v>
          </cell>
          <cell r="G1451">
            <v>8395</v>
          </cell>
          <cell r="H1451" t="str">
            <v>Non-Clerical Paraprofs./Instructional Assistants (2330)</v>
          </cell>
        </row>
        <row r="1452">
          <cell r="A1452">
            <v>1450</v>
          </cell>
          <cell r="B1452">
            <v>28</v>
          </cell>
          <cell r="C1452" t="str">
            <v>027</v>
          </cell>
          <cell r="D1452" t="str">
            <v xml:space="preserve">BERKLEY                      </v>
          </cell>
          <cell r="E1452">
            <v>0</v>
          </cell>
          <cell r="G1452">
            <v>8400</v>
          </cell>
          <cell r="H1452" t="str">
            <v>Librarians and Media Center Directors (2340)</v>
          </cell>
        </row>
        <row r="1453">
          <cell r="A1453">
            <v>1451</v>
          </cell>
          <cell r="B1453">
            <v>29</v>
          </cell>
          <cell r="C1453" t="str">
            <v>027</v>
          </cell>
          <cell r="D1453" t="str">
            <v xml:space="preserve">BERKLEY                      </v>
          </cell>
          <cell r="E1453">
            <v>8</v>
          </cell>
          <cell r="F1453" t="str">
            <v>Professional Development</v>
          </cell>
        </row>
        <row r="1454">
          <cell r="A1454">
            <v>1452</v>
          </cell>
          <cell r="B1454">
            <v>30</v>
          </cell>
          <cell r="C1454" t="str">
            <v>027</v>
          </cell>
          <cell r="D1454" t="str">
            <v xml:space="preserve">BERKLEY                      </v>
          </cell>
          <cell r="E1454">
            <v>0</v>
          </cell>
          <cell r="G1454">
            <v>8405</v>
          </cell>
          <cell r="H1454" t="str">
            <v>Professional Development Leadership (2351)</v>
          </cell>
        </row>
        <row r="1455">
          <cell r="A1455">
            <v>1453</v>
          </cell>
          <cell r="B1455">
            <v>31</v>
          </cell>
          <cell r="C1455" t="str">
            <v>027</v>
          </cell>
          <cell r="D1455" t="str">
            <v xml:space="preserve">BERKLEY                      </v>
          </cell>
          <cell r="E1455">
            <v>0</v>
          </cell>
          <cell r="G1455">
            <v>8410</v>
          </cell>
          <cell r="H1455" t="str">
            <v>Teacher/Instructional Staff-Professional Days (2353)</v>
          </cell>
        </row>
        <row r="1456">
          <cell r="A1456">
            <v>1454</v>
          </cell>
          <cell r="B1456">
            <v>32</v>
          </cell>
          <cell r="C1456" t="str">
            <v>027</v>
          </cell>
          <cell r="D1456" t="str">
            <v xml:space="preserve">BERKLEY                      </v>
          </cell>
          <cell r="E1456">
            <v>0</v>
          </cell>
          <cell r="G1456">
            <v>8415</v>
          </cell>
          <cell r="H1456" t="str">
            <v>Substitutes for Instructional Staff at Prof. Dev. (2355)</v>
          </cell>
        </row>
        <row r="1457">
          <cell r="A1457">
            <v>1455</v>
          </cell>
          <cell r="B1457">
            <v>33</v>
          </cell>
          <cell r="C1457" t="str">
            <v>027</v>
          </cell>
          <cell r="D1457" t="str">
            <v xml:space="preserve">BERKLEY                      </v>
          </cell>
          <cell r="E1457">
            <v>0</v>
          </cell>
          <cell r="G1457">
            <v>8420</v>
          </cell>
          <cell r="H1457" t="str">
            <v>Prof. Dev.  Stipends, Providers and Expenses (2357)</v>
          </cell>
        </row>
        <row r="1458">
          <cell r="A1458">
            <v>1456</v>
          </cell>
          <cell r="B1458">
            <v>34</v>
          </cell>
          <cell r="C1458" t="str">
            <v>027</v>
          </cell>
          <cell r="D1458" t="str">
            <v xml:space="preserve">BERKLEY                      </v>
          </cell>
          <cell r="E1458">
            <v>9</v>
          </cell>
          <cell r="F1458" t="str">
            <v>Instructional Materials, Equipment and Technology</v>
          </cell>
        </row>
        <row r="1459">
          <cell r="A1459">
            <v>1457</v>
          </cell>
          <cell r="B1459">
            <v>35</v>
          </cell>
          <cell r="C1459" t="str">
            <v>027</v>
          </cell>
          <cell r="D1459" t="str">
            <v xml:space="preserve">BERKLEY                      </v>
          </cell>
          <cell r="E1459">
            <v>0</v>
          </cell>
          <cell r="G1459">
            <v>8425</v>
          </cell>
          <cell r="H1459" t="str">
            <v>Textbooks &amp; Related Software/Media/Materials (2410)</v>
          </cell>
        </row>
        <row r="1460">
          <cell r="A1460">
            <v>1458</v>
          </cell>
          <cell r="B1460">
            <v>36</v>
          </cell>
          <cell r="C1460" t="str">
            <v>027</v>
          </cell>
          <cell r="D1460" t="str">
            <v xml:space="preserve">BERKLEY                      </v>
          </cell>
          <cell r="E1460">
            <v>0</v>
          </cell>
          <cell r="G1460">
            <v>8430</v>
          </cell>
          <cell r="H1460" t="str">
            <v>Other Instructional Materials (2415)</v>
          </cell>
        </row>
        <row r="1461">
          <cell r="A1461">
            <v>1459</v>
          </cell>
          <cell r="B1461">
            <v>37</v>
          </cell>
          <cell r="C1461" t="str">
            <v>027</v>
          </cell>
          <cell r="D1461" t="str">
            <v xml:space="preserve">BERKLEY                      </v>
          </cell>
          <cell r="E1461">
            <v>0</v>
          </cell>
          <cell r="G1461">
            <v>8435</v>
          </cell>
          <cell r="H1461" t="str">
            <v>Instructional Equipment (2420)</v>
          </cell>
        </row>
        <row r="1462">
          <cell r="A1462">
            <v>1460</v>
          </cell>
          <cell r="B1462">
            <v>38</v>
          </cell>
          <cell r="C1462" t="str">
            <v>027</v>
          </cell>
          <cell r="D1462" t="str">
            <v xml:space="preserve">BERKLEY                      </v>
          </cell>
          <cell r="E1462">
            <v>0</v>
          </cell>
          <cell r="G1462">
            <v>8440</v>
          </cell>
          <cell r="H1462" t="str">
            <v>General Supplies (2430)</v>
          </cell>
        </row>
        <row r="1463">
          <cell r="A1463">
            <v>1461</v>
          </cell>
          <cell r="B1463">
            <v>39</v>
          </cell>
          <cell r="C1463" t="str">
            <v>027</v>
          </cell>
          <cell r="D1463" t="str">
            <v xml:space="preserve">BERKLEY                      </v>
          </cell>
          <cell r="E1463">
            <v>0</v>
          </cell>
          <cell r="G1463">
            <v>8445</v>
          </cell>
          <cell r="H1463" t="str">
            <v>Other Instructional Services (2440)</v>
          </cell>
        </row>
        <row r="1464">
          <cell r="A1464">
            <v>1462</v>
          </cell>
          <cell r="B1464">
            <v>40</v>
          </cell>
          <cell r="C1464" t="str">
            <v>027</v>
          </cell>
          <cell r="D1464" t="str">
            <v xml:space="preserve">BERKLEY                      </v>
          </cell>
          <cell r="E1464">
            <v>0</v>
          </cell>
          <cell r="G1464">
            <v>8450</v>
          </cell>
          <cell r="H1464" t="str">
            <v>Classroom Instructional Technology (2451)</v>
          </cell>
        </row>
        <row r="1465">
          <cell r="A1465">
            <v>1463</v>
          </cell>
          <cell r="B1465">
            <v>41</v>
          </cell>
          <cell r="C1465" t="str">
            <v>027</v>
          </cell>
          <cell r="D1465" t="str">
            <v xml:space="preserve">BERKLEY                      </v>
          </cell>
          <cell r="E1465">
            <v>0</v>
          </cell>
          <cell r="G1465">
            <v>8455</v>
          </cell>
          <cell r="H1465" t="str">
            <v>Other Instructional Hardware  (2453)</v>
          </cell>
        </row>
        <row r="1466">
          <cell r="A1466">
            <v>1464</v>
          </cell>
          <cell r="B1466">
            <v>42</v>
          </cell>
          <cell r="C1466" t="str">
            <v>027</v>
          </cell>
          <cell r="D1466" t="str">
            <v xml:space="preserve">BERKLEY                      </v>
          </cell>
          <cell r="E1466">
            <v>0</v>
          </cell>
          <cell r="G1466">
            <v>8460</v>
          </cell>
          <cell r="H1466" t="str">
            <v>Instructional Software (2455)</v>
          </cell>
        </row>
        <row r="1467">
          <cell r="A1467">
            <v>1465</v>
          </cell>
          <cell r="B1467">
            <v>43</v>
          </cell>
          <cell r="C1467" t="str">
            <v>027</v>
          </cell>
          <cell r="D1467" t="str">
            <v xml:space="preserve">BERKLEY                      </v>
          </cell>
          <cell r="E1467">
            <v>10</v>
          </cell>
          <cell r="F1467" t="str">
            <v>Guidance, Counseling and Testing</v>
          </cell>
        </row>
        <row r="1468">
          <cell r="A1468">
            <v>1466</v>
          </cell>
          <cell r="B1468">
            <v>44</v>
          </cell>
          <cell r="C1468" t="str">
            <v>027</v>
          </cell>
          <cell r="D1468" t="str">
            <v xml:space="preserve">BERKLEY                      </v>
          </cell>
          <cell r="E1468">
            <v>0</v>
          </cell>
          <cell r="G1468">
            <v>8465</v>
          </cell>
          <cell r="H1468" t="str">
            <v>Guidance and Adjustment Counselors (2710)</v>
          </cell>
        </row>
        <row r="1469">
          <cell r="A1469">
            <v>1467</v>
          </cell>
          <cell r="B1469">
            <v>45</v>
          </cell>
          <cell r="C1469" t="str">
            <v>027</v>
          </cell>
          <cell r="D1469" t="str">
            <v xml:space="preserve">BERKLEY                      </v>
          </cell>
          <cell r="E1469">
            <v>0</v>
          </cell>
          <cell r="G1469">
            <v>8470</v>
          </cell>
          <cell r="H1469" t="str">
            <v>Testing and Assessment (2720)</v>
          </cell>
        </row>
        <row r="1470">
          <cell r="A1470">
            <v>1468</v>
          </cell>
          <cell r="B1470">
            <v>46</v>
          </cell>
          <cell r="C1470" t="str">
            <v>027</v>
          </cell>
          <cell r="D1470" t="str">
            <v xml:space="preserve">BERKLEY                      </v>
          </cell>
          <cell r="E1470">
            <v>0</v>
          </cell>
          <cell r="G1470">
            <v>8475</v>
          </cell>
          <cell r="H1470" t="str">
            <v>Psychological Services (2800)</v>
          </cell>
        </row>
        <row r="1471">
          <cell r="A1471">
            <v>1469</v>
          </cell>
          <cell r="B1471">
            <v>47</v>
          </cell>
          <cell r="C1471" t="str">
            <v>027</v>
          </cell>
          <cell r="D1471" t="str">
            <v xml:space="preserve">BERKLEY                      </v>
          </cell>
          <cell r="E1471">
            <v>11</v>
          </cell>
          <cell r="F1471" t="str">
            <v>Pupil Services</v>
          </cell>
        </row>
        <row r="1472">
          <cell r="A1472">
            <v>1470</v>
          </cell>
          <cell r="B1472">
            <v>48</v>
          </cell>
          <cell r="C1472" t="str">
            <v>027</v>
          </cell>
          <cell r="D1472" t="str">
            <v xml:space="preserve">BERKLEY                      </v>
          </cell>
          <cell r="E1472">
            <v>0</v>
          </cell>
          <cell r="G1472">
            <v>8485</v>
          </cell>
          <cell r="H1472" t="str">
            <v>Attendance and Parent Liaison Services (3100)</v>
          </cell>
        </row>
        <row r="1473">
          <cell r="A1473">
            <v>1471</v>
          </cell>
          <cell r="B1473">
            <v>49</v>
          </cell>
          <cell r="C1473" t="str">
            <v>027</v>
          </cell>
          <cell r="D1473" t="str">
            <v xml:space="preserve">BERKLEY                      </v>
          </cell>
          <cell r="E1473">
            <v>0</v>
          </cell>
          <cell r="G1473">
            <v>8490</v>
          </cell>
          <cell r="H1473" t="str">
            <v>Medical/Health Services (3200)</v>
          </cell>
        </row>
        <row r="1474">
          <cell r="A1474">
            <v>1472</v>
          </cell>
          <cell r="B1474">
            <v>50</v>
          </cell>
          <cell r="C1474" t="str">
            <v>027</v>
          </cell>
          <cell r="D1474" t="str">
            <v xml:space="preserve">BERKLEY                      </v>
          </cell>
          <cell r="E1474">
            <v>0</v>
          </cell>
          <cell r="G1474">
            <v>8495</v>
          </cell>
          <cell r="H1474" t="str">
            <v>In-District Transportation (3300)</v>
          </cell>
        </row>
        <row r="1475">
          <cell r="A1475">
            <v>1473</v>
          </cell>
          <cell r="B1475">
            <v>51</v>
          </cell>
          <cell r="C1475" t="str">
            <v>027</v>
          </cell>
          <cell r="D1475" t="str">
            <v xml:space="preserve">BERKLEY                      </v>
          </cell>
          <cell r="E1475">
            <v>0</v>
          </cell>
          <cell r="G1475">
            <v>8500</v>
          </cell>
          <cell r="H1475" t="str">
            <v>Food Salaries and Other Expenses (3400)</v>
          </cell>
        </row>
        <row r="1476">
          <cell r="A1476">
            <v>1474</v>
          </cell>
          <cell r="B1476">
            <v>52</v>
          </cell>
          <cell r="C1476" t="str">
            <v>027</v>
          </cell>
          <cell r="D1476" t="str">
            <v xml:space="preserve">BERKLEY                      </v>
          </cell>
          <cell r="E1476">
            <v>0</v>
          </cell>
          <cell r="G1476">
            <v>8505</v>
          </cell>
          <cell r="H1476" t="str">
            <v>Athletics (3510)</v>
          </cell>
        </row>
        <row r="1477">
          <cell r="A1477">
            <v>1475</v>
          </cell>
          <cell r="B1477">
            <v>53</v>
          </cell>
          <cell r="C1477" t="str">
            <v>027</v>
          </cell>
          <cell r="D1477" t="str">
            <v xml:space="preserve">BERKLEY                      </v>
          </cell>
          <cell r="E1477">
            <v>0</v>
          </cell>
          <cell r="G1477">
            <v>8510</v>
          </cell>
          <cell r="H1477" t="str">
            <v>Other Student Body Activities (3520)</v>
          </cell>
        </row>
        <row r="1478">
          <cell r="A1478">
            <v>1476</v>
          </cell>
          <cell r="B1478">
            <v>54</v>
          </cell>
          <cell r="C1478" t="str">
            <v>027</v>
          </cell>
          <cell r="D1478" t="str">
            <v xml:space="preserve">BERKLEY                      </v>
          </cell>
          <cell r="E1478">
            <v>0</v>
          </cell>
          <cell r="G1478">
            <v>8515</v>
          </cell>
          <cell r="H1478" t="str">
            <v>School Security  (3600)</v>
          </cell>
        </row>
        <row r="1479">
          <cell r="A1479">
            <v>1477</v>
          </cell>
          <cell r="B1479">
            <v>55</v>
          </cell>
          <cell r="C1479" t="str">
            <v>027</v>
          </cell>
          <cell r="D1479" t="str">
            <v xml:space="preserve">BERKLEY                      </v>
          </cell>
          <cell r="E1479">
            <v>12</v>
          </cell>
          <cell r="F1479" t="str">
            <v>Operations and Maintenance</v>
          </cell>
        </row>
        <row r="1480">
          <cell r="A1480">
            <v>1478</v>
          </cell>
          <cell r="B1480">
            <v>56</v>
          </cell>
          <cell r="C1480" t="str">
            <v>027</v>
          </cell>
          <cell r="D1480" t="str">
            <v xml:space="preserve">BERKLEY                      </v>
          </cell>
          <cell r="E1480">
            <v>0</v>
          </cell>
          <cell r="G1480">
            <v>8520</v>
          </cell>
          <cell r="H1480" t="str">
            <v>Custodial Services (4110)</v>
          </cell>
        </row>
        <row r="1481">
          <cell r="A1481">
            <v>1479</v>
          </cell>
          <cell r="B1481">
            <v>57</v>
          </cell>
          <cell r="C1481" t="str">
            <v>027</v>
          </cell>
          <cell r="D1481" t="str">
            <v xml:space="preserve">BERKLEY                      </v>
          </cell>
          <cell r="E1481">
            <v>0</v>
          </cell>
          <cell r="G1481">
            <v>8525</v>
          </cell>
          <cell r="H1481" t="str">
            <v>Heating of Buildings (4120)</v>
          </cell>
        </row>
        <row r="1482">
          <cell r="A1482">
            <v>1480</v>
          </cell>
          <cell r="B1482">
            <v>58</v>
          </cell>
          <cell r="C1482" t="str">
            <v>027</v>
          </cell>
          <cell r="D1482" t="str">
            <v xml:space="preserve">BERKLEY                      </v>
          </cell>
          <cell r="E1482">
            <v>0</v>
          </cell>
          <cell r="G1482">
            <v>8530</v>
          </cell>
          <cell r="H1482" t="str">
            <v>Utility Services (4130)</v>
          </cell>
        </row>
        <row r="1483">
          <cell r="A1483">
            <v>1481</v>
          </cell>
          <cell r="B1483">
            <v>59</v>
          </cell>
          <cell r="C1483" t="str">
            <v>027</v>
          </cell>
          <cell r="D1483" t="str">
            <v xml:space="preserve">BERKLEY                      </v>
          </cell>
          <cell r="E1483">
            <v>0</v>
          </cell>
          <cell r="G1483">
            <v>8535</v>
          </cell>
          <cell r="H1483" t="str">
            <v>Maintenance of Grounds (4210)</v>
          </cell>
        </row>
        <row r="1484">
          <cell r="A1484">
            <v>1482</v>
          </cell>
          <cell r="B1484">
            <v>60</v>
          </cell>
          <cell r="C1484" t="str">
            <v>027</v>
          </cell>
          <cell r="D1484" t="str">
            <v xml:space="preserve">BERKLEY                      </v>
          </cell>
          <cell r="E1484">
            <v>0</v>
          </cell>
          <cell r="G1484">
            <v>8540</v>
          </cell>
          <cell r="H1484" t="str">
            <v>Maintenance of Buildings (4220)</v>
          </cell>
        </row>
        <row r="1485">
          <cell r="A1485">
            <v>1483</v>
          </cell>
          <cell r="B1485">
            <v>61</v>
          </cell>
          <cell r="C1485" t="str">
            <v>027</v>
          </cell>
          <cell r="D1485" t="str">
            <v xml:space="preserve">BERKLEY                      </v>
          </cell>
          <cell r="E1485">
            <v>0</v>
          </cell>
          <cell r="G1485">
            <v>8545</v>
          </cell>
          <cell r="H1485" t="str">
            <v>Building Security System (4225)</v>
          </cell>
        </row>
        <row r="1486">
          <cell r="A1486">
            <v>1484</v>
          </cell>
          <cell r="B1486">
            <v>62</v>
          </cell>
          <cell r="C1486" t="str">
            <v>027</v>
          </cell>
          <cell r="D1486" t="str">
            <v xml:space="preserve">BERKLEY                      </v>
          </cell>
          <cell r="E1486">
            <v>0</v>
          </cell>
          <cell r="G1486">
            <v>8550</v>
          </cell>
          <cell r="H1486" t="str">
            <v>Maintenance of Equipment (4230)</v>
          </cell>
        </row>
        <row r="1487">
          <cell r="A1487">
            <v>1485</v>
          </cell>
          <cell r="B1487">
            <v>63</v>
          </cell>
          <cell r="C1487" t="str">
            <v>027</v>
          </cell>
          <cell r="D1487" t="str">
            <v xml:space="preserve">BERKLEY                      </v>
          </cell>
          <cell r="E1487">
            <v>0</v>
          </cell>
          <cell r="G1487">
            <v>8555</v>
          </cell>
          <cell r="H1487" t="str">
            <v xml:space="preserve">Extraordinary Maintenance (4300)   </v>
          </cell>
        </row>
        <row r="1488">
          <cell r="A1488">
            <v>1486</v>
          </cell>
          <cell r="B1488">
            <v>64</v>
          </cell>
          <cell r="C1488" t="str">
            <v>027</v>
          </cell>
          <cell r="D1488" t="str">
            <v xml:space="preserve">BERKLEY                      </v>
          </cell>
          <cell r="E1488">
            <v>0</v>
          </cell>
          <cell r="G1488">
            <v>8560</v>
          </cell>
          <cell r="H1488" t="str">
            <v>Networking and Telecommunications (4400)</v>
          </cell>
        </row>
        <row r="1489">
          <cell r="A1489">
            <v>1487</v>
          </cell>
          <cell r="B1489">
            <v>65</v>
          </cell>
          <cell r="C1489" t="str">
            <v>027</v>
          </cell>
          <cell r="D1489" t="str">
            <v xml:space="preserve">BERKLEY                      </v>
          </cell>
          <cell r="E1489">
            <v>0</v>
          </cell>
          <cell r="G1489">
            <v>8565</v>
          </cell>
          <cell r="H1489" t="str">
            <v>Technology Maintenance (4450)</v>
          </cell>
        </row>
        <row r="1490">
          <cell r="A1490">
            <v>1488</v>
          </cell>
          <cell r="B1490">
            <v>66</v>
          </cell>
          <cell r="C1490" t="str">
            <v>027</v>
          </cell>
          <cell r="D1490" t="str">
            <v xml:space="preserve">BERKLEY                      </v>
          </cell>
          <cell r="E1490">
            <v>13</v>
          </cell>
          <cell r="F1490" t="str">
            <v>Insurance, Retirement Programs and Other</v>
          </cell>
        </row>
        <row r="1491">
          <cell r="A1491">
            <v>1489</v>
          </cell>
          <cell r="B1491">
            <v>67</v>
          </cell>
          <cell r="C1491" t="str">
            <v>027</v>
          </cell>
          <cell r="D1491" t="str">
            <v xml:space="preserve">BERKLEY                      </v>
          </cell>
          <cell r="E1491">
            <v>0</v>
          </cell>
          <cell r="G1491">
            <v>8570</v>
          </cell>
          <cell r="H1491" t="str">
            <v>Employer Retirement Contributions (5100)</v>
          </cell>
        </row>
        <row r="1492">
          <cell r="A1492">
            <v>1490</v>
          </cell>
          <cell r="B1492">
            <v>68</v>
          </cell>
          <cell r="C1492" t="str">
            <v>027</v>
          </cell>
          <cell r="D1492" t="str">
            <v xml:space="preserve">BERKLEY                      </v>
          </cell>
          <cell r="E1492">
            <v>0</v>
          </cell>
          <cell r="G1492">
            <v>8575</v>
          </cell>
          <cell r="H1492" t="str">
            <v>Insurance for Active Employees (5200)</v>
          </cell>
        </row>
        <row r="1493">
          <cell r="A1493">
            <v>1491</v>
          </cell>
          <cell r="B1493">
            <v>69</v>
          </cell>
          <cell r="C1493" t="str">
            <v>027</v>
          </cell>
          <cell r="D1493" t="str">
            <v xml:space="preserve">BERKLEY                      </v>
          </cell>
          <cell r="E1493">
            <v>0</v>
          </cell>
          <cell r="G1493">
            <v>8580</v>
          </cell>
          <cell r="H1493" t="str">
            <v>Insurance for Retired School Employees (5250)</v>
          </cell>
        </row>
        <row r="1494">
          <cell r="A1494">
            <v>1492</v>
          </cell>
          <cell r="B1494">
            <v>70</v>
          </cell>
          <cell r="C1494" t="str">
            <v>027</v>
          </cell>
          <cell r="D1494" t="str">
            <v xml:space="preserve">BERKLEY                      </v>
          </cell>
          <cell r="E1494">
            <v>0</v>
          </cell>
          <cell r="G1494">
            <v>8585</v>
          </cell>
          <cell r="H1494" t="str">
            <v>Other Non-Employee Insurance (5260)</v>
          </cell>
        </row>
        <row r="1495">
          <cell r="A1495">
            <v>1493</v>
          </cell>
          <cell r="B1495">
            <v>71</v>
          </cell>
          <cell r="C1495" t="str">
            <v>027</v>
          </cell>
          <cell r="D1495" t="str">
            <v xml:space="preserve">BERKLEY                      </v>
          </cell>
          <cell r="E1495">
            <v>0</v>
          </cell>
          <cell r="G1495">
            <v>8590</v>
          </cell>
          <cell r="H1495" t="str">
            <v xml:space="preserve">Rental Lease of Equipment (5300)   </v>
          </cell>
        </row>
        <row r="1496">
          <cell r="A1496">
            <v>1494</v>
          </cell>
          <cell r="B1496">
            <v>72</v>
          </cell>
          <cell r="C1496" t="str">
            <v>027</v>
          </cell>
          <cell r="D1496" t="str">
            <v xml:space="preserve">BERKLEY                      </v>
          </cell>
          <cell r="E1496">
            <v>0</v>
          </cell>
          <cell r="G1496">
            <v>8595</v>
          </cell>
          <cell r="H1496" t="str">
            <v>Rental Lease  of Buildings (5350)</v>
          </cell>
        </row>
        <row r="1497">
          <cell r="A1497">
            <v>1495</v>
          </cell>
          <cell r="B1497">
            <v>73</v>
          </cell>
          <cell r="C1497" t="str">
            <v>027</v>
          </cell>
          <cell r="D1497" t="str">
            <v xml:space="preserve">BERKLEY                      </v>
          </cell>
          <cell r="E1497">
            <v>0</v>
          </cell>
          <cell r="G1497">
            <v>8600</v>
          </cell>
          <cell r="H1497" t="str">
            <v>Short Term Interest RAN's (5400)</v>
          </cell>
        </row>
        <row r="1498">
          <cell r="A1498">
            <v>1496</v>
          </cell>
          <cell r="B1498">
            <v>74</v>
          </cell>
          <cell r="C1498" t="str">
            <v>027</v>
          </cell>
          <cell r="D1498" t="str">
            <v xml:space="preserve">BERKLEY                      </v>
          </cell>
          <cell r="E1498">
            <v>0</v>
          </cell>
          <cell r="G1498">
            <v>8610</v>
          </cell>
          <cell r="H1498" t="str">
            <v>Crossing Guards, Inspections, Bank Charges (5500)</v>
          </cell>
        </row>
        <row r="1499">
          <cell r="A1499">
            <v>1497</v>
          </cell>
          <cell r="B1499">
            <v>75</v>
          </cell>
          <cell r="C1499" t="str">
            <v>027</v>
          </cell>
          <cell r="D1499" t="str">
            <v xml:space="preserve">BERKLEY                      </v>
          </cell>
          <cell r="E1499">
            <v>14</v>
          </cell>
          <cell r="F1499" t="str">
            <v xml:space="preserve">Payments To Out-Of-District Schools </v>
          </cell>
        </row>
        <row r="1500">
          <cell r="A1500">
            <v>1498</v>
          </cell>
          <cell r="B1500">
            <v>76</v>
          </cell>
          <cell r="C1500" t="str">
            <v>027</v>
          </cell>
          <cell r="D1500" t="str">
            <v xml:space="preserve">BERKLEY                      </v>
          </cell>
          <cell r="E1500">
            <v>15</v>
          </cell>
          <cell r="F1500" t="str">
            <v>Tuition To Other Schools (9000)</v>
          </cell>
          <cell r="G1500" t="str">
            <v xml:space="preserve"> </v>
          </cell>
        </row>
        <row r="1501">
          <cell r="A1501">
            <v>1499</v>
          </cell>
          <cell r="B1501">
            <v>77</v>
          </cell>
          <cell r="C1501" t="str">
            <v>027</v>
          </cell>
          <cell r="D1501" t="str">
            <v xml:space="preserve">BERKLEY                      </v>
          </cell>
          <cell r="E1501">
            <v>16</v>
          </cell>
          <cell r="F1501" t="str">
            <v>Out-of-District Transportation (3300)</v>
          </cell>
        </row>
        <row r="1502">
          <cell r="A1502">
            <v>1500</v>
          </cell>
          <cell r="B1502">
            <v>78</v>
          </cell>
          <cell r="C1502" t="str">
            <v>027</v>
          </cell>
          <cell r="D1502" t="str">
            <v xml:space="preserve">BERKLEY                      </v>
          </cell>
          <cell r="E1502">
            <v>17</v>
          </cell>
          <cell r="F1502" t="str">
            <v>TOTAL EXPENDITURES</v>
          </cell>
        </row>
        <row r="1503">
          <cell r="A1503">
            <v>1501</v>
          </cell>
          <cell r="B1503">
            <v>79</v>
          </cell>
          <cell r="C1503" t="str">
            <v>027</v>
          </cell>
          <cell r="D1503" t="str">
            <v xml:space="preserve">BERKLEY                      </v>
          </cell>
          <cell r="E1503">
            <v>18</v>
          </cell>
          <cell r="F1503" t="str">
            <v>percentage of overall spending from the general fund</v>
          </cell>
        </row>
        <row r="1504">
          <cell r="A1504">
            <v>1502</v>
          </cell>
          <cell r="B1504">
            <v>1</v>
          </cell>
          <cell r="C1504" t="str">
            <v>028</v>
          </cell>
          <cell r="D1504" t="str">
            <v xml:space="preserve">BERLIN                       </v>
          </cell>
          <cell r="E1504">
            <v>1</v>
          </cell>
          <cell r="F1504" t="str">
            <v>In-District FTE Average Membership</v>
          </cell>
          <cell r="G1504" t="str">
            <v xml:space="preserve"> </v>
          </cell>
        </row>
        <row r="1505">
          <cell r="A1505">
            <v>1503</v>
          </cell>
          <cell r="B1505">
            <v>2</v>
          </cell>
          <cell r="C1505" t="str">
            <v>028</v>
          </cell>
          <cell r="D1505" t="str">
            <v xml:space="preserve">BERLIN                       </v>
          </cell>
          <cell r="E1505">
            <v>2</v>
          </cell>
          <cell r="F1505" t="str">
            <v>Out-of-District FTE Average Membership</v>
          </cell>
          <cell r="G1505" t="str">
            <v xml:space="preserve"> </v>
          </cell>
        </row>
        <row r="1506">
          <cell r="A1506">
            <v>1504</v>
          </cell>
          <cell r="B1506">
            <v>3</v>
          </cell>
          <cell r="C1506" t="str">
            <v>028</v>
          </cell>
          <cell r="D1506" t="str">
            <v xml:space="preserve">BERLIN                       </v>
          </cell>
          <cell r="E1506">
            <v>3</v>
          </cell>
          <cell r="F1506" t="str">
            <v>Total FTE Average Membership</v>
          </cell>
          <cell r="G1506" t="str">
            <v xml:space="preserve"> </v>
          </cell>
        </row>
        <row r="1507">
          <cell r="A1507">
            <v>1505</v>
          </cell>
          <cell r="B1507">
            <v>4</v>
          </cell>
          <cell r="C1507" t="str">
            <v>028</v>
          </cell>
          <cell r="D1507" t="str">
            <v xml:space="preserve">BERLIN                       </v>
          </cell>
          <cell r="E1507">
            <v>4</v>
          </cell>
          <cell r="F1507" t="str">
            <v>Administration</v>
          </cell>
          <cell r="G1507" t="str">
            <v xml:space="preserve"> </v>
          </cell>
        </row>
        <row r="1508">
          <cell r="A1508">
            <v>1506</v>
          </cell>
          <cell r="B1508">
            <v>5</v>
          </cell>
          <cell r="C1508" t="str">
            <v>028</v>
          </cell>
          <cell r="D1508" t="str">
            <v xml:space="preserve">BERLIN                       </v>
          </cell>
          <cell r="E1508">
            <v>0</v>
          </cell>
          <cell r="G1508">
            <v>8300</v>
          </cell>
          <cell r="H1508" t="str">
            <v>School Committee (1110)</v>
          </cell>
        </row>
        <row r="1509">
          <cell r="A1509">
            <v>1507</v>
          </cell>
          <cell r="B1509">
            <v>6</v>
          </cell>
          <cell r="C1509" t="str">
            <v>028</v>
          </cell>
          <cell r="D1509" t="str">
            <v xml:space="preserve">BERLIN                       </v>
          </cell>
          <cell r="E1509">
            <v>0</v>
          </cell>
          <cell r="G1509">
            <v>8305</v>
          </cell>
          <cell r="H1509" t="str">
            <v>Superintendent (1210)</v>
          </cell>
        </row>
        <row r="1510">
          <cell r="A1510">
            <v>1508</v>
          </cell>
          <cell r="B1510">
            <v>7</v>
          </cell>
          <cell r="C1510" t="str">
            <v>028</v>
          </cell>
          <cell r="D1510" t="str">
            <v xml:space="preserve">BERLIN                       </v>
          </cell>
          <cell r="E1510">
            <v>0</v>
          </cell>
          <cell r="G1510">
            <v>8310</v>
          </cell>
          <cell r="H1510" t="str">
            <v>Assistant Superintendents (1220)</v>
          </cell>
        </row>
        <row r="1511">
          <cell r="A1511">
            <v>1509</v>
          </cell>
          <cell r="B1511">
            <v>8</v>
          </cell>
          <cell r="C1511" t="str">
            <v>028</v>
          </cell>
          <cell r="D1511" t="str">
            <v xml:space="preserve">BERLIN                       </v>
          </cell>
          <cell r="E1511">
            <v>0</v>
          </cell>
          <cell r="G1511">
            <v>8315</v>
          </cell>
          <cell r="H1511" t="str">
            <v>Other District-Wide Administration (1230)</v>
          </cell>
        </row>
        <row r="1512">
          <cell r="A1512">
            <v>1510</v>
          </cell>
          <cell r="B1512">
            <v>9</v>
          </cell>
          <cell r="C1512" t="str">
            <v>028</v>
          </cell>
          <cell r="D1512" t="str">
            <v xml:space="preserve">BERLIN                       </v>
          </cell>
          <cell r="E1512">
            <v>0</v>
          </cell>
          <cell r="G1512">
            <v>8320</v>
          </cell>
          <cell r="H1512" t="str">
            <v>Business and Finance (1410)</v>
          </cell>
        </row>
        <row r="1513">
          <cell r="A1513">
            <v>1511</v>
          </cell>
          <cell r="B1513">
            <v>10</v>
          </cell>
          <cell r="C1513" t="str">
            <v>028</v>
          </cell>
          <cell r="D1513" t="str">
            <v xml:space="preserve">BERLIN                       </v>
          </cell>
          <cell r="E1513">
            <v>0</v>
          </cell>
          <cell r="G1513">
            <v>8325</v>
          </cell>
          <cell r="H1513" t="str">
            <v>Human Resources and Benefits (1420)</v>
          </cell>
        </row>
        <row r="1514">
          <cell r="A1514">
            <v>1512</v>
          </cell>
          <cell r="B1514">
            <v>11</v>
          </cell>
          <cell r="C1514" t="str">
            <v>028</v>
          </cell>
          <cell r="D1514" t="str">
            <v xml:space="preserve">BERLIN                       </v>
          </cell>
          <cell r="E1514">
            <v>0</v>
          </cell>
          <cell r="G1514">
            <v>8330</v>
          </cell>
          <cell r="H1514" t="str">
            <v>Legal Service For School Committee (1430)</v>
          </cell>
        </row>
        <row r="1515">
          <cell r="A1515">
            <v>1513</v>
          </cell>
          <cell r="B1515">
            <v>12</v>
          </cell>
          <cell r="C1515" t="str">
            <v>028</v>
          </cell>
          <cell r="D1515" t="str">
            <v xml:space="preserve">BERLIN                       </v>
          </cell>
          <cell r="E1515">
            <v>0</v>
          </cell>
          <cell r="G1515">
            <v>8335</v>
          </cell>
          <cell r="H1515" t="str">
            <v>Legal Settlements (1435)</v>
          </cell>
        </row>
        <row r="1516">
          <cell r="A1516">
            <v>1514</v>
          </cell>
          <cell r="B1516">
            <v>13</v>
          </cell>
          <cell r="C1516" t="str">
            <v>028</v>
          </cell>
          <cell r="D1516" t="str">
            <v xml:space="preserve">BERLIN                       </v>
          </cell>
          <cell r="E1516">
            <v>0</v>
          </cell>
          <cell r="G1516">
            <v>8340</v>
          </cell>
          <cell r="H1516" t="str">
            <v>District-wide Information Mgmt and Tech (1450)</v>
          </cell>
        </row>
        <row r="1517">
          <cell r="A1517">
            <v>1515</v>
          </cell>
          <cell r="B1517">
            <v>14</v>
          </cell>
          <cell r="C1517" t="str">
            <v>028</v>
          </cell>
          <cell r="D1517" t="str">
            <v xml:space="preserve">BERLIN                       </v>
          </cell>
          <cell r="E1517">
            <v>5</v>
          </cell>
          <cell r="F1517" t="str">
            <v xml:space="preserve">Instructional Leadership </v>
          </cell>
        </row>
        <row r="1518">
          <cell r="A1518">
            <v>1516</v>
          </cell>
          <cell r="B1518">
            <v>15</v>
          </cell>
          <cell r="C1518" t="str">
            <v>028</v>
          </cell>
          <cell r="D1518" t="str">
            <v xml:space="preserve">BERLIN                       </v>
          </cell>
          <cell r="E1518">
            <v>0</v>
          </cell>
          <cell r="G1518">
            <v>8345</v>
          </cell>
          <cell r="H1518" t="str">
            <v>Curriculum Directors  (Supervisory) (2110)</v>
          </cell>
        </row>
        <row r="1519">
          <cell r="A1519">
            <v>1517</v>
          </cell>
          <cell r="B1519">
            <v>16</v>
          </cell>
          <cell r="C1519" t="str">
            <v>028</v>
          </cell>
          <cell r="D1519" t="str">
            <v xml:space="preserve">BERLIN                       </v>
          </cell>
          <cell r="E1519">
            <v>0</v>
          </cell>
          <cell r="G1519">
            <v>8350</v>
          </cell>
          <cell r="H1519" t="str">
            <v>Department Heads  (Non-Supervisory) (2120)</v>
          </cell>
        </row>
        <row r="1520">
          <cell r="A1520">
            <v>1518</v>
          </cell>
          <cell r="B1520">
            <v>17</v>
          </cell>
          <cell r="C1520" t="str">
            <v>028</v>
          </cell>
          <cell r="D1520" t="str">
            <v xml:space="preserve">BERLIN                       </v>
          </cell>
          <cell r="E1520">
            <v>0</v>
          </cell>
          <cell r="G1520">
            <v>8355</v>
          </cell>
          <cell r="H1520" t="str">
            <v>School Leadership-Building (2210)</v>
          </cell>
        </row>
        <row r="1521">
          <cell r="A1521">
            <v>1519</v>
          </cell>
          <cell r="B1521">
            <v>18</v>
          </cell>
          <cell r="C1521" t="str">
            <v>028</v>
          </cell>
          <cell r="D1521" t="str">
            <v xml:space="preserve">BERLIN                       </v>
          </cell>
          <cell r="E1521">
            <v>0</v>
          </cell>
          <cell r="G1521">
            <v>8360</v>
          </cell>
          <cell r="H1521" t="str">
            <v>Curriculum Leaders/Dept Heads-Building Level (2220)</v>
          </cell>
        </row>
        <row r="1522">
          <cell r="A1522">
            <v>1520</v>
          </cell>
          <cell r="B1522">
            <v>19</v>
          </cell>
          <cell r="C1522" t="str">
            <v>028</v>
          </cell>
          <cell r="D1522" t="str">
            <v xml:space="preserve">BERLIN                       </v>
          </cell>
          <cell r="E1522">
            <v>0</v>
          </cell>
          <cell r="G1522">
            <v>8365</v>
          </cell>
          <cell r="H1522" t="str">
            <v>Building Technology (2250)</v>
          </cell>
        </row>
        <row r="1523">
          <cell r="A1523">
            <v>1521</v>
          </cell>
          <cell r="B1523">
            <v>20</v>
          </cell>
          <cell r="C1523" t="str">
            <v>028</v>
          </cell>
          <cell r="D1523" t="str">
            <v xml:space="preserve">BERLIN                       </v>
          </cell>
          <cell r="E1523">
            <v>0</v>
          </cell>
          <cell r="G1523">
            <v>8380</v>
          </cell>
          <cell r="H1523" t="str">
            <v>Instructional Coordinators and Team Leaders (2315)</v>
          </cell>
        </row>
        <row r="1524">
          <cell r="A1524">
            <v>1522</v>
          </cell>
          <cell r="B1524">
            <v>21</v>
          </cell>
          <cell r="C1524" t="str">
            <v>028</v>
          </cell>
          <cell r="D1524" t="str">
            <v xml:space="preserve">BERLIN                       </v>
          </cell>
          <cell r="E1524">
            <v>6</v>
          </cell>
          <cell r="F1524" t="str">
            <v>Classroom and Specialist Teachers</v>
          </cell>
        </row>
        <row r="1525">
          <cell r="A1525">
            <v>1523</v>
          </cell>
          <cell r="B1525">
            <v>22</v>
          </cell>
          <cell r="C1525" t="str">
            <v>028</v>
          </cell>
          <cell r="D1525" t="str">
            <v xml:space="preserve">BERLIN                       </v>
          </cell>
          <cell r="E1525">
            <v>0</v>
          </cell>
          <cell r="G1525">
            <v>8370</v>
          </cell>
          <cell r="H1525" t="str">
            <v>Teachers, Classroom (2305)</v>
          </cell>
        </row>
        <row r="1526">
          <cell r="A1526">
            <v>1524</v>
          </cell>
          <cell r="B1526">
            <v>23</v>
          </cell>
          <cell r="C1526" t="str">
            <v>028</v>
          </cell>
          <cell r="D1526" t="str">
            <v xml:space="preserve">BERLIN                       </v>
          </cell>
          <cell r="E1526">
            <v>0</v>
          </cell>
          <cell r="G1526">
            <v>8375</v>
          </cell>
          <cell r="H1526" t="str">
            <v>Teachers, Specialists  (2310)</v>
          </cell>
        </row>
        <row r="1527">
          <cell r="A1527">
            <v>1525</v>
          </cell>
          <cell r="B1527">
            <v>24</v>
          </cell>
          <cell r="C1527" t="str">
            <v>028</v>
          </cell>
          <cell r="D1527" t="str">
            <v xml:space="preserve">BERLIN                       </v>
          </cell>
          <cell r="E1527">
            <v>7</v>
          </cell>
          <cell r="F1527" t="str">
            <v>Other Teaching Services</v>
          </cell>
        </row>
        <row r="1528">
          <cell r="A1528">
            <v>1526</v>
          </cell>
          <cell r="B1528">
            <v>25</v>
          </cell>
          <cell r="C1528" t="str">
            <v>028</v>
          </cell>
          <cell r="D1528" t="str">
            <v xml:space="preserve">BERLIN                       </v>
          </cell>
          <cell r="E1528">
            <v>0</v>
          </cell>
          <cell r="G1528">
            <v>8385</v>
          </cell>
          <cell r="H1528" t="str">
            <v>Medical/ Therapeutic Services (2320)</v>
          </cell>
        </row>
        <row r="1529">
          <cell r="A1529">
            <v>1527</v>
          </cell>
          <cell r="B1529">
            <v>26</v>
          </cell>
          <cell r="C1529" t="str">
            <v>028</v>
          </cell>
          <cell r="D1529" t="str">
            <v xml:space="preserve">BERLIN                       </v>
          </cell>
          <cell r="E1529">
            <v>0</v>
          </cell>
          <cell r="G1529">
            <v>8390</v>
          </cell>
          <cell r="H1529" t="str">
            <v>Substitute Teachers (2325)</v>
          </cell>
        </row>
        <row r="1530">
          <cell r="A1530">
            <v>1528</v>
          </cell>
          <cell r="B1530">
            <v>27</v>
          </cell>
          <cell r="C1530" t="str">
            <v>028</v>
          </cell>
          <cell r="D1530" t="str">
            <v xml:space="preserve">BERLIN                       </v>
          </cell>
          <cell r="E1530">
            <v>0</v>
          </cell>
          <cell r="G1530">
            <v>8395</v>
          </cell>
          <cell r="H1530" t="str">
            <v>Non-Clerical Paraprofs./Instructional Assistants (2330)</v>
          </cell>
        </row>
        <row r="1531">
          <cell r="A1531">
            <v>1529</v>
          </cell>
          <cell r="B1531">
            <v>28</v>
          </cell>
          <cell r="C1531" t="str">
            <v>028</v>
          </cell>
          <cell r="D1531" t="str">
            <v xml:space="preserve">BERLIN                       </v>
          </cell>
          <cell r="E1531">
            <v>0</v>
          </cell>
          <cell r="G1531">
            <v>8400</v>
          </cell>
          <cell r="H1531" t="str">
            <v>Librarians and Media Center Directors (2340)</v>
          </cell>
        </row>
        <row r="1532">
          <cell r="A1532">
            <v>1530</v>
          </cell>
          <cell r="B1532">
            <v>29</v>
          </cell>
          <cell r="C1532" t="str">
            <v>028</v>
          </cell>
          <cell r="D1532" t="str">
            <v xml:space="preserve">BERLIN                       </v>
          </cell>
          <cell r="E1532">
            <v>8</v>
          </cell>
          <cell r="F1532" t="str">
            <v>Professional Development</v>
          </cell>
        </row>
        <row r="1533">
          <cell r="A1533">
            <v>1531</v>
          </cell>
          <cell r="B1533">
            <v>30</v>
          </cell>
          <cell r="C1533" t="str">
            <v>028</v>
          </cell>
          <cell r="D1533" t="str">
            <v xml:space="preserve">BERLIN                       </v>
          </cell>
          <cell r="E1533">
            <v>0</v>
          </cell>
          <cell r="G1533">
            <v>8405</v>
          </cell>
          <cell r="H1533" t="str">
            <v>Professional Development Leadership (2351)</v>
          </cell>
        </row>
        <row r="1534">
          <cell r="A1534">
            <v>1532</v>
          </cell>
          <cell r="B1534">
            <v>31</v>
          </cell>
          <cell r="C1534" t="str">
            <v>028</v>
          </cell>
          <cell r="D1534" t="str">
            <v xml:space="preserve">BERLIN                       </v>
          </cell>
          <cell r="E1534">
            <v>0</v>
          </cell>
          <cell r="G1534">
            <v>8410</v>
          </cell>
          <cell r="H1534" t="str">
            <v>Teacher/Instructional Staff-Professional Days (2353)</v>
          </cell>
        </row>
        <row r="1535">
          <cell r="A1535">
            <v>1533</v>
          </cell>
          <cell r="B1535">
            <v>32</v>
          </cell>
          <cell r="C1535" t="str">
            <v>028</v>
          </cell>
          <cell r="D1535" t="str">
            <v xml:space="preserve">BERLIN                       </v>
          </cell>
          <cell r="E1535">
            <v>0</v>
          </cell>
          <cell r="G1535">
            <v>8415</v>
          </cell>
          <cell r="H1535" t="str">
            <v>Substitutes for Instructional Staff at Prof. Dev. (2355)</v>
          </cell>
        </row>
        <row r="1536">
          <cell r="A1536">
            <v>1534</v>
          </cell>
          <cell r="B1536">
            <v>33</v>
          </cell>
          <cell r="C1536" t="str">
            <v>028</v>
          </cell>
          <cell r="D1536" t="str">
            <v xml:space="preserve">BERLIN                       </v>
          </cell>
          <cell r="E1536">
            <v>0</v>
          </cell>
          <cell r="G1536">
            <v>8420</v>
          </cell>
          <cell r="H1536" t="str">
            <v>Prof. Dev.  Stipends, Providers and Expenses (2357)</v>
          </cell>
        </row>
        <row r="1537">
          <cell r="A1537">
            <v>1535</v>
          </cell>
          <cell r="B1537">
            <v>34</v>
          </cell>
          <cell r="C1537" t="str">
            <v>028</v>
          </cell>
          <cell r="D1537" t="str">
            <v xml:space="preserve">BERLIN                       </v>
          </cell>
          <cell r="E1537">
            <v>9</v>
          </cell>
          <cell r="F1537" t="str">
            <v>Instructional Materials, Equipment and Technology</v>
          </cell>
        </row>
        <row r="1538">
          <cell r="A1538">
            <v>1536</v>
          </cell>
          <cell r="B1538">
            <v>35</v>
          </cell>
          <cell r="C1538" t="str">
            <v>028</v>
          </cell>
          <cell r="D1538" t="str">
            <v xml:space="preserve">BERLIN                       </v>
          </cell>
          <cell r="E1538">
            <v>0</v>
          </cell>
          <cell r="G1538">
            <v>8425</v>
          </cell>
          <cell r="H1538" t="str">
            <v>Textbooks &amp; Related Software/Media/Materials (2410)</v>
          </cell>
        </row>
        <row r="1539">
          <cell r="A1539">
            <v>1537</v>
          </cell>
          <cell r="B1539">
            <v>36</v>
          </cell>
          <cell r="C1539" t="str">
            <v>028</v>
          </cell>
          <cell r="D1539" t="str">
            <v xml:space="preserve">BERLIN                       </v>
          </cell>
          <cell r="E1539">
            <v>0</v>
          </cell>
          <cell r="G1539">
            <v>8430</v>
          </cell>
          <cell r="H1539" t="str">
            <v>Other Instructional Materials (2415)</v>
          </cell>
        </row>
        <row r="1540">
          <cell r="A1540">
            <v>1538</v>
          </cell>
          <cell r="B1540">
            <v>37</v>
          </cell>
          <cell r="C1540" t="str">
            <v>028</v>
          </cell>
          <cell r="D1540" t="str">
            <v xml:space="preserve">BERLIN                       </v>
          </cell>
          <cell r="E1540">
            <v>0</v>
          </cell>
          <cell r="G1540">
            <v>8435</v>
          </cell>
          <cell r="H1540" t="str">
            <v>Instructional Equipment (2420)</v>
          </cell>
        </row>
        <row r="1541">
          <cell r="A1541">
            <v>1539</v>
          </cell>
          <cell r="B1541">
            <v>38</v>
          </cell>
          <cell r="C1541" t="str">
            <v>028</v>
          </cell>
          <cell r="D1541" t="str">
            <v xml:space="preserve">BERLIN                       </v>
          </cell>
          <cell r="E1541">
            <v>0</v>
          </cell>
          <cell r="G1541">
            <v>8440</v>
          </cell>
          <cell r="H1541" t="str">
            <v>General Supplies (2430)</v>
          </cell>
        </row>
        <row r="1542">
          <cell r="A1542">
            <v>1540</v>
          </cell>
          <cell r="B1542">
            <v>39</v>
          </cell>
          <cell r="C1542" t="str">
            <v>028</v>
          </cell>
          <cell r="D1542" t="str">
            <v xml:space="preserve">BERLIN                       </v>
          </cell>
          <cell r="E1542">
            <v>0</v>
          </cell>
          <cell r="G1542">
            <v>8445</v>
          </cell>
          <cell r="H1542" t="str">
            <v>Other Instructional Services (2440)</v>
          </cell>
        </row>
        <row r="1543">
          <cell r="A1543">
            <v>1541</v>
          </cell>
          <cell r="B1543">
            <v>40</v>
          </cell>
          <cell r="C1543" t="str">
            <v>028</v>
          </cell>
          <cell r="D1543" t="str">
            <v xml:space="preserve">BERLIN                       </v>
          </cell>
          <cell r="E1543">
            <v>0</v>
          </cell>
          <cell r="G1543">
            <v>8450</v>
          </cell>
          <cell r="H1543" t="str">
            <v>Classroom Instructional Technology (2451)</v>
          </cell>
        </row>
        <row r="1544">
          <cell r="A1544">
            <v>1542</v>
          </cell>
          <cell r="B1544">
            <v>41</v>
          </cell>
          <cell r="C1544" t="str">
            <v>028</v>
          </cell>
          <cell r="D1544" t="str">
            <v xml:space="preserve">BERLIN                       </v>
          </cell>
          <cell r="E1544">
            <v>0</v>
          </cell>
          <cell r="G1544">
            <v>8455</v>
          </cell>
          <cell r="H1544" t="str">
            <v>Other Instructional Hardware  (2453)</v>
          </cell>
        </row>
        <row r="1545">
          <cell r="A1545">
            <v>1543</v>
          </cell>
          <cell r="B1545">
            <v>42</v>
          </cell>
          <cell r="C1545" t="str">
            <v>028</v>
          </cell>
          <cell r="D1545" t="str">
            <v xml:space="preserve">BERLIN                       </v>
          </cell>
          <cell r="E1545">
            <v>0</v>
          </cell>
          <cell r="G1545">
            <v>8460</v>
          </cell>
          <cell r="H1545" t="str">
            <v>Instructional Software (2455)</v>
          </cell>
        </row>
        <row r="1546">
          <cell r="A1546">
            <v>1544</v>
          </cell>
          <cell r="B1546">
            <v>43</v>
          </cell>
          <cell r="C1546" t="str">
            <v>028</v>
          </cell>
          <cell r="D1546" t="str">
            <v xml:space="preserve">BERLIN                       </v>
          </cell>
          <cell r="E1546">
            <v>10</v>
          </cell>
          <cell r="F1546" t="str">
            <v>Guidance, Counseling and Testing</v>
          </cell>
        </row>
        <row r="1547">
          <cell r="A1547">
            <v>1545</v>
          </cell>
          <cell r="B1547">
            <v>44</v>
          </cell>
          <cell r="C1547" t="str">
            <v>028</v>
          </cell>
          <cell r="D1547" t="str">
            <v xml:space="preserve">BERLIN                       </v>
          </cell>
          <cell r="E1547">
            <v>0</v>
          </cell>
          <cell r="G1547">
            <v>8465</v>
          </cell>
          <cell r="H1547" t="str">
            <v>Guidance and Adjustment Counselors (2710)</v>
          </cell>
        </row>
        <row r="1548">
          <cell r="A1548">
            <v>1546</v>
          </cell>
          <cell r="B1548">
            <v>45</v>
          </cell>
          <cell r="C1548" t="str">
            <v>028</v>
          </cell>
          <cell r="D1548" t="str">
            <v xml:space="preserve">BERLIN                       </v>
          </cell>
          <cell r="E1548">
            <v>0</v>
          </cell>
          <cell r="G1548">
            <v>8470</v>
          </cell>
          <cell r="H1548" t="str">
            <v>Testing and Assessment (2720)</v>
          </cell>
        </row>
        <row r="1549">
          <cell r="A1549">
            <v>1547</v>
          </cell>
          <cell r="B1549">
            <v>46</v>
          </cell>
          <cell r="C1549" t="str">
            <v>028</v>
          </cell>
          <cell r="D1549" t="str">
            <v xml:space="preserve">BERLIN                       </v>
          </cell>
          <cell r="E1549">
            <v>0</v>
          </cell>
          <cell r="G1549">
            <v>8475</v>
          </cell>
          <cell r="H1549" t="str">
            <v>Psychological Services (2800)</v>
          </cell>
        </row>
        <row r="1550">
          <cell r="A1550">
            <v>1548</v>
          </cell>
          <cell r="B1550">
            <v>47</v>
          </cell>
          <cell r="C1550" t="str">
            <v>028</v>
          </cell>
          <cell r="D1550" t="str">
            <v xml:space="preserve">BERLIN                       </v>
          </cell>
          <cell r="E1550">
            <v>11</v>
          </cell>
          <cell r="F1550" t="str">
            <v>Pupil Services</v>
          </cell>
        </row>
        <row r="1551">
          <cell r="A1551">
            <v>1549</v>
          </cell>
          <cell r="B1551">
            <v>48</v>
          </cell>
          <cell r="C1551" t="str">
            <v>028</v>
          </cell>
          <cell r="D1551" t="str">
            <v xml:space="preserve">BERLIN                       </v>
          </cell>
          <cell r="E1551">
            <v>0</v>
          </cell>
          <cell r="G1551">
            <v>8485</v>
          </cell>
          <cell r="H1551" t="str">
            <v>Attendance and Parent Liaison Services (3100)</v>
          </cell>
        </row>
        <row r="1552">
          <cell r="A1552">
            <v>1550</v>
          </cell>
          <cell r="B1552">
            <v>49</v>
          </cell>
          <cell r="C1552" t="str">
            <v>028</v>
          </cell>
          <cell r="D1552" t="str">
            <v xml:space="preserve">BERLIN                       </v>
          </cell>
          <cell r="E1552">
            <v>0</v>
          </cell>
          <cell r="G1552">
            <v>8490</v>
          </cell>
          <cell r="H1552" t="str">
            <v>Medical/Health Services (3200)</v>
          </cell>
        </row>
        <row r="1553">
          <cell r="A1553">
            <v>1551</v>
          </cell>
          <cell r="B1553">
            <v>50</v>
          </cell>
          <cell r="C1553" t="str">
            <v>028</v>
          </cell>
          <cell r="D1553" t="str">
            <v xml:space="preserve">BERLIN                       </v>
          </cell>
          <cell r="E1553">
            <v>0</v>
          </cell>
          <cell r="G1553">
            <v>8495</v>
          </cell>
          <cell r="H1553" t="str">
            <v>In-District Transportation (3300)</v>
          </cell>
        </row>
        <row r="1554">
          <cell r="A1554">
            <v>1552</v>
          </cell>
          <cell r="B1554">
            <v>51</v>
          </cell>
          <cell r="C1554" t="str">
            <v>028</v>
          </cell>
          <cell r="D1554" t="str">
            <v xml:space="preserve">BERLIN                       </v>
          </cell>
          <cell r="E1554">
            <v>0</v>
          </cell>
          <cell r="G1554">
            <v>8500</v>
          </cell>
          <cell r="H1554" t="str">
            <v>Food Salaries and Other Expenses (3400)</v>
          </cell>
        </row>
        <row r="1555">
          <cell r="A1555">
            <v>1553</v>
          </cell>
          <cell r="B1555">
            <v>52</v>
          </cell>
          <cell r="C1555" t="str">
            <v>028</v>
          </cell>
          <cell r="D1555" t="str">
            <v xml:space="preserve">BERLIN                       </v>
          </cell>
          <cell r="E1555">
            <v>0</v>
          </cell>
          <cell r="G1555">
            <v>8505</v>
          </cell>
          <cell r="H1555" t="str">
            <v>Athletics (3510)</v>
          </cell>
        </row>
        <row r="1556">
          <cell r="A1556">
            <v>1554</v>
          </cell>
          <cell r="B1556">
            <v>53</v>
          </cell>
          <cell r="C1556" t="str">
            <v>028</v>
          </cell>
          <cell r="D1556" t="str">
            <v xml:space="preserve">BERLIN                       </v>
          </cell>
          <cell r="E1556">
            <v>0</v>
          </cell>
          <cell r="G1556">
            <v>8510</v>
          </cell>
          <cell r="H1556" t="str">
            <v>Other Student Body Activities (3520)</v>
          </cell>
        </row>
        <row r="1557">
          <cell r="A1557">
            <v>1555</v>
          </cell>
          <cell r="B1557">
            <v>54</v>
          </cell>
          <cell r="C1557" t="str">
            <v>028</v>
          </cell>
          <cell r="D1557" t="str">
            <v xml:space="preserve">BERLIN                       </v>
          </cell>
          <cell r="E1557">
            <v>0</v>
          </cell>
          <cell r="G1557">
            <v>8515</v>
          </cell>
          <cell r="H1557" t="str">
            <v>School Security  (3600)</v>
          </cell>
        </row>
        <row r="1558">
          <cell r="A1558">
            <v>1556</v>
          </cell>
          <cell r="B1558">
            <v>55</v>
          </cell>
          <cell r="C1558" t="str">
            <v>028</v>
          </cell>
          <cell r="D1558" t="str">
            <v xml:space="preserve">BERLIN                       </v>
          </cell>
          <cell r="E1558">
            <v>12</v>
          </cell>
          <cell r="F1558" t="str">
            <v>Operations and Maintenance</v>
          </cell>
        </row>
        <row r="1559">
          <cell r="A1559">
            <v>1557</v>
          </cell>
          <cell r="B1559">
            <v>56</v>
          </cell>
          <cell r="C1559" t="str">
            <v>028</v>
          </cell>
          <cell r="D1559" t="str">
            <v xml:space="preserve">BERLIN                       </v>
          </cell>
          <cell r="E1559">
            <v>0</v>
          </cell>
          <cell r="G1559">
            <v>8520</v>
          </cell>
          <cell r="H1559" t="str">
            <v>Custodial Services (4110)</v>
          </cell>
        </row>
        <row r="1560">
          <cell r="A1560">
            <v>1558</v>
          </cell>
          <cell r="B1560">
            <v>57</v>
          </cell>
          <cell r="C1560" t="str">
            <v>028</v>
          </cell>
          <cell r="D1560" t="str">
            <v xml:space="preserve">BERLIN                       </v>
          </cell>
          <cell r="E1560">
            <v>0</v>
          </cell>
          <cell r="G1560">
            <v>8525</v>
          </cell>
          <cell r="H1560" t="str">
            <v>Heating of Buildings (4120)</v>
          </cell>
        </row>
        <row r="1561">
          <cell r="A1561">
            <v>1559</v>
          </cell>
          <cell r="B1561">
            <v>58</v>
          </cell>
          <cell r="C1561" t="str">
            <v>028</v>
          </cell>
          <cell r="D1561" t="str">
            <v xml:space="preserve">BERLIN                       </v>
          </cell>
          <cell r="E1561">
            <v>0</v>
          </cell>
          <cell r="G1561">
            <v>8530</v>
          </cell>
          <cell r="H1561" t="str">
            <v>Utility Services (4130)</v>
          </cell>
        </row>
        <row r="1562">
          <cell r="A1562">
            <v>1560</v>
          </cell>
          <cell r="B1562">
            <v>59</v>
          </cell>
          <cell r="C1562" t="str">
            <v>028</v>
          </cell>
          <cell r="D1562" t="str">
            <v xml:space="preserve">BERLIN                       </v>
          </cell>
          <cell r="E1562">
            <v>0</v>
          </cell>
          <cell r="G1562">
            <v>8535</v>
          </cell>
          <cell r="H1562" t="str">
            <v>Maintenance of Grounds (4210)</v>
          </cell>
        </row>
        <row r="1563">
          <cell r="A1563">
            <v>1561</v>
          </cell>
          <cell r="B1563">
            <v>60</v>
          </cell>
          <cell r="C1563" t="str">
            <v>028</v>
          </cell>
          <cell r="D1563" t="str">
            <v xml:space="preserve">BERLIN                       </v>
          </cell>
          <cell r="E1563">
            <v>0</v>
          </cell>
          <cell r="G1563">
            <v>8540</v>
          </cell>
          <cell r="H1563" t="str">
            <v>Maintenance of Buildings (4220)</v>
          </cell>
        </row>
        <row r="1564">
          <cell r="A1564">
            <v>1562</v>
          </cell>
          <cell r="B1564">
            <v>61</v>
          </cell>
          <cell r="C1564" t="str">
            <v>028</v>
          </cell>
          <cell r="D1564" t="str">
            <v xml:space="preserve">BERLIN                       </v>
          </cell>
          <cell r="E1564">
            <v>0</v>
          </cell>
          <cell r="G1564">
            <v>8545</v>
          </cell>
          <cell r="H1564" t="str">
            <v>Building Security System (4225)</v>
          </cell>
        </row>
        <row r="1565">
          <cell r="A1565">
            <v>1563</v>
          </cell>
          <cell r="B1565">
            <v>62</v>
          </cell>
          <cell r="C1565" t="str">
            <v>028</v>
          </cell>
          <cell r="D1565" t="str">
            <v xml:space="preserve">BERLIN                       </v>
          </cell>
          <cell r="E1565">
            <v>0</v>
          </cell>
          <cell r="G1565">
            <v>8550</v>
          </cell>
          <cell r="H1565" t="str">
            <v>Maintenance of Equipment (4230)</v>
          </cell>
        </row>
        <row r="1566">
          <cell r="A1566">
            <v>1564</v>
          </cell>
          <cell r="B1566">
            <v>63</v>
          </cell>
          <cell r="C1566" t="str">
            <v>028</v>
          </cell>
          <cell r="D1566" t="str">
            <v xml:space="preserve">BERLIN                       </v>
          </cell>
          <cell r="E1566">
            <v>0</v>
          </cell>
          <cell r="G1566">
            <v>8555</v>
          </cell>
          <cell r="H1566" t="str">
            <v xml:space="preserve">Extraordinary Maintenance (4300)   </v>
          </cell>
        </row>
        <row r="1567">
          <cell r="A1567">
            <v>1565</v>
          </cell>
          <cell r="B1567">
            <v>64</v>
          </cell>
          <cell r="C1567" t="str">
            <v>028</v>
          </cell>
          <cell r="D1567" t="str">
            <v xml:space="preserve">BERLIN                       </v>
          </cell>
          <cell r="E1567">
            <v>0</v>
          </cell>
          <cell r="G1567">
            <v>8560</v>
          </cell>
          <cell r="H1567" t="str">
            <v>Networking and Telecommunications (4400)</v>
          </cell>
        </row>
        <row r="1568">
          <cell r="A1568">
            <v>1566</v>
          </cell>
          <cell r="B1568">
            <v>65</v>
          </cell>
          <cell r="C1568" t="str">
            <v>028</v>
          </cell>
          <cell r="D1568" t="str">
            <v xml:space="preserve">BERLIN                       </v>
          </cell>
          <cell r="E1568">
            <v>0</v>
          </cell>
          <cell r="G1568">
            <v>8565</v>
          </cell>
          <cell r="H1568" t="str">
            <v>Technology Maintenance (4450)</v>
          </cell>
        </row>
        <row r="1569">
          <cell r="A1569">
            <v>1567</v>
          </cell>
          <cell r="B1569">
            <v>66</v>
          </cell>
          <cell r="C1569" t="str">
            <v>028</v>
          </cell>
          <cell r="D1569" t="str">
            <v xml:space="preserve">BERLIN                       </v>
          </cell>
          <cell r="E1569">
            <v>13</v>
          </cell>
          <cell r="F1569" t="str">
            <v>Insurance, Retirement Programs and Other</v>
          </cell>
        </row>
        <row r="1570">
          <cell r="A1570">
            <v>1568</v>
          </cell>
          <cell r="B1570">
            <v>67</v>
          </cell>
          <cell r="C1570" t="str">
            <v>028</v>
          </cell>
          <cell r="D1570" t="str">
            <v xml:space="preserve">BERLIN                       </v>
          </cell>
          <cell r="E1570">
            <v>0</v>
          </cell>
          <cell r="G1570">
            <v>8570</v>
          </cell>
          <cell r="H1570" t="str">
            <v>Employer Retirement Contributions (5100)</v>
          </cell>
        </row>
        <row r="1571">
          <cell r="A1571">
            <v>1569</v>
          </cell>
          <cell r="B1571">
            <v>68</v>
          </cell>
          <cell r="C1571" t="str">
            <v>028</v>
          </cell>
          <cell r="D1571" t="str">
            <v xml:space="preserve">BERLIN                       </v>
          </cell>
          <cell r="E1571">
            <v>0</v>
          </cell>
          <cell r="G1571">
            <v>8575</v>
          </cell>
          <cell r="H1571" t="str">
            <v>Insurance for Active Employees (5200)</v>
          </cell>
        </row>
        <row r="1572">
          <cell r="A1572">
            <v>1570</v>
          </cell>
          <cell r="B1572">
            <v>69</v>
          </cell>
          <cell r="C1572" t="str">
            <v>028</v>
          </cell>
          <cell r="D1572" t="str">
            <v xml:space="preserve">BERLIN                       </v>
          </cell>
          <cell r="E1572">
            <v>0</v>
          </cell>
          <cell r="G1572">
            <v>8580</v>
          </cell>
          <cell r="H1572" t="str">
            <v>Insurance for Retired School Employees (5250)</v>
          </cell>
        </row>
        <row r="1573">
          <cell r="A1573">
            <v>1571</v>
          </cell>
          <cell r="B1573">
            <v>70</v>
          </cell>
          <cell r="C1573" t="str">
            <v>028</v>
          </cell>
          <cell r="D1573" t="str">
            <v xml:space="preserve">BERLIN                       </v>
          </cell>
          <cell r="E1573">
            <v>0</v>
          </cell>
          <cell r="G1573">
            <v>8585</v>
          </cell>
          <cell r="H1573" t="str">
            <v>Other Non-Employee Insurance (5260)</v>
          </cell>
        </row>
        <row r="1574">
          <cell r="A1574">
            <v>1572</v>
          </cell>
          <cell r="B1574">
            <v>71</v>
          </cell>
          <cell r="C1574" t="str">
            <v>028</v>
          </cell>
          <cell r="D1574" t="str">
            <v xml:space="preserve">BERLIN                       </v>
          </cell>
          <cell r="E1574">
            <v>0</v>
          </cell>
          <cell r="G1574">
            <v>8590</v>
          </cell>
          <cell r="H1574" t="str">
            <v xml:space="preserve">Rental Lease of Equipment (5300)   </v>
          </cell>
        </row>
        <row r="1575">
          <cell r="A1575">
            <v>1573</v>
          </cell>
          <cell r="B1575">
            <v>72</v>
          </cell>
          <cell r="C1575" t="str">
            <v>028</v>
          </cell>
          <cell r="D1575" t="str">
            <v xml:space="preserve">BERLIN                       </v>
          </cell>
          <cell r="E1575">
            <v>0</v>
          </cell>
          <cell r="G1575">
            <v>8595</v>
          </cell>
          <cell r="H1575" t="str">
            <v>Rental Lease  of Buildings (5350)</v>
          </cell>
        </row>
        <row r="1576">
          <cell r="A1576">
            <v>1574</v>
          </cell>
          <cell r="B1576">
            <v>73</v>
          </cell>
          <cell r="C1576" t="str">
            <v>028</v>
          </cell>
          <cell r="D1576" t="str">
            <v xml:space="preserve">BERLIN                       </v>
          </cell>
          <cell r="E1576">
            <v>0</v>
          </cell>
          <cell r="G1576">
            <v>8600</v>
          </cell>
          <cell r="H1576" t="str">
            <v>Short Term Interest RAN's (5400)</v>
          </cell>
        </row>
        <row r="1577">
          <cell r="A1577">
            <v>1575</v>
          </cell>
          <cell r="B1577">
            <v>74</v>
          </cell>
          <cell r="C1577" t="str">
            <v>028</v>
          </cell>
          <cell r="D1577" t="str">
            <v xml:space="preserve">BERLIN                       </v>
          </cell>
          <cell r="E1577">
            <v>0</v>
          </cell>
          <cell r="G1577">
            <v>8610</v>
          </cell>
          <cell r="H1577" t="str">
            <v>Crossing Guards, Inspections, Bank Charges (5500)</v>
          </cell>
        </row>
        <row r="1578">
          <cell r="A1578">
            <v>1576</v>
          </cell>
          <cell r="B1578">
            <v>75</v>
          </cell>
          <cell r="C1578" t="str">
            <v>028</v>
          </cell>
          <cell r="D1578" t="str">
            <v xml:space="preserve">BERLIN                       </v>
          </cell>
          <cell r="E1578">
            <v>14</v>
          </cell>
          <cell r="F1578" t="str">
            <v xml:space="preserve">Payments To Out-Of-District Schools </v>
          </cell>
        </row>
        <row r="1579">
          <cell r="A1579">
            <v>1577</v>
          </cell>
          <cell r="B1579">
            <v>76</v>
          </cell>
          <cell r="C1579" t="str">
            <v>028</v>
          </cell>
          <cell r="D1579" t="str">
            <v xml:space="preserve">BERLIN                       </v>
          </cell>
          <cell r="E1579">
            <v>15</v>
          </cell>
          <cell r="F1579" t="str">
            <v>Tuition To Other Schools (9000)</v>
          </cell>
          <cell r="G1579" t="str">
            <v xml:space="preserve"> </v>
          </cell>
        </row>
        <row r="1580">
          <cell r="A1580">
            <v>1578</v>
          </cell>
          <cell r="B1580">
            <v>77</v>
          </cell>
          <cell r="C1580" t="str">
            <v>028</v>
          </cell>
          <cell r="D1580" t="str">
            <v xml:space="preserve">BERLIN                       </v>
          </cell>
          <cell r="E1580">
            <v>16</v>
          </cell>
          <cell r="F1580" t="str">
            <v>Out-of-District Transportation (3300)</v>
          </cell>
        </row>
        <row r="1581">
          <cell r="A1581">
            <v>1579</v>
          </cell>
          <cell r="B1581">
            <v>78</v>
          </cell>
          <cell r="C1581" t="str">
            <v>028</v>
          </cell>
          <cell r="D1581" t="str">
            <v xml:space="preserve">BERLIN                       </v>
          </cell>
          <cell r="E1581">
            <v>17</v>
          </cell>
          <cell r="F1581" t="str">
            <v>TOTAL EXPENDITURES</v>
          </cell>
        </row>
        <row r="1582">
          <cell r="A1582">
            <v>1580</v>
          </cell>
          <cell r="B1582">
            <v>79</v>
          </cell>
          <cell r="C1582" t="str">
            <v>028</v>
          </cell>
          <cell r="D1582" t="str">
            <v xml:space="preserve">BERLIN                       </v>
          </cell>
          <cell r="E1582">
            <v>18</v>
          </cell>
          <cell r="F1582" t="str">
            <v>percentage of overall spending from the general fund</v>
          </cell>
        </row>
        <row r="1583">
          <cell r="A1583">
            <v>1581</v>
          </cell>
          <cell r="B1583">
            <v>1</v>
          </cell>
          <cell r="C1583" t="str">
            <v>030</v>
          </cell>
          <cell r="D1583" t="str">
            <v xml:space="preserve">BEVERLY                      </v>
          </cell>
          <cell r="E1583">
            <v>1</v>
          </cell>
          <cell r="F1583" t="str">
            <v>In-District FTE Average Membership</v>
          </cell>
          <cell r="G1583" t="str">
            <v xml:space="preserve"> </v>
          </cell>
        </row>
        <row r="1584">
          <cell r="A1584">
            <v>1582</v>
          </cell>
          <cell r="B1584">
            <v>2</v>
          </cell>
          <cell r="C1584" t="str">
            <v>030</v>
          </cell>
          <cell r="D1584" t="str">
            <v xml:space="preserve">BEVERLY                      </v>
          </cell>
          <cell r="E1584">
            <v>2</v>
          </cell>
          <cell r="F1584" t="str">
            <v>Out-of-District FTE Average Membership</v>
          </cell>
          <cell r="G1584" t="str">
            <v xml:space="preserve"> </v>
          </cell>
        </row>
        <row r="1585">
          <cell r="A1585">
            <v>1583</v>
          </cell>
          <cell r="B1585">
            <v>3</v>
          </cell>
          <cell r="C1585" t="str">
            <v>030</v>
          </cell>
          <cell r="D1585" t="str">
            <v xml:space="preserve">BEVERLY                      </v>
          </cell>
          <cell r="E1585">
            <v>3</v>
          </cell>
          <cell r="F1585" t="str">
            <v>Total FTE Average Membership</v>
          </cell>
          <cell r="G1585" t="str">
            <v xml:space="preserve"> </v>
          </cell>
        </row>
        <row r="1586">
          <cell r="A1586">
            <v>1584</v>
          </cell>
          <cell r="B1586">
            <v>4</v>
          </cell>
          <cell r="C1586" t="str">
            <v>030</v>
          </cell>
          <cell r="D1586" t="str">
            <v xml:space="preserve">BEVERLY                      </v>
          </cell>
          <cell r="E1586">
            <v>4</v>
          </cell>
          <cell r="F1586" t="str">
            <v>Administration</v>
          </cell>
          <cell r="G1586" t="str">
            <v xml:space="preserve"> </v>
          </cell>
          <cell r="I1586">
            <v>1579748</v>
          </cell>
          <cell r="J1586">
            <v>0</v>
          </cell>
          <cell r="K1586">
            <v>1579748</v>
          </cell>
          <cell r="L1586">
            <v>2.7525937228203352</v>
          </cell>
          <cell r="M1586">
            <v>370.98962002724159</v>
          </cell>
        </row>
        <row r="1587">
          <cell r="A1587">
            <v>1585</v>
          </cell>
          <cell r="B1587">
            <v>5</v>
          </cell>
          <cell r="C1587" t="str">
            <v>030</v>
          </cell>
          <cell r="D1587" t="str">
            <v xml:space="preserve">BEVERLY                      </v>
          </cell>
          <cell r="E1587">
            <v>0</v>
          </cell>
          <cell r="G1587">
            <v>8300</v>
          </cell>
          <cell r="H1587" t="str">
            <v>School Committee (1110)</v>
          </cell>
          <cell r="I1587">
            <v>22006</v>
          </cell>
          <cell r="J1587">
            <v>0</v>
          </cell>
          <cell r="K1587">
            <v>22006</v>
          </cell>
          <cell r="L1587">
            <v>3.8343822853002058E-2</v>
          </cell>
          <cell r="M1587">
            <v>5.1679113240336294</v>
          </cell>
        </row>
        <row r="1588">
          <cell r="A1588">
            <v>1586</v>
          </cell>
          <cell r="B1588">
            <v>6</v>
          </cell>
          <cell r="C1588" t="str">
            <v>030</v>
          </cell>
          <cell r="D1588" t="str">
            <v xml:space="preserve">BEVERLY                      </v>
          </cell>
          <cell r="E1588">
            <v>0</v>
          </cell>
          <cell r="G1588">
            <v>8305</v>
          </cell>
          <cell r="H1588" t="str">
            <v>Superintendent (1210)</v>
          </cell>
          <cell r="I1588">
            <v>215701</v>
          </cell>
          <cell r="J1588">
            <v>0</v>
          </cell>
          <cell r="K1588">
            <v>215701</v>
          </cell>
          <cell r="L1588">
            <v>0.37584299432951906</v>
          </cell>
          <cell r="M1588">
            <v>50.655441266262741</v>
          </cell>
        </row>
        <row r="1589">
          <cell r="A1589">
            <v>1587</v>
          </cell>
          <cell r="B1589">
            <v>7</v>
          </cell>
          <cell r="C1589" t="str">
            <v>030</v>
          </cell>
          <cell r="D1589" t="str">
            <v xml:space="preserve">BEVERLY                      </v>
          </cell>
          <cell r="E1589">
            <v>0</v>
          </cell>
          <cell r="G1589">
            <v>8310</v>
          </cell>
          <cell r="H1589" t="str">
            <v>Assistant Superintendents (1220)</v>
          </cell>
          <cell r="I1589">
            <v>129402</v>
          </cell>
          <cell r="J1589">
            <v>0</v>
          </cell>
          <cell r="K1589">
            <v>129402</v>
          </cell>
          <cell r="L1589">
            <v>0.2254733874772413</v>
          </cell>
          <cell r="M1589">
            <v>30.388896716922645</v>
          </cell>
        </row>
        <row r="1590">
          <cell r="A1590">
            <v>1588</v>
          </cell>
          <cell r="B1590">
            <v>8</v>
          </cell>
          <cell r="C1590" t="str">
            <v>030</v>
          </cell>
          <cell r="D1590" t="str">
            <v xml:space="preserve">BEVERLY                      </v>
          </cell>
          <cell r="E1590">
            <v>0</v>
          </cell>
          <cell r="G1590">
            <v>8315</v>
          </cell>
          <cell r="H1590" t="str">
            <v>Other District-Wide Administration (1230)</v>
          </cell>
          <cell r="I1590">
            <v>79917</v>
          </cell>
          <cell r="J1590">
            <v>0</v>
          </cell>
          <cell r="K1590">
            <v>79917</v>
          </cell>
          <cell r="L1590">
            <v>0.13924944519419091</v>
          </cell>
          <cell r="M1590">
            <v>18.767789206707061</v>
          </cell>
        </row>
        <row r="1591">
          <cell r="A1591">
            <v>1589</v>
          </cell>
          <cell r="B1591">
            <v>9</v>
          </cell>
          <cell r="C1591" t="str">
            <v>030</v>
          </cell>
          <cell r="D1591" t="str">
            <v xml:space="preserve">BEVERLY                      </v>
          </cell>
          <cell r="E1591">
            <v>0</v>
          </cell>
          <cell r="G1591">
            <v>8320</v>
          </cell>
          <cell r="H1591" t="str">
            <v>Business and Finance (1410)</v>
          </cell>
          <cell r="I1591">
            <v>580592</v>
          </cell>
          <cell r="J1591">
            <v>0</v>
          </cell>
          <cell r="K1591">
            <v>580592</v>
          </cell>
          <cell r="L1591">
            <v>1.0116384984945093</v>
          </cell>
          <cell r="M1591">
            <v>136.34681320745855</v>
          </cell>
        </row>
        <row r="1592">
          <cell r="A1592">
            <v>1590</v>
          </cell>
          <cell r="B1592">
            <v>10</v>
          </cell>
          <cell r="C1592" t="str">
            <v>030</v>
          </cell>
          <cell r="D1592" t="str">
            <v xml:space="preserve">BEVERLY                      </v>
          </cell>
          <cell r="E1592">
            <v>0</v>
          </cell>
          <cell r="G1592">
            <v>8325</v>
          </cell>
          <cell r="H1592" t="str">
            <v>Human Resources and Benefits (1420)</v>
          </cell>
          <cell r="I1592">
            <v>121353</v>
          </cell>
          <cell r="J1592">
            <v>0</v>
          </cell>
          <cell r="K1592">
            <v>121353</v>
          </cell>
          <cell r="L1592">
            <v>0.21144860195766421</v>
          </cell>
          <cell r="M1592">
            <v>28.498661406227985</v>
          </cell>
        </row>
        <row r="1593">
          <cell r="A1593">
            <v>1591</v>
          </cell>
          <cell r="B1593">
            <v>11</v>
          </cell>
          <cell r="C1593" t="str">
            <v>030</v>
          </cell>
          <cell r="D1593" t="str">
            <v xml:space="preserve">BEVERLY                      </v>
          </cell>
          <cell r="E1593">
            <v>0</v>
          </cell>
          <cell r="G1593">
            <v>8330</v>
          </cell>
          <cell r="H1593" t="str">
            <v>Legal Service For School Committee (1430)</v>
          </cell>
          <cell r="I1593">
            <v>51619</v>
          </cell>
          <cell r="J1593">
            <v>0</v>
          </cell>
          <cell r="K1593">
            <v>51619</v>
          </cell>
          <cell r="L1593">
            <v>8.9942279007957524E-2</v>
          </cell>
          <cell r="M1593">
            <v>12.122258231177494</v>
          </cell>
        </row>
        <row r="1594">
          <cell r="A1594">
            <v>1592</v>
          </cell>
          <cell r="B1594">
            <v>12</v>
          </cell>
          <cell r="C1594" t="str">
            <v>030</v>
          </cell>
          <cell r="D1594" t="str">
            <v xml:space="preserve">BEVERLY                      </v>
          </cell>
          <cell r="E1594">
            <v>0</v>
          </cell>
          <cell r="G1594">
            <v>8335</v>
          </cell>
          <cell r="H1594" t="str">
            <v>Legal Settlements (1435)</v>
          </cell>
          <cell r="I1594">
            <v>8406</v>
          </cell>
          <cell r="J1594">
            <v>0</v>
          </cell>
          <cell r="K1594">
            <v>8406</v>
          </cell>
          <cell r="L1594">
            <v>1.4646831541503921E-2</v>
          </cell>
          <cell r="M1594">
            <v>1.9740735522051571</v>
          </cell>
        </row>
        <row r="1595">
          <cell r="A1595">
            <v>1593</v>
          </cell>
          <cell r="B1595">
            <v>13</v>
          </cell>
          <cell r="C1595" t="str">
            <v>030</v>
          </cell>
          <cell r="D1595" t="str">
            <v xml:space="preserve">BEVERLY                      </v>
          </cell>
          <cell r="E1595">
            <v>0</v>
          </cell>
          <cell r="G1595">
            <v>8340</v>
          </cell>
          <cell r="H1595" t="str">
            <v>District-wide Information Mgmt and Tech (1450)</v>
          </cell>
          <cell r="I1595">
            <v>370752</v>
          </cell>
          <cell r="J1595">
            <v>0</v>
          </cell>
          <cell r="K1595">
            <v>370752</v>
          </cell>
          <cell r="L1595">
            <v>0.6460078619647468</v>
          </cell>
          <cell r="M1595">
            <v>87.06777511624631</v>
          </cell>
        </row>
        <row r="1596">
          <cell r="A1596">
            <v>1594</v>
          </cell>
          <cell r="B1596">
            <v>14</v>
          </cell>
          <cell r="C1596" t="str">
            <v>030</v>
          </cell>
          <cell r="D1596" t="str">
            <v xml:space="preserve">BEVERLY                      </v>
          </cell>
          <cell r="E1596">
            <v>5</v>
          </cell>
          <cell r="F1596" t="str">
            <v xml:space="preserve">Instructional Leadership </v>
          </cell>
          <cell r="I1596">
            <v>2411927</v>
          </cell>
          <cell r="J1596">
            <v>215371</v>
          </cell>
          <cell r="K1596">
            <v>2627298</v>
          </cell>
          <cell r="L1596">
            <v>4.5778719028467965</v>
          </cell>
          <cell r="M1596">
            <v>616.99732281245599</v>
          </cell>
        </row>
        <row r="1597">
          <cell r="A1597">
            <v>1595</v>
          </cell>
          <cell r="B1597">
            <v>15</v>
          </cell>
          <cell r="C1597" t="str">
            <v>030</v>
          </cell>
          <cell r="D1597" t="str">
            <v xml:space="preserve">BEVERLY                      </v>
          </cell>
          <cell r="E1597">
            <v>0</v>
          </cell>
          <cell r="G1597">
            <v>8345</v>
          </cell>
          <cell r="H1597" t="str">
            <v>Curriculum Directors  (Supervisory) (2110)</v>
          </cell>
          <cell r="I1597">
            <v>434687</v>
          </cell>
          <cell r="J1597">
            <v>90141</v>
          </cell>
          <cell r="K1597">
            <v>524828</v>
          </cell>
          <cell r="L1597">
            <v>0.91447386441403999</v>
          </cell>
          <cell r="M1597">
            <v>123.25113897891129</v>
          </cell>
        </row>
        <row r="1598">
          <cell r="A1598">
            <v>1596</v>
          </cell>
          <cell r="B1598">
            <v>16</v>
          </cell>
          <cell r="C1598" t="str">
            <v>030</v>
          </cell>
          <cell r="D1598" t="str">
            <v xml:space="preserve">BEVERLY                      </v>
          </cell>
          <cell r="E1598">
            <v>0</v>
          </cell>
          <cell r="G1598">
            <v>8350</v>
          </cell>
          <cell r="H1598" t="str">
            <v>Department Heads  (Non-Supervisory) (2120)</v>
          </cell>
          <cell r="I1598">
            <v>0</v>
          </cell>
          <cell r="J1598">
            <v>3718</v>
          </cell>
          <cell r="K1598">
            <v>3718</v>
          </cell>
          <cell r="L1598">
            <v>6.4783392423639757E-3</v>
          </cell>
          <cell r="M1598">
            <v>0.87313888497487202</v>
          </cell>
        </row>
        <row r="1599">
          <cell r="A1599">
            <v>1597</v>
          </cell>
          <cell r="B1599">
            <v>17</v>
          </cell>
          <cell r="C1599" t="str">
            <v>030</v>
          </cell>
          <cell r="D1599" t="str">
            <v xml:space="preserve">BEVERLY                      </v>
          </cell>
          <cell r="E1599">
            <v>0</v>
          </cell>
          <cell r="G1599">
            <v>8355</v>
          </cell>
          <cell r="H1599" t="str">
            <v>School Leadership-Building (2210)</v>
          </cell>
          <cell r="I1599">
            <v>1683138</v>
          </cell>
          <cell r="J1599">
            <v>6183</v>
          </cell>
          <cell r="K1599">
            <v>1689321</v>
          </cell>
          <cell r="L1599">
            <v>2.9435165484802459</v>
          </cell>
          <cell r="M1599">
            <v>396.72185430463577</v>
          </cell>
        </row>
        <row r="1600">
          <cell r="A1600">
            <v>1598</v>
          </cell>
          <cell r="B1600">
            <v>18</v>
          </cell>
          <cell r="C1600" t="str">
            <v>030</v>
          </cell>
          <cell r="D1600" t="str">
            <v xml:space="preserve">BEVERLY                      </v>
          </cell>
          <cell r="E1600">
            <v>0</v>
          </cell>
          <cell r="G1600">
            <v>8360</v>
          </cell>
          <cell r="H1600" t="str">
            <v>Curriculum Leaders/Dept Heads-Building Level (2220)</v>
          </cell>
          <cell r="I1600">
            <v>78256</v>
          </cell>
          <cell r="J1600">
            <v>3490</v>
          </cell>
          <cell r="K1600">
            <v>81746</v>
          </cell>
          <cell r="L1600">
            <v>0.14243634204042108</v>
          </cell>
          <cell r="M1600">
            <v>19.197313418815462</v>
          </cell>
        </row>
        <row r="1601">
          <cell r="A1601">
            <v>1599</v>
          </cell>
          <cell r="B1601">
            <v>19</v>
          </cell>
          <cell r="C1601" t="str">
            <v>030</v>
          </cell>
          <cell r="D1601" t="str">
            <v xml:space="preserve">BEVERLY                      </v>
          </cell>
          <cell r="E1601">
            <v>0</v>
          </cell>
          <cell r="G1601">
            <v>8365</v>
          </cell>
          <cell r="H1601" t="str">
            <v>Building Technology (2250)</v>
          </cell>
          <cell r="I1601">
            <v>0</v>
          </cell>
          <cell r="J1601">
            <v>0</v>
          </cell>
          <cell r="K1601">
            <v>0</v>
          </cell>
          <cell r="L1601">
            <v>0</v>
          </cell>
          <cell r="M1601">
            <v>0</v>
          </cell>
        </row>
        <row r="1602">
          <cell r="A1602">
            <v>1600</v>
          </cell>
          <cell r="B1602">
            <v>20</v>
          </cell>
          <cell r="C1602" t="str">
            <v>030</v>
          </cell>
          <cell r="D1602" t="str">
            <v xml:space="preserve">BEVERLY                      </v>
          </cell>
          <cell r="E1602">
            <v>0</v>
          </cell>
          <cell r="G1602">
            <v>8380</v>
          </cell>
          <cell r="H1602" t="str">
            <v>Instructional Coordinators and Team Leaders (2315)</v>
          </cell>
          <cell r="I1602">
            <v>215846</v>
          </cell>
          <cell r="J1602">
            <v>111839</v>
          </cell>
          <cell r="K1602">
            <v>327685</v>
          </cell>
          <cell r="L1602">
            <v>0.57096680866972549</v>
          </cell>
          <cell r="M1602">
            <v>76.953877225118603</v>
          </cell>
        </row>
        <row r="1603">
          <cell r="A1603">
            <v>1601</v>
          </cell>
          <cell r="B1603">
            <v>21</v>
          </cell>
          <cell r="C1603" t="str">
            <v>030</v>
          </cell>
          <cell r="D1603" t="str">
            <v xml:space="preserve">BEVERLY                      </v>
          </cell>
          <cell r="E1603">
            <v>6</v>
          </cell>
          <cell r="F1603" t="str">
            <v>Classroom and Specialist Teachers</v>
          </cell>
          <cell r="I1603">
            <v>16887736</v>
          </cell>
          <cell r="J1603">
            <v>2894931</v>
          </cell>
          <cell r="K1603">
            <v>19782667</v>
          </cell>
          <cell r="L1603">
            <v>34.46983000126918</v>
          </cell>
          <cell r="M1603">
            <v>4645.7815508900476</v>
          </cell>
        </row>
        <row r="1604">
          <cell r="A1604">
            <v>1602</v>
          </cell>
          <cell r="B1604">
            <v>22</v>
          </cell>
          <cell r="C1604" t="str">
            <v>030</v>
          </cell>
          <cell r="D1604" t="str">
            <v xml:space="preserve">BEVERLY                      </v>
          </cell>
          <cell r="E1604">
            <v>0</v>
          </cell>
          <cell r="G1604">
            <v>8370</v>
          </cell>
          <cell r="H1604" t="str">
            <v>Teachers, Classroom (2305)</v>
          </cell>
          <cell r="I1604">
            <v>15283246</v>
          </cell>
          <cell r="J1604">
            <v>926211</v>
          </cell>
          <cell r="K1604">
            <v>16209457</v>
          </cell>
          <cell r="L1604">
            <v>28.243776595081076</v>
          </cell>
          <cell r="M1604">
            <v>3806.6452961345171</v>
          </cell>
        </row>
        <row r="1605">
          <cell r="A1605">
            <v>1603</v>
          </cell>
          <cell r="B1605">
            <v>23</v>
          </cell>
          <cell r="C1605" t="str">
            <v>030</v>
          </cell>
          <cell r="D1605" t="str">
            <v xml:space="preserve">BEVERLY                      </v>
          </cell>
          <cell r="E1605">
            <v>0</v>
          </cell>
          <cell r="G1605">
            <v>8375</v>
          </cell>
          <cell r="H1605" t="str">
            <v>Teachers, Specialists  (2310)</v>
          </cell>
          <cell r="I1605">
            <v>1604490</v>
          </cell>
          <cell r="J1605">
            <v>1968720</v>
          </cell>
          <cell r="K1605">
            <v>3573210</v>
          </cell>
          <cell r="L1605">
            <v>6.2260534061881065</v>
          </cell>
          <cell r="M1605">
            <v>839.13625475553056</v>
          </cell>
        </row>
        <row r="1606">
          <cell r="A1606">
            <v>1604</v>
          </cell>
          <cell r="B1606">
            <v>24</v>
          </cell>
          <cell r="C1606" t="str">
            <v>030</v>
          </cell>
          <cell r="D1606" t="str">
            <v xml:space="preserve">BEVERLY                      </v>
          </cell>
          <cell r="E1606">
            <v>7</v>
          </cell>
          <cell r="F1606" t="str">
            <v>Other Teaching Services</v>
          </cell>
          <cell r="I1606">
            <v>3698138</v>
          </cell>
          <cell r="J1606">
            <v>330979</v>
          </cell>
          <cell r="K1606">
            <v>4029117</v>
          </cell>
          <cell r="L1606">
            <v>7.0204375398536349</v>
          </cell>
          <cell r="M1606">
            <v>946.20191630266311</v>
          </cell>
        </row>
        <row r="1607">
          <cell r="A1607">
            <v>1605</v>
          </cell>
          <cell r="B1607">
            <v>25</v>
          </cell>
          <cell r="C1607" t="str">
            <v>030</v>
          </cell>
          <cell r="D1607" t="str">
            <v xml:space="preserve">BEVERLY                      </v>
          </cell>
          <cell r="E1607">
            <v>0</v>
          </cell>
          <cell r="G1607">
            <v>8385</v>
          </cell>
          <cell r="H1607" t="str">
            <v>Medical/ Therapeutic Services (2320)</v>
          </cell>
          <cell r="I1607">
            <v>1019194</v>
          </cell>
          <cell r="J1607">
            <v>120034</v>
          </cell>
          <cell r="K1607">
            <v>1139228</v>
          </cell>
          <cell r="L1607">
            <v>1.9850202954276028</v>
          </cell>
          <cell r="M1607">
            <v>267.53745714151523</v>
          </cell>
        </row>
        <row r="1608">
          <cell r="A1608">
            <v>1606</v>
          </cell>
          <cell r="B1608">
            <v>26</v>
          </cell>
          <cell r="C1608" t="str">
            <v>030</v>
          </cell>
          <cell r="D1608" t="str">
            <v xml:space="preserve">BEVERLY                      </v>
          </cell>
          <cell r="E1608">
            <v>0</v>
          </cell>
          <cell r="G1608">
            <v>8390</v>
          </cell>
          <cell r="H1608" t="str">
            <v>Substitute Teachers (2325)</v>
          </cell>
          <cell r="I1608">
            <v>437776</v>
          </cell>
          <cell r="J1608">
            <v>5136</v>
          </cell>
          <cell r="K1608">
            <v>442912</v>
          </cell>
          <cell r="L1608">
            <v>0.77174130998222512</v>
          </cell>
          <cell r="M1608">
            <v>104.01390258794797</v>
          </cell>
        </row>
        <row r="1609">
          <cell r="A1609">
            <v>1607</v>
          </cell>
          <cell r="B1609">
            <v>27</v>
          </cell>
          <cell r="C1609" t="str">
            <v>030</v>
          </cell>
          <cell r="D1609" t="str">
            <v xml:space="preserve">BEVERLY                      </v>
          </cell>
          <cell r="E1609">
            <v>0</v>
          </cell>
          <cell r="G1609">
            <v>8395</v>
          </cell>
          <cell r="H1609" t="str">
            <v>Non-Clerical Paraprofs./Instructional Assistants (2330)</v>
          </cell>
          <cell r="I1609">
            <v>1908643</v>
          </cell>
          <cell r="J1609">
            <v>190809</v>
          </cell>
          <cell r="K1609">
            <v>2099452</v>
          </cell>
          <cell r="L1609">
            <v>3.6581393972726017</v>
          </cell>
          <cell r="M1609">
            <v>493.03743365741394</v>
          </cell>
        </row>
        <row r="1610">
          <cell r="A1610">
            <v>1608</v>
          </cell>
          <cell r="B1610">
            <v>28</v>
          </cell>
          <cell r="C1610" t="str">
            <v>030</v>
          </cell>
          <cell r="D1610" t="str">
            <v xml:space="preserve">BEVERLY                      </v>
          </cell>
          <cell r="E1610">
            <v>0</v>
          </cell>
          <cell r="G1610">
            <v>8400</v>
          </cell>
          <cell r="H1610" t="str">
            <v>Librarians and Media Center Directors (2340)</v>
          </cell>
          <cell r="I1610">
            <v>332525</v>
          </cell>
          <cell r="J1610">
            <v>15000</v>
          </cell>
          <cell r="K1610">
            <v>347525</v>
          </cell>
          <cell r="L1610">
            <v>0.60553653717120515</v>
          </cell>
          <cell r="M1610">
            <v>81.613122915786022</v>
          </cell>
        </row>
        <row r="1611">
          <cell r="A1611">
            <v>1609</v>
          </cell>
          <cell r="B1611">
            <v>29</v>
          </cell>
          <cell r="C1611" t="str">
            <v>030</v>
          </cell>
          <cell r="D1611" t="str">
            <v xml:space="preserve">BEVERLY                      </v>
          </cell>
          <cell r="E1611">
            <v>8</v>
          </cell>
          <cell r="F1611" t="str">
            <v>Professional Development</v>
          </cell>
          <cell r="I1611">
            <v>134743</v>
          </cell>
          <cell r="J1611">
            <v>282918</v>
          </cell>
          <cell r="K1611">
            <v>417661</v>
          </cell>
          <cell r="L1611">
            <v>0.72774331530526637</v>
          </cell>
          <cell r="M1611">
            <v>98.083932177915557</v>
          </cell>
        </row>
        <row r="1612">
          <cell r="A1612">
            <v>1610</v>
          </cell>
          <cell r="B1612">
            <v>30</v>
          </cell>
          <cell r="C1612" t="str">
            <v>030</v>
          </cell>
          <cell r="D1612" t="str">
            <v xml:space="preserve">BEVERLY                      </v>
          </cell>
          <cell r="E1612">
            <v>0</v>
          </cell>
          <cell r="G1612">
            <v>8405</v>
          </cell>
          <cell r="H1612" t="str">
            <v>Professional Development Leadership (2351)</v>
          </cell>
          <cell r="I1612">
            <v>44216</v>
          </cell>
          <cell r="J1612">
            <v>110</v>
          </cell>
          <cell r="K1612">
            <v>44326</v>
          </cell>
          <cell r="L1612">
            <v>7.7234767417166644E-2</v>
          </cell>
          <cell r="M1612">
            <v>10.409562726034475</v>
          </cell>
        </row>
        <row r="1613">
          <cell r="A1613">
            <v>1611</v>
          </cell>
          <cell r="B1613">
            <v>31</v>
          </cell>
          <cell r="C1613" t="str">
            <v>030</v>
          </cell>
          <cell r="D1613" t="str">
            <v xml:space="preserve">BEVERLY                      </v>
          </cell>
          <cell r="E1613">
            <v>0</v>
          </cell>
          <cell r="G1613">
            <v>8410</v>
          </cell>
          <cell r="H1613" t="str">
            <v>Teacher/Instructional Staff-Professional Days (2353)</v>
          </cell>
          <cell r="I1613">
            <v>0</v>
          </cell>
          <cell r="J1613">
            <v>15785</v>
          </cell>
          <cell r="K1613">
            <v>15785</v>
          </cell>
          <cell r="L1613">
            <v>2.7504191753823386E-2</v>
          </cell>
          <cell r="M1613">
            <v>3.7069653844347377</v>
          </cell>
        </row>
        <row r="1614">
          <cell r="A1614">
            <v>1612</v>
          </cell>
          <cell r="B1614">
            <v>32</v>
          </cell>
          <cell r="C1614" t="str">
            <v>030</v>
          </cell>
          <cell r="D1614" t="str">
            <v xml:space="preserve">BEVERLY                      </v>
          </cell>
          <cell r="E1614">
            <v>0</v>
          </cell>
          <cell r="G1614">
            <v>8415</v>
          </cell>
          <cell r="H1614" t="str">
            <v>Substitutes for Instructional Staff at Prof. Dev. (2355)</v>
          </cell>
          <cell r="I1614">
            <v>31371</v>
          </cell>
          <cell r="J1614">
            <v>9858</v>
          </cell>
          <cell r="K1614">
            <v>41229</v>
          </cell>
          <cell r="L1614">
            <v>7.1838474616305631E-2</v>
          </cell>
          <cell r="M1614">
            <v>9.6822601099055952</v>
          </cell>
        </row>
        <row r="1615">
          <cell r="A1615">
            <v>1613</v>
          </cell>
          <cell r="B1615">
            <v>33</v>
          </cell>
          <cell r="C1615" t="str">
            <v>030</v>
          </cell>
          <cell r="D1615" t="str">
            <v xml:space="preserve">BEVERLY                      </v>
          </cell>
          <cell r="E1615">
            <v>0</v>
          </cell>
          <cell r="G1615">
            <v>8420</v>
          </cell>
          <cell r="H1615" t="str">
            <v>Prof. Dev.  Stipends, Providers and Expenses (2357)</v>
          </cell>
          <cell r="I1615">
            <v>59156</v>
          </cell>
          <cell r="J1615">
            <v>257165</v>
          </cell>
          <cell r="K1615">
            <v>316321</v>
          </cell>
          <cell r="L1615">
            <v>0.55116588151797075</v>
          </cell>
          <cell r="M1615">
            <v>74.285143957540754</v>
          </cell>
        </row>
        <row r="1616">
          <cell r="A1616">
            <v>1614</v>
          </cell>
          <cell r="B1616">
            <v>34</v>
          </cell>
          <cell r="C1616" t="str">
            <v>030</v>
          </cell>
          <cell r="D1616" t="str">
            <v xml:space="preserve">BEVERLY                      </v>
          </cell>
          <cell r="E1616">
            <v>9</v>
          </cell>
          <cell r="F1616" t="str">
            <v>Instructional Materials, Equipment and Technology</v>
          </cell>
          <cell r="I1616">
            <v>755947</v>
          </cell>
          <cell r="J1616">
            <v>160334</v>
          </cell>
          <cell r="K1616">
            <v>916281</v>
          </cell>
          <cell r="L1616">
            <v>1.596551683521384</v>
          </cell>
          <cell r="M1616">
            <v>215.18035789770326</v>
          </cell>
        </row>
        <row r="1617">
          <cell r="A1617">
            <v>1615</v>
          </cell>
          <cell r="B1617">
            <v>35</v>
          </cell>
          <cell r="C1617" t="str">
            <v>030</v>
          </cell>
          <cell r="D1617" t="str">
            <v xml:space="preserve">BEVERLY                      </v>
          </cell>
          <cell r="E1617">
            <v>0</v>
          </cell>
          <cell r="G1617">
            <v>8425</v>
          </cell>
          <cell r="H1617" t="str">
            <v>Textbooks &amp; Related Software/Media/Materials (2410)</v>
          </cell>
          <cell r="I1617">
            <v>204559</v>
          </cell>
          <cell r="J1617">
            <v>97336</v>
          </cell>
          <cell r="K1617">
            <v>301895</v>
          </cell>
          <cell r="L1617">
            <v>0.52602964646946537</v>
          </cell>
          <cell r="M1617">
            <v>70.897327509276224</v>
          </cell>
        </row>
        <row r="1618">
          <cell r="A1618">
            <v>1616</v>
          </cell>
          <cell r="B1618">
            <v>36</v>
          </cell>
          <cell r="C1618" t="str">
            <v>030</v>
          </cell>
          <cell r="D1618" t="str">
            <v xml:space="preserve">BEVERLY                      </v>
          </cell>
          <cell r="E1618">
            <v>0</v>
          </cell>
          <cell r="G1618">
            <v>8430</v>
          </cell>
          <cell r="H1618" t="str">
            <v>Other Instructional Materials (2415)</v>
          </cell>
          <cell r="I1618">
            <v>0</v>
          </cell>
          <cell r="J1618">
            <v>27000</v>
          </cell>
          <cell r="K1618">
            <v>27000</v>
          </cell>
          <cell r="L1618">
            <v>4.7045497456650709E-2</v>
          </cell>
          <cell r="M1618">
            <v>6.340707341130055</v>
          </cell>
        </row>
        <row r="1619">
          <cell r="A1619">
            <v>1617</v>
          </cell>
          <cell r="B1619">
            <v>37</v>
          </cell>
          <cell r="C1619" t="str">
            <v>030</v>
          </cell>
          <cell r="D1619" t="str">
            <v xml:space="preserve">BEVERLY                      </v>
          </cell>
          <cell r="E1619">
            <v>0</v>
          </cell>
          <cell r="G1619">
            <v>8435</v>
          </cell>
          <cell r="H1619" t="str">
            <v>Instructional Equipment (2420)</v>
          </cell>
          <cell r="I1619">
            <v>8240</v>
          </cell>
          <cell r="J1619">
            <v>0</v>
          </cell>
          <cell r="K1619">
            <v>8240</v>
          </cell>
          <cell r="L1619">
            <v>1.4357588853437105E-2</v>
          </cell>
          <cell r="M1619">
            <v>1.9350899441078391</v>
          </cell>
        </row>
        <row r="1620">
          <cell r="A1620">
            <v>1618</v>
          </cell>
          <cell r="B1620">
            <v>38</v>
          </cell>
          <cell r="C1620" t="str">
            <v>030</v>
          </cell>
          <cell r="D1620" t="str">
            <v xml:space="preserve">BEVERLY                      </v>
          </cell>
          <cell r="E1620">
            <v>0</v>
          </cell>
          <cell r="G1620">
            <v>8440</v>
          </cell>
          <cell r="H1620" t="str">
            <v>General Supplies (2430)</v>
          </cell>
          <cell r="I1620">
            <v>137767</v>
          </cell>
          <cell r="J1620">
            <v>12564</v>
          </cell>
          <cell r="K1620">
            <v>150331</v>
          </cell>
          <cell r="L1620">
            <v>0.26194061770947252</v>
          </cell>
          <cell r="M1620">
            <v>35.303884270348973</v>
          </cell>
        </row>
        <row r="1621">
          <cell r="A1621">
            <v>1619</v>
          </cell>
          <cell r="B1621">
            <v>39</v>
          </cell>
          <cell r="C1621" t="str">
            <v>030</v>
          </cell>
          <cell r="D1621" t="str">
            <v xml:space="preserve">BEVERLY                      </v>
          </cell>
          <cell r="E1621">
            <v>0</v>
          </cell>
          <cell r="G1621">
            <v>8445</v>
          </cell>
          <cell r="H1621" t="str">
            <v>Other Instructional Services (2440)</v>
          </cell>
          <cell r="I1621">
            <v>388565</v>
          </cell>
          <cell r="J1621">
            <v>6518</v>
          </cell>
          <cell r="K1621">
            <v>395083</v>
          </cell>
          <cell r="L1621">
            <v>0.68840282487651605</v>
          </cell>
          <cell r="M1621">
            <v>92.781691794655018</v>
          </cell>
        </row>
        <row r="1622">
          <cell r="A1622">
            <v>1620</v>
          </cell>
          <cell r="B1622">
            <v>40</v>
          </cell>
          <cell r="C1622" t="str">
            <v>030</v>
          </cell>
          <cell r="D1622" t="str">
            <v xml:space="preserve">BEVERLY                      </v>
          </cell>
          <cell r="E1622">
            <v>0</v>
          </cell>
          <cell r="G1622">
            <v>8450</v>
          </cell>
          <cell r="H1622" t="str">
            <v>Classroom Instructional Technology (2451)</v>
          </cell>
          <cell r="I1622">
            <v>13160</v>
          </cell>
          <cell r="J1622">
            <v>2837</v>
          </cell>
          <cell r="K1622">
            <v>15997</v>
          </cell>
          <cell r="L1622">
            <v>2.7873586030149684E-2</v>
          </cell>
          <cell r="M1622">
            <v>3.7567516791132407</v>
          </cell>
        </row>
        <row r="1623">
          <cell r="A1623">
            <v>1621</v>
          </cell>
          <cell r="B1623">
            <v>41</v>
          </cell>
          <cell r="C1623" t="str">
            <v>030</v>
          </cell>
          <cell r="D1623" t="str">
            <v xml:space="preserve">BEVERLY                      </v>
          </cell>
          <cell r="E1623">
            <v>0</v>
          </cell>
          <cell r="G1623">
            <v>8455</v>
          </cell>
          <cell r="H1623" t="str">
            <v>Other Instructional Hardware  (2453)</v>
          </cell>
          <cell r="I1623">
            <v>3656</v>
          </cell>
          <cell r="J1623">
            <v>871</v>
          </cell>
          <cell r="K1623">
            <v>4527</v>
          </cell>
          <cell r="L1623">
            <v>7.8879617402317689E-3</v>
          </cell>
          <cell r="M1623">
            <v>1.0631252641961393</v>
          </cell>
        </row>
        <row r="1624">
          <cell r="A1624">
            <v>1622</v>
          </cell>
          <cell r="B1624">
            <v>42</v>
          </cell>
          <cell r="C1624" t="str">
            <v>030</v>
          </cell>
          <cell r="D1624" t="str">
            <v xml:space="preserve">BEVERLY                      </v>
          </cell>
          <cell r="E1624">
            <v>0</v>
          </cell>
          <cell r="G1624">
            <v>8460</v>
          </cell>
          <cell r="H1624" t="str">
            <v>Instructional Software (2455)</v>
          </cell>
          <cell r="I1624">
            <v>0</v>
          </cell>
          <cell r="J1624">
            <v>13208</v>
          </cell>
          <cell r="K1624">
            <v>13208</v>
          </cell>
          <cell r="L1624">
            <v>2.3013960385460837E-2</v>
          </cell>
          <cell r="M1624">
            <v>3.1017800948757692</v>
          </cell>
        </row>
        <row r="1625">
          <cell r="A1625">
            <v>1623</v>
          </cell>
          <cell r="B1625">
            <v>43</v>
          </cell>
          <cell r="C1625" t="str">
            <v>030</v>
          </cell>
          <cell r="D1625" t="str">
            <v xml:space="preserve">BEVERLY                      </v>
          </cell>
          <cell r="E1625">
            <v>10</v>
          </cell>
          <cell r="F1625" t="str">
            <v>Guidance, Counseling and Testing</v>
          </cell>
          <cell r="I1625">
            <v>1454336</v>
          </cell>
          <cell r="J1625">
            <v>230736</v>
          </cell>
          <cell r="K1625">
            <v>1685072</v>
          </cell>
          <cell r="L1625">
            <v>2.9361129811212341</v>
          </cell>
          <cell r="M1625">
            <v>395.724014841952</v>
          </cell>
        </row>
        <row r="1626">
          <cell r="A1626">
            <v>1624</v>
          </cell>
          <cell r="B1626">
            <v>44</v>
          </cell>
          <cell r="C1626" t="str">
            <v>030</v>
          </cell>
          <cell r="D1626" t="str">
            <v xml:space="preserve">BEVERLY                      </v>
          </cell>
          <cell r="E1626">
            <v>0</v>
          </cell>
          <cell r="G1626">
            <v>8465</v>
          </cell>
          <cell r="H1626" t="str">
            <v>Guidance and Adjustment Counselors (2710)</v>
          </cell>
          <cell r="I1626">
            <v>1147200</v>
          </cell>
          <cell r="J1626">
            <v>70868</v>
          </cell>
          <cell r="K1626">
            <v>1218068</v>
          </cell>
          <cell r="L1626">
            <v>2.1223931480010227</v>
          </cell>
          <cell r="M1626">
            <v>286.05232257761497</v>
          </cell>
        </row>
        <row r="1627">
          <cell r="A1627">
            <v>1625</v>
          </cell>
          <cell r="B1627">
            <v>45</v>
          </cell>
          <cell r="C1627" t="str">
            <v>030</v>
          </cell>
          <cell r="D1627" t="str">
            <v xml:space="preserve">BEVERLY                      </v>
          </cell>
          <cell r="E1627">
            <v>0</v>
          </cell>
          <cell r="G1627">
            <v>8470</v>
          </cell>
          <cell r="H1627" t="str">
            <v>Testing and Assessment (2720)</v>
          </cell>
          <cell r="I1627">
            <v>17767</v>
          </cell>
          <cell r="J1627">
            <v>159708</v>
          </cell>
          <cell r="K1627">
            <v>177475</v>
          </cell>
          <cell r="L1627">
            <v>0.30923702448589202</v>
          </cell>
          <cell r="M1627">
            <v>41.678408717298389</v>
          </cell>
        </row>
        <row r="1628">
          <cell r="A1628">
            <v>1626</v>
          </cell>
          <cell r="B1628">
            <v>46</v>
          </cell>
          <cell r="C1628" t="str">
            <v>030</v>
          </cell>
          <cell r="D1628" t="str">
            <v xml:space="preserve">BEVERLY                      </v>
          </cell>
          <cell r="E1628">
            <v>0</v>
          </cell>
          <cell r="G1628">
            <v>8475</v>
          </cell>
          <cell r="H1628" t="str">
            <v>Psychological Services (2800)</v>
          </cell>
          <cell r="I1628">
            <v>289369</v>
          </cell>
          <cell r="J1628">
            <v>160</v>
          </cell>
          <cell r="K1628">
            <v>289529</v>
          </cell>
          <cell r="L1628">
            <v>0.50448280863431938</v>
          </cell>
          <cell r="M1628">
            <v>67.993283547038658</v>
          </cell>
        </row>
        <row r="1629">
          <cell r="A1629">
            <v>1627</v>
          </cell>
          <cell r="B1629">
            <v>47</v>
          </cell>
          <cell r="C1629" t="str">
            <v>030</v>
          </cell>
          <cell r="D1629" t="str">
            <v xml:space="preserve">BEVERLY                      </v>
          </cell>
          <cell r="E1629">
            <v>11</v>
          </cell>
          <cell r="F1629" t="str">
            <v>Pupil Services</v>
          </cell>
          <cell r="I1629">
            <v>2167501</v>
          </cell>
          <cell r="J1629">
            <v>1689287</v>
          </cell>
          <cell r="K1629">
            <v>3856788</v>
          </cell>
          <cell r="L1629">
            <v>6.7201670386978138</v>
          </cell>
          <cell r="M1629">
            <v>905.73199943638156</v>
          </cell>
        </row>
        <row r="1630">
          <cell r="A1630">
            <v>1628</v>
          </cell>
          <cell r="B1630">
            <v>48</v>
          </cell>
          <cell r="C1630" t="str">
            <v>030</v>
          </cell>
          <cell r="D1630" t="str">
            <v xml:space="preserve">BEVERLY                      </v>
          </cell>
          <cell r="E1630">
            <v>0</v>
          </cell>
          <cell r="G1630">
            <v>8485</v>
          </cell>
          <cell r="H1630" t="str">
            <v>Attendance and Parent Liaison Services (3100)</v>
          </cell>
          <cell r="I1630">
            <v>107130</v>
          </cell>
          <cell r="J1630">
            <v>0</v>
          </cell>
          <cell r="K1630">
            <v>107130</v>
          </cell>
          <cell r="L1630">
            <v>0.18666607935299964</v>
          </cell>
          <cell r="M1630">
            <v>25.158517683528252</v>
          </cell>
        </row>
        <row r="1631">
          <cell r="A1631">
            <v>1629</v>
          </cell>
          <cell r="B1631">
            <v>49</v>
          </cell>
          <cell r="C1631" t="str">
            <v>030</v>
          </cell>
          <cell r="D1631" t="str">
            <v xml:space="preserve">BEVERLY                      </v>
          </cell>
          <cell r="E1631">
            <v>0</v>
          </cell>
          <cell r="G1631">
            <v>8490</v>
          </cell>
          <cell r="H1631" t="str">
            <v>Medical/Health Services (3200)</v>
          </cell>
          <cell r="I1631">
            <v>550836</v>
          </cell>
          <cell r="J1631">
            <v>0</v>
          </cell>
          <cell r="K1631">
            <v>550836</v>
          </cell>
          <cell r="L1631">
            <v>0.9597908754456167</v>
          </cell>
          <cell r="M1631">
            <v>129.35888403550797</v>
          </cell>
        </row>
        <row r="1632">
          <cell r="A1632">
            <v>1630</v>
          </cell>
          <cell r="B1632">
            <v>50</v>
          </cell>
          <cell r="C1632" t="str">
            <v>030</v>
          </cell>
          <cell r="D1632" t="str">
            <v xml:space="preserve">BEVERLY                      </v>
          </cell>
          <cell r="E1632">
            <v>0</v>
          </cell>
          <cell r="G1632">
            <v>8495</v>
          </cell>
          <cell r="H1632" t="str">
            <v>In-District Transportation (3300)</v>
          </cell>
          <cell r="I1632">
            <v>1130113</v>
          </cell>
          <cell r="J1632">
            <v>227100</v>
          </cell>
          <cell r="K1632">
            <v>1357213</v>
          </cell>
          <cell r="L1632">
            <v>2.364842990356788</v>
          </cell>
          <cell r="M1632">
            <v>318.72927528063502</v>
          </cell>
        </row>
        <row r="1633">
          <cell r="A1633">
            <v>1631</v>
          </cell>
          <cell r="B1633">
            <v>51</v>
          </cell>
          <cell r="C1633" t="str">
            <v>030</v>
          </cell>
          <cell r="D1633" t="str">
            <v xml:space="preserve">BEVERLY                      </v>
          </cell>
          <cell r="E1633">
            <v>0</v>
          </cell>
          <cell r="G1633">
            <v>8500</v>
          </cell>
          <cell r="H1633" t="str">
            <v>Food Salaries and Other Expenses (3400)</v>
          </cell>
          <cell r="I1633">
            <v>0</v>
          </cell>
          <cell r="J1633">
            <v>1013348</v>
          </cell>
          <cell r="K1633">
            <v>1013348</v>
          </cell>
          <cell r="L1633">
            <v>1.7656837317297067</v>
          </cell>
          <cell r="M1633">
            <v>237.97567047109109</v>
          </cell>
        </row>
        <row r="1634">
          <cell r="A1634">
            <v>1632</v>
          </cell>
          <cell r="B1634">
            <v>52</v>
          </cell>
          <cell r="C1634" t="str">
            <v>030</v>
          </cell>
          <cell r="D1634" t="str">
            <v xml:space="preserve">BEVERLY                      </v>
          </cell>
          <cell r="E1634">
            <v>0</v>
          </cell>
          <cell r="G1634">
            <v>8505</v>
          </cell>
          <cell r="H1634" t="str">
            <v>Athletics (3510)</v>
          </cell>
          <cell r="I1634">
            <v>235212</v>
          </cell>
          <cell r="J1634">
            <v>313093</v>
          </cell>
          <cell r="K1634">
            <v>548305</v>
          </cell>
          <cell r="L1634">
            <v>0.95538079566551359</v>
          </cell>
          <cell r="M1634">
            <v>128.76450143253018</v>
          </cell>
        </row>
        <row r="1635">
          <cell r="A1635">
            <v>1633</v>
          </cell>
          <cell r="B1635">
            <v>53</v>
          </cell>
          <cell r="C1635" t="str">
            <v>030</v>
          </cell>
          <cell r="D1635" t="str">
            <v xml:space="preserve">BEVERLY                      </v>
          </cell>
          <cell r="E1635">
            <v>0</v>
          </cell>
          <cell r="G1635">
            <v>8510</v>
          </cell>
          <cell r="H1635" t="str">
            <v>Other Student Body Activities (3520)</v>
          </cell>
          <cell r="I1635">
            <v>71989</v>
          </cell>
          <cell r="J1635">
            <v>113119</v>
          </cell>
          <cell r="K1635">
            <v>185108</v>
          </cell>
          <cell r="L1635">
            <v>0.32253696085947037</v>
          </cell>
          <cell r="M1635">
            <v>43.470950166737119</v>
          </cell>
        </row>
        <row r="1636">
          <cell r="A1636">
            <v>1634</v>
          </cell>
          <cell r="B1636">
            <v>54</v>
          </cell>
          <cell r="C1636" t="str">
            <v>030</v>
          </cell>
          <cell r="D1636" t="str">
            <v xml:space="preserve">BEVERLY                      </v>
          </cell>
          <cell r="E1636">
            <v>0</v>
          </cell>
          <cell r="G1636">
            <v>8515</v>
          </cell>
          <cell r="H1636" t="str">
            <v>School Security  (3600)</v>
          </cell>
          <cell r="I1636">
            <v>72221</v>
          </cell>
          <cell r="J1636">
            <v>22627</v>
          </cell>
          <cell r="K1636">
            <v>94848</v>
          </cell>
          <cell r="L1636">
            <v>0.16526560528771878</v>
          </cell>
          <cell r="M1636">
            <v>22.27420036635198</v>
          </cell>
        </row>
        <row r="1637">
          <cell r="A1637">
            <v>1635</v>
          </cell>
          <cell r="B1637">
            <v>55</v>
          </cell>
          <cell r="C1637" t="str">
            <v>030</v>
          </cell>
          <cell r="D1637" t="str">
            <v xml:space="preserve">BEVERLY                      </v>
          </cell>
          <cell r="E1637">
            <v>12</v>
          </cell>
          <cell r="F1637" t="str">
            <v>Operations and Maintenance</v>
          </cell>
          <cell r="I1637">
            <v>2597770</v>
          </cell>
          <cell r="J1637">
            <v>829937</v>
          </cell>
          <cell r="K1637">
            <v>3427707</v>
          </cell>
          <cell r="L1637">
            <v>5.9725252203942159</v>
          </cell>
          <cell r="M1637">
            <v>804.96618289418063</v>
          </cell>
        </row>
        <row r="1638">
          <cell r="A1638">
            <v>1636</v>
          </cell>
          <cell r="B1638">
            <v>56</v>
          </cell>
          <cell r="C1638" t="str">
            <v>030</v>
          </cell>
          <cell r="D1638" t="str">
            <v xml:space="preserve">BEVERLY                      </v>
          </cell>
          <cell r="E1638">
            <v>0</v>
          </cell>
          <cell r="G1638">
            <v>8520</v>
          </cell>
          <cell r="H1638" t="str">
            <v>Custodial Services (4110)</v>
          </cell>
          <cell r="I1638">
            <v>861823</v>
          </cell>
          <cell r="J1638">
            <v>319071</v>
          </cell>
          <cell r="K1638">
            <v>1180894</v>
          </cell>
          <cell r="L1638">
            <v>2.0576202101323733</v>
          </cell>
          <cell r="M1638">
            <v>277.32234277394207</v>
          </cell>
        </row>
        <row r="1639">
          <cell r="A1639">
            <v>1637</v>
          </cell>
          <cell r="B1639">
            <v>57</v>
          </cell>
          <cell r="C1639" t="str">
            <v>030</v>
          </cell>
          <cell r="D1639" t="str">
            <v xml:space="preserve">BEVERLY                      </v>
          </cell>
          <cell r="E1639">
            <v>0</v>
          </cell>
          <cell r="G1639">
            <v>8525</v>
          </cell>
          <cell r="H1639" t="str">
            <v>Heating of Buildings (4120)</v>
          </cell>
          <cell r="I1639">
            <v>504412</v>
          </cell>
          <cell r="J1639">
            <v>229776</v>
          </cell>
          <cell r="K1639">
            <v>734188</v>
          </cell>
          <cell r="L1639">
            <v>1.2792681365445731</v>
          </cell>
          <cell r="M1639">
            <v>172.417453384059</v>
          </cell>
        </row>
        <row r="1640">
          <cell r="A1640">
            <v>1638</v>
          </cell>
          <cell r="B1640">
            <v>58</v>
          </cell>
          <cell r="C1640" t="str">
            <v>030</v>
          </cell>
          <cell r="D1640" t="str">
            <v xml:space="preserve">BEVERLY                      </v>
          </cell>
          <cell r="E1640">
            <v>0</v>
          </cell>
          <cell r="G1640">
            <v>8530</v>
          </cell>
          <cell r="H1640" t="str">
            <v>Utility Services (4130)</v>
          </cell>
          <cell r="I1640">
            <v>482083</v>
          </cell>
          <cell r="J1640">
            <v>267144</v>
          </cell>
          <cell r="K1640">
            <v>749227</v>
          </cell>
          <cell r="L1640">
            <v>1.3054724786279275</v>
          </cell>
          <cell r="M1640">
            <v>175.94922737306845</v>
          </cell>
        </row>
        <row r="1641">
          <cell r="A1641">
            <v>1639</v>
          </cell>
          <cell r="B1641">
            <v>59</v>
          </cell>
          <cell r="C1641" t="str">
            <v>030</v>
          </cell>
          <cell r="D1641" t="str">
            <v xml:space="preserve">BEVERLY                      </v>
          </cell>
          <cell r="E1641">
            <v>0</v>
          </cell>
          <cell r="G1641">
            <v>8535</v>
          </cell>
          <cell r="H1641" t="str">
            <v>Maintenance of Grounds (4210)</v>
          </cell>
          <cell r="I1641">
            <v>207771</v>
          </cell>
          <cell r="J1641">
            <v>12372</v>
          </cell>
          <cell r="K1641">
            <v>220143</v>
          </cell>
          <cell r="L1641">
            <v>0.383582849874054</v>
          </cell>
          <cell r="M1641">
            <v>51.698605044384955</v>
          </cell>
        </row>
        <row r="1642">
          <cell r="A1642">
            <v>1640</v>
          </cell>
          <cell r="B1642">
            <v>60</v>
          </cell>
          <cell r="C1642" t="str">
            <v>030</v>
          </cell>
          <cell r="D1642" t="str">
            <v xml:space="preserve">BEVERLY                      </v>
          </cell>
          <cell r="E1642">
            <v>0</v>
          </cell>
          <cell r="G1642">
            <v>8540</v>
          </cell>
          <cell r="H1642" t="str">
            <v>Maintenance of Buildings (4220)</v>
          </cell>
          <cell r="I1642">
            <v>491327</v>
          </cell>
          <cell r="J1642">
            <v>1574</v>
          </cell>
          <cell r="K1642">
            <v>492901</v>
          </cell>
          <cell r="L1642">
            <v>0.85884343488446635</v>
          </cell>
          <cell r="M1642">
            <v>115.7533699685313</v>
          </cell>
        </row>
        <row r="1643">
          <cell r="A1643">
            <v>1641</v>
          </cell>
          <cell r="B1643">
            <v>61</v>
          </cell>
          <cell r="C1643" t="str">
            <v>030</v>
          </cell>
          <cell r="D1643" t="str">
            <v xml:space="preserve">BEVERLY                      </v>
          </cell>
          <cell r="E1643">
            <v>0</v>
          </cell>
          <cell r="G1643">
            <v>8545</v>
          </cell>
          <cell r="H1643" t="str">
            <v>Building Security System (4225)</v>
          </cell>
          <cell r="I1643">
            <v>0</v>
          </cell>
          <cell r="J1643">
            <v>0</v>
          </cell>
          <cell r="K1643">
            <v>0</v>
          </cell>
          <cell r="L1643">
            <v>0</v>
          </cell>
          <cell r="M1643">
            <v>0</v>
          </cell>
        </row>
        <row r="1644">
          <cell r="A1644">
            <v>1642</v>
          </cell>
          <cell r="B1644">
            <v>62</v>
          </cell>
          <cell r="C1644" t="str">
            <v>030</v>
          </cell>
          <cell r="D1644" t="str">
            <v xml:space="preserve">BEVERLY                      </v>
          </cell>
          <cell r="E1644">
            <v>0</v>
          </cell>
          <cell r="G1644">
            <v>8550</v>
          </cell>
          <cell r="H1644" t="str">
            <v>Maintenance of Equipment (4230)</v>
          </cell>
          <cell r="I1644">
            <v>20417</v>
          </cell>
          <cell r="J1644">
            <v>0</v>
          </cell>
          <cell r="K1644">
            <v>20417</v>
          </cell>
          <cell r="L1644">
            <v>3.5575108206386576E-2</v>
          </cell>
          <cell r="M1644">
            <v>4.7947489549574938</v>
          </cell>
        </row>
        <row r="1645">
          <cell r="A1645">
            <v>1643</v>
          </cell>
          <cell r="B1645">
            <v>63</v>
          </cell>
          <cell r="C1645" t="str">
            <v>030</v>
          </cell>
          <cell r="D1645" t="str">
            <v xml:space="preserve">BEVERLY                      </v>
          </cell>
          <cell r="E1645">
            <v>0</v>
          </cell>
          <cell r="G1645">
            <v>8555</v>
          </cell>
          <cell r="H1645" t="str">
            <v xml:space="preserve">Extraordinary Maintenance (4300)   </v>
          </cell>
          <cell r="I1645">
            <v>0</v>
          </cell>
          <cell r="J1645">
            <v>0</v>
          </cell>
          <cell r="K1645">
            <v>0</v>
          </cell>
          <cell r="L1645">
            <v>0</v>
          </cell>
          <cell r="M1645">
            <v>0</v>
          </cell>
        </row>
        <row r="1646">
          <cell r="A1646">
            <v>1644</v>
          </cell>
          <cell r="B1646">
            <v>64</v>
          </cell>
          <cell r="C1646" t="str">
            <v>030</v>
          </cell>
          <cell r="D1646" t="str">
            <v xml:space="preserve">BEVERLY                      </v>
          </cell>
          <cell r="E1646">
            <v>0</v>
          </cell>
          <cell r="G1646">
            <v>8560</v>
          </cell>
          <cell r="H1646" t="str">
            <v>Networking and Telecommunications (4400)</v>
          </cell>
          <cell r="I1646">
            <v>29937</v>
          </cell>
          <cell r="J1646">
            <v>0</v>
          </cell>
          <cell r="K1646">
            <v>29937</v>
          </cell>
          <cell r="L1646">
            <v>5.2163002124435268E-2</v>
          </cell>
          <cell r="M1646">
            <v>7.0304353952374248</v>
          </cell>
        </row>
        <row r="1647">
          <cell r="A1647">
            <v>1645</v>
          </cell>
          <cell r="B1647">
            <v>65</v>
          </cell>
          <cell r="C1647" t="str">
            <v>030</v>
          </cell>
          <cell r="D1647" t="str">
            <v xml:space="preserve">BEVERLY                      </v>
          </cell>
          <cell r="E1647">
            <v>0</v>
          </cell>
          <cell r="G1647">
            <v>8565</v>
          </cell>
          <cell r="H1647" t="str">
            <v>Technology Maintenance (4450)</v>
          </cell>
          <cell r="I1647">
            <v>0</v>
          </cell>
          <cell r="J1647">
            <v>0</v>
          </cell>
          <cell r="K1647">
            <v>0</v>
          </cell>
          <cell r="L1647">
            <v>0</v>
          </cell>
          <cell r="M1647">
            <v>0</v>
          </cell>
        </row>
        <row r="1648">
          <cell r="A1648">
            <v>1646</v>
          </cell>
          <cell r="B1648">
            <v>66</v>
          </cell>
          <cell r="C1648" t="str">
            <v>030</v>
          </cell>
          <cell r="D1648" t="str">
            <v xml:space="preserve">BEVERLY                      </v>
          </cell>
          <cell r="E1648">
            <v>13</v>
          </cell>
          <cell r="F1648" t="str">
            <v>Insurance, Retirement Programs and Other</v>
          </cell>
          <cell r="I1648">
            <v>11159401</v>
          </cell>
          <cell r="J1648">
            <v>494884</v>
          </cell>
          <cell r="K1648">
            <v>11654285</v>
          </cell>
          <cell r="L1648">
            <v>20.306727234317872</v>
          </cell>
          <cell r="M1648">
            <v>2736.9040909304404</v>
          </cell>
        </row>
        <row r="1649">
          <cell r="A1649">
            <v>1647</v>
          </cell>
          <cell r="B1649">
            <v>67</v>
          </cell>
          <cell r="C1649" t="str">
            <v>030</v>
          </cell>
          <cell r="D1649" t="str">
            <v xml:space="preserve">BEVERLY                      </v>
          </cell>
          <cell r="E1649">
            <v>0</v>
          </cell>
          <cell r="G1649">
            <v>8570</v>
          </cell>
          <cell r="H1649" t="str">
            <v>Employer Retirement Contributions (5100)</v>
          </cell>
          <cell r="I1649">
            <v>2082292</v>
          </cell>
          <cell r="J1649">
            <v>183704</v>
          </cell>
          <cell r="K1649">
            <v>2265996</v>
          </cell>
          <cell r="L1649">
            <v>3.9483299649918773</v>
          </cell>
          <cell r="M1649">
            <v>532.14879526560526</v>
          </cell>
        </row>
        <row r="1650">
          <cell r="A1650">
            <v>1648</v>
          </cell>
          <cell r="B1650">
            <v>68</v>
          </cell>
          <cell r="C1650" t="str">
            <v>030</v>
          </cell>
          <cell r="D1650" t="str">
            <v xml:space="preserve">BEVERLY                      </v>
          </cell>
          <cell r="E1650">
            <v>0</v>
          </cell>
          <cell r="G1650">
            <v>8575</v>
          </cell>
          <cell r="H1650" t="str">
            <v>Insurance for Active Employees (5200)</v>
          </cell>
          <cell r="I1650">
            <v>6293890</v>
          </cell>
          <cell r="J1650">
            <v>311180</v>
          </cell>
          <cell r="K1650">
            <v>6605070</v>
          </cell>
          <cell r="L1650">
            <v>11.508844588370367</v>
          </cell>
          <cell r="M1650">
            <v>1551.1413273214034</v>
          </cell>
        </row>
        <row r="1651">
          <cell r="A1651">
            <v>1649</v>
          </cell>
          <cell r="B1651">
            <v>69</v>
          </cell>
          <cell r="C1651" t="str">
            <v>030</v>
          </cell>
          <cell r="D1651" t="str">
            <v xml:space="preserve">BEVERLY                      </v>
          </cell>
          <cell r="E1651">
            <v>0</v>
          </cell>
          <cell r="G1651">
            <v>8580</v>
          </cell>
          <cell r="H1651" t="str">
            <v>Insurance for Retired School Employees (5250)</v>
          </cell>
          <cell r="I1651">
            <v>2381123</v>
          </cell>
          <cell r="J1651">
            <v>0</v>
          </cell>
          <cell r="K1651">
            <v>2381123</v>
          </cell>
          <cell r="L1651">
            <v>4.1489302237212042</v>
          </cell>
          <cell r="M1651">
            <v>559.1853365271711</v>
          </cell>
        </row>
        <row r="1652">
          <cell r="A1652">
            <v>1650</v>
          </cell>
          <cell r="B1652">
            <v>70</v>
          </cell>
          <cell r="C1652" t="str">
            <v>030</v>
          </cell>
          <cell r="D1652" t="str">
            <v xml:space="preserve">BEVERLY                      </v>
          </cell>
          <cell r="E1652">
            <v>0</v>
          </cell>
          <cell r="G1652">
            <v>8585</v>
          </cell>
          <cell r="H1652" t="str">
            <v>Other Non-Employee Insurance (5260)</v>
          </cell>
          <cell r="I1652">
            <v>110400</v>
          </cell>
          <cell r="J1652">
            <v>0</v>
          </cell>
          <cell r="K1652">
            <v>110400</v>
          </cell>
          <cell r="L1652">
            <v>0.19236381182274956</v>
          </cell>
          <cell r="M1652">
            <v>25.926447794842893</v>
          </cell>
        </row>
        <row r="1653">
          <cell r="A1653">
            <v>1651</v>
          </cell>
          <cell r="B1653">
            <v>71</v>
          </cell>
          <cell r="C1653" t="str">
            <v>030</v>
          </cell>
          <cell r="D1653" t="str">
            <v xml:space="preserve">BEVERLY                      </v>
          </cell>
          <cell r="E1653">
            <v>0</v>
          </cell>
          <cell r="G1653">
            <v>8590</v>
          </cell>
          <cell r="H1653" t="str">
            <v xml:space="preserve">Rental Lease of Equipment (5300)   </v>
          </cell>
          <cell r="I1653">
            <v>221883</v>
          </cell>
          <cell r="J1653">
            <v>0</v>
          </cell>
          <cell r="K1653">
            <v>221883</v>
          </cell>
          <cell r="L1653">
            <v>0.38661467082126033</v>
          </cell>
          <cell r="M1653">
            <v>52.10722840636889</v>
          </cell>
        </row>
        <row r="1654">
          <cell r="A1654">
            <v>1652</v>
          </cell>
          <cell r="B1654">
            <v>72</v>
          </cell>
          <cell r="C1654" t="str">
            <v>030</v>
          </cell>
          <cell r="D1654" t="str">
            <v xml:space="preserve">BEVERLY                      </v>
          </cell>
          <cell r="E1654">
            <v>0</v>
          </cell>
          <cell r="G1654">
            <v>8595</v>
          </cell>
          <cell r="H1654" t="str">
            <v>Rental Lease  of Buildings (5350)</v>
          </cell>
          <cell r="I1654">
            <v>0</v>
          </cell>
          <cell r="J1654">
            <v>0</v>
          </cell>
          <cell r="K1654">
            <v>0</v>
          </cell>
          <cell r="L1654">
            <v>0</v>
          </cell>
          <cell r="M1654">
            <v>0</v>
          </cell>
        </row>
        <row r="1655">
          <cell r="A1655">
            <v>1653</v>
          </cell>
          <cell r="B1655">
            <v>73</v>
          </cell>
          <cell r="C1655" t="str">
            <v>030</v>
          </cell>
          <cell r="D1655" t="str">
            <v xml:space="preserve">BEVERLY                      </v>
          </cell>
          <cell r="E1655">
            <v>0</v>
          </cell>
          <cell r="G1655">
            <v>8600</v>
          </cell>
          <cell r="H1655" t="str">
            <v>Short Term Interest RAN's (5400)</v>
          </cell>
          <cell r="I1655">
            <v>0</v>
          </cell>
          <cell r="J1655">
            <v>0</v>
          </cell>
          <cell r="K1655">
            <v>0</v>
          </cell>
          <cell r="L1655">
            <v>0</v>
          </cell>
          <cell r="M1655">
            <v>0</v>
          </cell>
        </row>
        <row r="1656">
          <cell r="A1656">
            <v>1654</v>
          </cell>
          <cell r="B1656">
            <v>74</v>
          </cell>
          <cell r="C1656" t="str">
            <v>030</v>
          </cell>
          <cell r="D1656" t="str">
            <v xml:space="preserve">BEVERLY                      </v>
          </cell>
          <cell r="E1656">
            <v>0</v>
          </cell>
          <cell r="G1656">
            <v>8610</v>
          </cell>
          <cell r="H1656" t="str">
            <v>Crossing Guards, Inspections, Bank Charges (5500)</v>
          </cell>
          <cell r="I1656">
            <v>69813</v>
          </cell>
          <cell r="J1656">
            <v>0</v>
          </cell>
          <cell r="K1656">
            <v>69813</v>
          </cell>
          <cell r="L1656">
            <v>0.12164397459041319</v>
          </cell>
          <cell r="M1656">
            <v>16.394955615048612</v>
          </cell>
        </row>
        <row r="1657">
          <cell r="A1657">
            <v>1655</v>
          </cell>
          <cell r="B1657">
            <v>75</v>
          </cell>
          <cell r="C1657" t="str">
            <v>030</v>
          </cell>
          <cell r="D1657" t="str">
            <v xml:space="preserve">BEVERLY                      </v>
          </cell>
          <cell r="E1657">
            <v>14</v>
          </cell>
          <cell r="F1657" t="str">
            <v xml:space="preserve">Payments To Out-Of-District Schools </v>
          </cell>
          <cell r="I1657">
            <v>6899546</v>
          </cell>
          <cell r="J1657">
            <v>515082</v>
          </cell>
          <cell r="K1657">
            <v>7414628</v>
          </cell>
          <cell r="L1657">
            <v>12.919439359852264</v>
          </cell>
          <cell r="M1657">
            <v>29202.946041748721</v>
          </cell>
        </row>
        <row r="1658">
          <cell r="A1658">
            <v>1656</v>
          </cell>
          <cell r="B1658">
            <v>76</v>
          </cell>
          <cell r="C1658" t="str">
            <v>030</v>
          </cell>
          <cell r="D1658" t="str">
            <v xml:space="preserve">BEVERLY                      </v>
          </cell>
          <cell r="E1658">
            <v>15</v>
          </cell>
          <cell r="F1658" t="str">
            <v>Tuition To Other Schools (9000)</v>
          </cell>
          <cell r="G1658" t="str">
            <v xml:space="preserve"> </v>
          </cell>
          <cell r="I1658">
            <v>6397340</v>
          </cell>
          <cell r="J1658">
            <v>515082</v>
          </cell>
          <cell r="K1658">
            <v>6912422</v>
          </cell>
          <cell r="L1658">
            <v>12.044382652603572</v>
          </cell>
          <cell r="M1658">
            <v>27224.978337928318</v>
          </cell>
        </row>
        <row r="1659">
          <cell r="A1659">
            <v>1657</v>
          </cell>
          <cell r="B1659">
            <v>77</v>
          </cell>
          <cell r="C1659" t="str">
            <v>030</v>
          </cell>
          <cell r="D1659" t="str">
            <v xml:space="preserve">BEVERLY                      </v>
          </cell>
          <cell r="E1659">
            <v>16</v>
          </cell>
          <cell r="F1659" t="str">
            <v>Out-of-District Transportation (3300)</v>
          </cell>
          <cell r="I1659">
            <v>502206</v>
          </cell>
          <cell r="K1659">
            <v>502206</v>
          </cell>
          <cell r="L1659">
            <v>0.87505670724869355</v>
          </cell>
          <cell r="M1659">
            <v>1977.9677038204018</v>
          </cell>
        </row>
        <row r="1660">
          <cell r="A1660">
            <v>1658</v>
          </cell>
          <cell r="B1660">
            <v>78</v>
          </cell>
          <cell r="C1660" t="str">
            <v>030</v>
          </cell>
          <cell r="D1660" t="str">
            <v xml:space="preserve">BEVERLY                      </v>
          </cell>
          <cell r="E1660">
            <v>17</v>
          </cell>
          <cell r="F1660" t="str">
            <v>TOTAL EXPENDITURES</v>
          </cell>
          <cell r="I1660">
            <v>49746793</v>
          </cell>
          <cell r="J1660">
            <v>7644459</v>
          </cell>
          <cell r="K1660">
            <v>57391252</v>
          </cell>
          <cell r="L1660">
            <v>100.00000000000003</v>
          </cell>
          <cell r="M1660">
            <v>12719.410474058644</v>
          </cell>
        </row>
        <row r="1661">
          <cell r="A1661">
            <v>1659</v>
          </cell>
          <cell r="B1661">
            <v>79</v>
          </cell>
          <cell r="C1661" t="str">
            <v>030</v>
          </cell>
          <cell r="D1661" t="str">
            <v xml:space="preserve">BEVERLY                      </v>
          </cell>
          <cell r="E1661">
            <v>18</v>
          </cell>
          <cell r="F1661" t="str">
            <v>percentage of overall spending from the general fund</v>
          </cell>
          <cell r="I1661">
            <v>86.680097168815905</v>
          </cell>
        </row>
        <row r="1662">
          <cell r="A1662">
            <v>1660</v>
          </cell>
          <cell r="B1662">
            <v>1</v>
          </cell>
          <cell r="C1662" t="str">
            <v>031</v>
          </cell>
          <cell r="D1662" t="str">
            <v xml:space="preserve">BILLERICA                    </v>
          </cell>
          <cell r="E1662">
            <v>1</v>
          </cell>
          <cell r="F1662" t="str">
            <v>In-District FTE Average Membership</v>
          </cell>
          <cell r="G1662" t="str">
            <v xml:space="preserve"> </v>
          </cell>
        </row>
        <row r="1663">
          <cell r="A1663">
            <v>1661</v>
          </cell>
          <cell r="B1663">
            <v>2</v>
          </cell>
          <cell r="C1663" t="str">
            <v>031</v>
          </cell>
          <cell r="D1663" t="str">
            <v xml:space="preserve">BILLERICA                    </v>
          </cell>
          <cell r="E1663">
            <v>2</v>
          </cell>
          <cell r="F1663" t="str">
            <v>Out-of-District FTE Average Membership</v>
          </cell>
          <cell r="G1663" t="str">
            <v xml:space="preserve"> </v>
          </cell>
        </row>
        <row r="1664">
          <cell r="A1664">
            <v>1662</v>
          </cell>
          <cell r="B1664">
            <v>3</v>
          </cell>
          <cell r="C1664" t="str">
            <v>031</v>
          </cell>
          <cell r="D1664" t="str">
            <v xml:space="preserve">BILLERICA                    </v>
          </cell>
          <cell r="E1664">
            <v>3</v>
          </cell>
          <cell r="F1664" t="str">
            <v>Total FTE Average Membership</v>
          </cell>
          <cell r="G1664" t="str">
            <v xml:space="preserve"> </v>
          </cell>
        </row>
        <row r="1665">
          <cell r="A1665">
            <v>1663</v>
          </cell>
          <cell r="B1665">
            <v>4</v>
          </cell>
          <cell r="C1665" t="str">
            <v>031</v>
          </cell>
          <cell r="D1665" t="str">
            <v xml:space="preserve">BILLERICA                    </v>
          </cell>
          <cell r="E1665">
            <v>4</v>
          </cell>
          <cell r="F1665" t="str">
            <v>Administration</v>
          </cell>
          <cell r="G1665" t="str">
            <v xml:space="preserve"> </v>
          </cell>
          <cell r="I1665">
            <v>1318961</v>
          </cell>
          <cell r="J1665">
            <v>0</v>
          </cell>
          <cell r="K1665">
            <v>1318961</v>
          </cell>
          <cell r="L1665">
            <v>1.7166845548577563</v>
          </cell>
          <cell r="M1665">
            <v>228.24922991728099</v>
          </cell>
        </row>
        <row r="1666">
          <cell r="A1666">
            <v>1664</v>
          </cell>
          <cell r="B1666">
            <v>5</v>
          </cell>
          <cell r="C1666" t="str">
            <v>031</v>
          </cell>
          <cell r="D1666" t="str">
            <v xml:space="preserve">BILLERICA                    </v>
          </cell>
          <cell r="E1666">
            <v>0</v>
          </cell>
          <cell r="G1666">
            <v>8300</v>
          </cell>
          <cell r="H1666" t="str">
            <v>School Committee (1110)</v>
          </cell>
          <cell r="I1666">
            <v>27507</v>
          </cell>
          <cell r="J1666">
            <v>0</v>
          </cell>
          <cell r="K1666">
            <v>27507</v>
          </cell>
          <cell r="L1666">
            <v>3.5801545345519922E-2</v>
          </cell>
          <cell r="M1666">
            <v>4.7601495171840931</v>
          </cell>
        </row>
        <row r="1667">
          <cell r="A1667">
            <v>1665</v>
          </cell>
          <cell r="B1667">
            <v>6</v>
          </cell>
          <cell r="C1667" t="str">
            <v>031</v>
          </cell>
          <cell r="D1667" t="str">
            <v xml:space="preserve">BILLERICA                    </v>
          </cell>
          <cell r="E1667">
            <v>0</v>
          </cell>
          <cell r="G1667">
            <v>8305</v>
          </cell>
          <cell r="H1667" t="str">
            <v>Superintendent (1210)</v>
          </cell>
          <cell r="I1667">
            <v>250339</v>
          </cell>
          <cell r="J1667">
            <v>0</v>
          </cell>
          <cell r="K1667">
            <v>250339</v>
          </cell>
          <cell r="L1667">
            <v>0.3258269916840118</v>
          </cell>
          <cell r="M1667">
            <v>43.321738829474263</v>
          </cell>
        </row>
        <row r="1668">
          <cell r="A1668">
            <v>1666</v>
          </cell>
          <cell r="B1668">
            <v>7</v>
          </cell>
          <cell r="C1668" t="str">
            <v>031</v>
          </cell>
          <cell r="D1668" t="str">
            <v xml:space="preserve">BILLERICA                    </v>
          </cell>
          <cell r="E1668">
            <v>0</v>
          </cell>
          <cell r="G1668">
            <v>8310</v>
          </cell>
          <cell r="H1668" t="str">
            <v>Assistant Superintendents (1220)</v>
          </cell>
          <cell r="I1668">
            <v>205188</v>
          </cell>
          <cell r="J1668">
            <v>0</v>
          </cell>
          <cell r="K1668">
            <v>205188</v>
          </cell>
          <cell r="L1668">
            <v>0.26706102033506168</v>
          </cell>
          <cell r="M1668">
            <v>35.508254594538464</v>
          </cell>
        </row>
        <row r="1669">
          <cell r="A1669">
            <v>1667</v>
          </cell>
          <cell r="B1669">
            <v>8</v>
          </cell>
          <cell r="C1669" t="str">
            <v>031</v>
          </cell>
          <cell r="D1669" t="str">
            <v xml:space="preserve">BILLERICA                    </v>
          </cell>
          <cell r="E1669">
            <v>0</v>
          </cell>
          <cell r="G1669">
            <v>8315</v>
          </cell>
          <cell r="H1669" t="str">
            <v>Other District-Wide Administration (1230)</v>
          </cell>
          <cell r="I1669">
            <v>0</v>
          </cell>
          <cell r="J1669">
            <v>0</v>
          </cell>
          <cell r="K1669">
            <v>0</v>
          </cell>
          <cell r="L1669">
            <v>0</v>
          </cell>
          <cell r="M1669">
            <v>0</v>
          </cell>
        </row>
        <row r="1670">
          <cell r="A1670">
            <v>1668</v>
          </cell>
          <cell r="B1670">
            <v>9</v>
          </cell>
          <cell r="C1670" t="str">
            <v>031</v>
          </cell>
          <cell r="D1670" t="str">
            <v xml:space="preserve">BILLERICA                    </v>
          </cell>
          <cell r="E1670">
            <v>0</v>
          </cell>
          <cell r="G1670">
            <v>8320</v>
          </cell>
          <cell r="H1670" t="str">
            <v>Business and Finance (1410)</v>
          </cell>
          <cell r="I1670">
            <v>502833</v>
          </cell>
          <cell r="J1670">
            <v>0</v>
          </cell>
          <cell r="K1670">
            <v>502833</v>
          </cell>
          <cell r="L1670">
            <v>0.65445880869319883</v>
          </cell>
          <cell r="M1670">
            <v>87.016405357699085</v>
          </cell>
        </row>
        <row r="1671">
          <cell r="A1671">
            <v>1669</v>
          </cell>
          <cell r="B1671">
            <v>10</v>
          </cell>
          <cell r="C1671" t="str">
            <v>031</v>
          </cell>
          <cell r="D1671" t="str">
            <v xml:space="preserve">BILLERICA                    </v>
          </cell>
          <cell r="E1671">
            <v>0</v>
          </cell>
          <cell r="G1671">
            <v>8325</v>
          </cell>
          <cell r="H1671" t="str">
            <v>Human Resources and Benefits (1420)</v>
          </cell>
          <cell r="I1671">
            <v>0</v>
          </cell>
          <cell r="J1671">
            <v>0</v>
          </cell>
          <cell r="K1671">
            <v>0</v>
          </cell>
          <cell r="L1671">
            <v>0</v>
          </cell>
          <cell r="M1671">
            <v>0</v>
          </cell>
        </row>
        <row r="1672">
          <cell r="A1672">
            <v>1670</v>
          </cell>
          <cell r="B1672">
            <v>11</v>
          </cell>
          <cell r="C1672" t="str">
            <v>031</v>
          </cell>
          <cell r="D1672" t="str">
            <v xml:space="preserve">BILLERICA                    </v>
          </cell>
          <cell r="E1672">
            <v>0</v>
          </cell>
          <cell r="G1672">
            <v>8330</v>
          </cell>
          <cell r="H1672" t="str">
            <v>Legal Service For School Committee (1430)</v>
          </cell>
          <cell r="I1672">
            <v>71291</v>
          </cell>
          <cell r="J1672">
            <v>0</v>
          </cell>
          <cell r="K1672">
            <v>71291</v>
          </cell>
          <cell r="L1672">
            <v>9.2788307311864646E-2</v>
          </cell>
          <cell r="M1672">
            <v>12.337071262935659</v>
          </cell>
        </row>
        <row r="1673">
          <cell r="A1673">
            <v>1671</v>
          </cell>
          <cell r="B1673">
            <v>12</v>
          </cell>
          <cell r="C1673" t="str">
            <v>031</v>
          </cell>
          <cell r="D1673" t="str">
            <v xml:space="preserve">BILLERICA                    </v>
          </cell>
          <cell r="E1673">
            <v>0</v>
          </cell>
          <cell r="G1673">
            <v>8335</v>
          </cell>
          <cell r="H1673" t="str">
            <v>Legal Settlements (1435)</v>
          </cell>
          <cell r="I1673">
            <v>0</v>
          </cell>
          <cell r="J1673">
            <v>0</v>
          </cell>
          <cell r="K1673">
            <v>0</v>
          </cell>
          <cell r="L1673">
            <v>0</v>
          </cell>
          <cell r="M1673">
            <v>0</v>
          </cell>
        </row>
        <row r="1674">
          <cell r="A1674">
            <v>1672</v>
          </cell>
          <cell r="B1674">
            <v>13</v>
          </cell>
          <cell r="C1674" t="str">
            <v>031</v>
          </cell>
          <cell r="D1674" t="str">
            <v xml:space="preserve">BILLERICA                    </v>
          </cell>
          <cell r="E1674">
            <v>0</v>
          </cell>
          <cell r="G1674">
            <v>8340</v>
          </cell>
          <cell r="H1674" t="str">
            <v>District-wide Information Mgmt and Tech (1450)</v>
          </cell>
          <cell r="I1674">
            <v>261803</v>
          </cell>
          <cell r="J1674">
            <v>0</v>
          </cell>
          <cell r="K1674">
            <v>261803</v>
          </cell>
          <cell r="L1674">
            <v>0.34074788148809948</v>
          </cell>
          <cell r="M1674">
            <v>45.305610355449417</v>
          </cell>
        </row>
        <row r="1675">
          <cell r="A1675">
            <v>1673</v>
          </cell>
          <cell r="B1675">
            <v>14</v>
          </cell>
          <cell r="C1675" t="str">
            <v>031</v>
          </cell>
          <cell r="D1675" t="str">
            <v xml:space="preserve">BILLERICA                    </v>
          </cell>
          <cell r="E1675">
            <v>5</v>
          </cell>
          <cell r="F1675" t="str">
            <v xml:space="preserve">Instructional Leadership </v>
          </cell>
          <cell r="I1675">
            <v>2948605</v>
          </cell>
          <cell r="J1675">
            <v>242398</v>
          </cell>
          <cell r="K1675">
            <v>3191003</v>
          </cell>
          <cell r="L1675">
            <v>4.1532278548075077</v>
          </cell>
          <cell r="M1675">
            <v>552.21039698196796</v>
          </cell>
        </row>
        <row r="1676">
          <cell r="A1676">
            <v>1674</v>
          </cell>
          <cell r="B1676">
            <v>15</v>
          </cell>
          <cell r="C1676" t="str">
            <v>031</v>
          </cell>
          <cell r="D1676" t="str">
            <v xml:space="preserve">BILLERICA                    </v>
          </cell>
          <cell r="E1676">
            <v>0</v>
          </cell>
          <cell r="G1676">
            <v>8345</v>
          </cell>
          <cell r="H1676" t="str">
            <v>Curriculum Directors  (Supervisory) (2110)</v>
          </cell>
          <cell r="I1676">
            <v>685213</v>
          </cell>
          <cell r="J1676">
            <v>134625</v>
          </cell>
          <cell r="K1676">
            <v>819838</v>
          </cell>
          <cell r="L1676">
            <v>1.0670544709703116</v>
          </cell>
          <cell r="M1676">
            <v>141.87484857924065</v>
          </cell>
        </row>
        <row r="1677">
          <cell r="A1677">
            <v>1675</v>
          </cell>
          <cell r="B1677">
            <v>16</v>
          </cell>
          <cell r="C1677" t="str">
            <v>031</v>
          </cell>
          <cell r="D1677" t="str">
            <v xml:space="preserve">BILLERICA                    </v>
          </cell>
          <cell r="E1677">
            <v>0</v>
          </cell>
          <cell r="G1677">
            <v>8350</v>
          </cell>
          <cell r="H1677" t="str">
            <v>Department Heads  (Non-Supervisory) (2120)</v>
          </cell>
          <cell r="I1677">
            <v>51234</v>
          </cell>
          <cell r="J1677">
            <v>0</v>
          </cell>
          <cell r="K1677">
            <v>51234</v>
          </cell>
          <cell r="L1677">
            <v>6.6683257870082807E-2</v>
          </cell>
          <cell r="M1677">
            <v>8.8661613539611661</v>
          </cell>
        </row>
        <row r="1678">
          <cell r="A1678">
            <v>1676</v>
          </cell>
          <cell r="B1678">
            <v>17</v>
          </cell>
          <cell r="C1678" t="str">
            <v>031</v>
          </cell>
          <cell r="D1678" t="str">
            <v xml:space="preserve">BILLERICA                    </v>
          </cell>
          <cell r="E1678">
            <v>0</v>
          </cell>
          <cell r="G1678">
            <v>8355</v>
          </cell>
          <cell r="H1678" t="str">
            <v>School Leadership-Building (2210)</v>
          </cell>
          <cell r="I1678">
            <v>2201458</v>
          </cell>
          <cell r="J1678">
            <v>102773</v>
          </cell>
          <cell r="K1678">
            <v>2304231</v>
          </cell>
          <cell r="L1678">
            <v>2.9990558997001751</v>
          </cell>
          <cell r="M1678">
            <v>398.75246599522376</v>
          </cell>
        </row>
        <row r="1679">
          <cell r="A1679">
            <v>1677</v>
          </cell>
          <cell r="B1679">
            <v>18</v>
          </cell>
          <cell r="C1679" t="str">
            <v>031</v>
          </cell>
          <cell r="D1679" t="str">
            <v xml:space="preserve">BILLERICA                    </v>
          </cell>
          <cell r="E1679">
            <v>0</v>
          </cell>
          <cell r="G1679">
            <v>8360</v>
          </cell>
          <cell r="H1679" t="str">
            <v>Curriculum Leaders/Dept Heads-Building Level (2220)</v>
          </cell>
          <cell r="I1679">
            <v>0</v>
          </cell>
          <cell r="J1679">
            <v>5000</v>
          </cell>
          <cell r="K1679">
            <v>5000</v>
          </cell>
          <cell r="L1679">
            <v>6.5077153716362971E-3</v>
          </cell>
          <cell r="M1679">
            <v>0.8652614820198663</v>
          </cell>
        </row>
        <row r="1680">
          <cell r="A1680">
            <v>1678</v>
          </cell>
          <cell r="B1680">
            <v>19</v>
          </cell>
          <cell r="C1680" t="str">
            <v>031</v>
          </cell>
          <cell r="D1680" t="str">
            <v xml:space="preserve">BILLERICA                    </v>
          </cell>
          <cell r="E1680">
            <v>0</v>
          </cell>
          <cell r="G1680">
            <v>8365</v>
          </cell>
          <cell r="H1680" t="str">
            <v>Building Technology (2250)</v>
          </cell>
          <cell r="I1680">
            <v>0</v>
          </cell>
          <cell r="J1680">
            <v>0</v>
          </cell>
          <cell r="K1680">
            <v>0</v>
          </cell>
          <cell r="L1680">
            <v>0</v>
          </cell>
          <cell r="M1680">
            <v>0</v>
          </cell>
        </row>
        <row r="1681">
          <cell r="A1681">
            <v>1679</v>
          </cell>
          <cell r="B1681">
            <v>20</v>
          </cell>
          <cell r="C1681" t="str">
            <v>031</v>
          </cell>
          <cell r="D1681" t="str">
            <v xml:space="preserve">BILLERICA                    </v>
          </cell>
          <cell r="E1681">
            <v>0</v>
          </cell>
          <cell r="G1681">
            <v>8380</v>
          </cell>
          <cell r="H1681" t="str">
            <v>Instructional Coordinators and Team Leaders (2315)</v>
          </cell>
          <cell r="I1681">
            <v>10700</v>
          </cell>
          <cell r="J1681">
            <v>0</v>
          </cell>
          <cell r="K1681">
            <v>10700</v>
          </cell>
          <cell r="L1681">
            <v>1.3926510895301676E-2</v>
          </cell>
          <cell r="M1681">
            <v>1.8516595715225139</v>
          </cell>
        </row>
        <row r="1682">
          <cell r="A1682">
            <v>1680</v>
          </cell>
          <cell r="B1682">
            <v>21</v>
          </cell>
          <cell r="C1682" t="str">
            <v>031</v>
          </cell>
          <cell r="D1682" t="str">
            <v xml:space="preserve">BILLERICA                    </v>
          </cell>
          <cell r="E1682">
            <v>6</v>
          </cell>
          <cell r="F1682" t="str">
            <v>Classroom and Specialist Teachers</v>
          </cell>
          <cell r="I1682">
            <v>22961068</v>
          </cell>
          <cell r="J1682">
            <v>2364238</v>
          </cell>
          <cell r="K1682">
            <v>25325306</v>
          </cell>
          <cell r="L1682">
            <v>32.961976629518588</v>
          </cell>
          <cell r="M1682">
            <v>4382.6023604333222</v>
          </cell>
        </row>
        <row r="1683">
          <cell r="A1683">
            <v>1681</v>
          </cell>
          <cell r="B1683">
            <v>22</v>
          </cell>
          <cell r="C1683" t="str">
            <v>031</v>
          </cell>
          <cell r="D1683" t="str">
            <v xml:space="preserve">BILLERICA                    </v>
          </cell>
          <cell r="E1683">
            <v>0</v>
          </cell>
          <cell r="G1683">
            <v>8370</v>
          </cell>
          <cell r="H1683" t="str">
            <v>Teachers, Classroom (2305)</v>
          </cell>
          <cell r="I1683">
            <v>19230468</v>
          </cell>
          <cell r="J1683">
            <v>2322347</v>
          </cell>
          <cell r="K1683">
            <v>21552815</v>
          </cell>
          <cell r="L1683">
            <v>28.051917095506671</v>
          </cell>
          <cell r="M1683">
            <v>3729.7641297200012</v>
          </cell>
        </row>
        <row r="1684">
          <cell r="A1684">
            <v>1682</v>
          </cell>
          <cell r="B1684">
            <v>23</v>
          </cell>
          <cell r="C1684" t="str">
            <v>031</v>
          </cell>
          <cell r="D1684" t="str">
            <v xml:space="preserve">BILLERICA                    </v>
          </cell>
          <cell r="E1684">
            <v>0</v>
          </cell>
          <cell r="G1684">
            <v>8375</v>
          </cell>
          <cell r="H1684" t="str">
            <v>Teachers, Specialists  (2310)</v>
          </cell>
          <cell r="I1684">
            <v>3730600</v>
          </cell>
          <cell r="J1684">
            <v>41891</v>
          </cell>
          <cell r="K1684">
            <v>3772491</v>
          </cell>
          <cell r="L1684">
            <v>4.9100595340119169</v>
          </cell>
          <cell r="M1684">
            <v>652.83823071332154</v>
          </cell>
        </row>
        <row r="1685">
          <cell r="A1685">
            <v>1683</v>
          </cell>
          <cell r="B1685">
            <v>24</v>
          </cell>
          <cell r="C1685" t="str">
            <v>031</v>
          </cell>
          <cell r="D1685" t="str">
            <v xml:space="preserve">BILLERICA                    </v>
          </cell>
          <cell r="E1685">
            <v>7</v>
          </cell>
          <cell r="F1685" t="str">
            <v>Other Teaching Services</v>
          </cell>
          <cell r="I1685">
            <v>4500590</v>
          </cell>
          <cell r="J1685">
            <v>153524</v>
          </cell>
          <cell r="K1685">
            <v>4654114</v>
          </cell>
          <cell r="L1685">
            <v>6.0575298438295384</v>
          </cell>
          <cell r="M1685">
            <v>805.4051154258816</v>
          </cell>
        </row>
        <row r="1686">
          <cell r="A1686">
            <v>1684</v>
          </cell>
          <cell r="B1686">
            <v>25</v>
          </cell>
          <cell r="C1686" t="str">
            <v>031</v>
          </cell>
          <cell r="D1686" t="str">
            <v xml:space="preserve">BILLERICA                    </v>
          </cell>
          <cell r="E1686">
            <v>0</v>
          </cell>
          <cell r="G1686">
            <v>8385</v>
          </cell>
          <cell r="H1686" t="str">
            <v>Medical/ Therapeutic Services (2320)</v>
          </cell>
          <cell r="I1686">
            <v>1628275</v>
          </cell>
          <cell r="J1686">
            <v>43038</v>
          </cell>
          <cell r="K1686">
            <v>1671313</v>
          </cell>
          <cell r="L1686">
            <v>2.1752858601831151</v>
          </cell>
          <cell r="M1686">
            <v>289.22455265981375</v>
          </cell>
        </row>
        <row r="1687">
          <cell r="A1687">
            <v>1685</v>
          </cell>
          <cell r="B1687">
            <v>26</v>
          </cell>
          <cell r="C1687" t="str">
            <v>031</v>
          </cell>
          <cell r="D1687" t="str">
            <v xml:space="preserve">BILLERICA                    </v>
          </cell>
          <cell r="E1687">
            <v>0</v>
          </cell>
          <cell r="G1687">
            <v>8390</v>
          </cell>
          <cell r="H1687" t="str">
            <v>Substitute Teachers (2325)</v>
          </cell>
          <cell r="I1687">
            <v>379542</v>
          </cell>
          <cell r="J1687">
            <v>0</v>
          </cell>
          <cell r="K1687">
            <v>379542</v>
          </cell>
          <cell r="L1687">
            <v>0.4939902615163167</v>
          </cell>
          <cell r="M1687">
            <v>65.680614681756822</v>
          </cell>
        </row>
        <row r="1688">
          <cell r="A1688">
            <v>1686</v>
          </cell>
          <cell r="B1688">
            <v>27</v>
          </cell>
          <cell r="C1688" t="str">
            <v>031</v>
          </cell>
          <cell r="D1688" t="str">
            <v xml:space="preserve">BILLERICA                    </v>
          </cell>
          <cell r="E1688">
            <v>0</v>
          </cell>
          <cell r="G1688">
            <v>8395</v>
          </cell>
          <cell r="H1688" t="str">
            <v>Non-Clerical Paraprofs./Instructional Assistants (2330)</v>
          </cell>
          <cell r="I1688">
            <v>1935915</v>
          </cell>
          <cell r="J1688">
            <v>110486</v>
          </cell>
          <cell r="K1688">
            <v>2046401</v>
          </cell>
          <cell r="L1688">
            <v>2.6634790488463778</v>
          </cell>
          <cell r="M1688">
            <v>354.13439241338733</v>
          </cell>
        </row>
        <row r="1689">
          <cell r="A1689">
            <v>1687</v>
          </cell>
          <cell r="B1689">
            <v>28</v>
          </cell>
          <cell r="C1689" t="str">
            <v>031</v>
          </cell>
          <cell r="D1689" t="str">
            <v xml:space="preserve">BILLERICA                    </v>
          </cell>
          <cell r="E1689">
            <v>0</v>
          </cell>
          <cell r="G1689">
            <v>8400</v>
          </cell>
          <cell r="H1689" t="str">
            <v>Librarians and Media Center Directors (2340)</v>
          </cell>
          <cell r="I1689">
            <v>556858</v>
          </cell>
          <cell r="J1689">
            <v>0</v>
          </cell>
          <cell r="K1689">
            <v>556858</v>
          </cell>
          <cell r="L1689">
            <v>0.72477467328372902</v>
          </cell>
          <cell r="M1689">
            <v>96.36555567092374</v>
          </cell>
        </row>
        <row r="1690">
          <cell r="A1690">
            <v>1688</v>
          </cell>
          <cell r="B1690">
            <v>29</v>
          </cell>
          <cell r="C1690" t="str">
            <v>031</v>
          </cell>
          <cell r="D1690" t="str">
            <v xml:space="preserve">BILLERICA                    </v>
          </cell>
          <cell r="E1690">
            <v>8</v>
          </cell>
          <cell r="F1690" t="str">
            <v>Professional Development</v>
          </cell>
          <cell r="I1690">
            <v>338588</v>
          </cell>
          <cell r="J1690">
            <v>7250</v>
          </cell>
          <cell r="K1690">
            <v>345838</v>
          </cell>
          <cell r="L1690">
            <v>0.45012305373919076</v>
          </cell>
          <cell r="M1690">
            <v>59.848060083757311</v>
          </cell>
        </row>
        <row r="1691">
          <cell r="A1691">
            <v>1689</v>
          </cell>
          <cell r="B1691">
            <v>30</v>
          </cell>
          <cell r="C1691" t="str">
            <v>031</v>
          </cell>
          <cell r="D1691" t="str">
            <v xml:space="preserve">BILLERICA                    </v>
          </cell>
          <cell r="E1691">
            <v>0</v>
          </cell>
          <cell r="G1691">
            <v>8405</v>
          </cell>
          <cell r="H1691" t="str">
            <v>Professional Development Leadership (2351)</v>
          </cell>
          <cell r="I1691">
            <v>125727</v>
          </cell>
          <cell r="J1691">
            <v>7250</v>
          </cell>
          <cell r="K1691">
            <v>132977</v>
          </cell>
          <cell r="L1691">
            <v>0.17307529339481598</v>
          </cell>
          <cell r="M1691">
            <v>23.011975218911154</v>
          </cell>
        </row>
        <row r="1692">
          <cell r="A1692">
            <v>1690</v>
          </cell>
          <cell r="B1692">
            <v>31</v>
          </cell>
          <cell r="C1692" t="str">
            <v>031</v>
          </cell>
          <cell r="D1692" t="str">
            <v xml:space="preserve">BILLERICA                    </v>
          </cell>
          <cell r="E1692">
            <v>0</v>
          </cell>
          <cell r="G1692">
            <v>8410</v>
          </cell>
          <cell r="H1692" t="str">
            <v>Teacher/Instructional Staff-Professional Days (2353)</v>
          </cell>
          <cell r="I1692">
            <v>37070</v>
          </cell>
          <cell r="J1692">
            <v>0</v>
          </cell>
          <cell r="K1692">
            <v>37070</v>
          </cell>
          <cell r="L1692">
            <v>4.8248201765311506E-2</v>
          </cell>
          <cell r="M1692">
            <v>6.4150486276952892</v>
          </cell>
        </row>
        <row r="1693">
          <cell r="A1693">
            <v>1691</v>
          </cell>
          <cell r="B1693">
            <v>32</v>
          </cell>
          <cell r="C1693" t="str">
            <v>031</v>
          </cell>
          <cell r="D1693" t="str">
            <v xml:space="preserve">BILLERICA                    </v>
          </cell>
          <cell r="E1693">
            <v>0</v>
          </cell>
          <cell r="G1693">
            <v>8415</v>
          </cell>
          <cell r="H1693" t="str">
            <v>Substitutes for Instructional Staff at Prof. Dev. (2355)</v>
          </cell>
          <cell r="I1693">
            <v>0</v>
          </cell>
          <cell r="J1693">
            <v>0</v>
          </cell>
          <cell r="K1693">
            <v>0</v>
          </cell>
          <cell r="L1693">
            <v>0</v>
          </cell>
          <cell r="M1693">
            <v>0</v>
          </cell>
        </row>
        <row r="1694">
          <cell r="A1694">
            <v>1692</v>
          </cell>
          <cell r="B1694">
            <v>33</v>
          </cell>
          <cell r="C1694" t="str">
            <v>031</v>
          </cell>
          <cell r="D1694" t="str">
            <v xml:space="preserve">BILLERICA                    </v>
          </cell>
          <cell r="E1694">
            <v>0</v>
          </cell>
          <cell r="G1694">
            <v>8420</v>
          </cell>
          <cell r="H1694" t="str">
            <v>Prof. Dev.  Stipends, Providers and Expenses (2357)</v>
          </cell>
          <cell r="I1694">
            <v>175791</v>
          </cell>
          <cell r="J1694">
            <v>0</v>
          </cell>
          <cell r="K1694">
            <v>175791</v>
          </cell>
          <cell r="L1694">
            <v>0.22879955857906326</v>
          </cell>
          <cell r="M1694">
            <v>30.421036237150865</v>
          </cell>
        </row>
        <row r="1695">
          <cell r="A1695">
            <v>1693</v>
          </cell>
          <cell r="B1695">
            <v>34</v>
          </cell>
          <cell r="C1695" t="str">
            <v>031</v>
          </cell>
          <cell r="D1695" t="str">
            <v xml:space="preserve">BILLERICA                    </v>
          </cell>
          <cell r="E1695">
            <v>9</v>
          </cell>
          <cell r="F1695" t="str">
            <v>Instructional Materials, Equipment and Technology</v>
          </cell>
          <cell r="I1695">
            <v>1646262</v>
          </cell>
          <cell r="J1695">
            <v>40822</v>
          </cell>
          <cell r="K1695">
            <v>1687084</v>
          </cell>
          <cell r="L1695">
            <v>2.1958124960083301</v>
          </cell>
          <cell r="M1695">
            <v>291.95376042640083</v>
          </cell>
        </row>
        <row r="1696">
          <cell r="A1696">
            <v>1694</v>
          </cell>
          <cell r="B1696">
            <v>35</v>
          </cell>
          <cell r="C1696" t="str">
            <v>031</v>
          </cell>
          <cell r="D1696" t="str">
            <v xml:space="preserve">BILLERICA                    </v>
          </cell>
          <cell r="E1696">
            <v>0</v>
          </cell>
          <cell r="G1696">
            <v>8425</v>
          </cell>
          <cell r="H1696" t="str">
            <v>Textbooks &amp; Related Software/Media/Materials (2410)</v>
          </cell>
          <cell r="I1696">
            <v>238650</v>
          </cell>
          <cell r="J1696">
            <v>0</v>
          </cell>
          <cell r="K1696">
            <v>238650</v>
          </cell>
          <cell r="L1696">
            <v>0.31061325468820045</v>
          </cell>
          <cell r="M1696">
            <v>41.298930536808221</v>
          </cell>
        </row>
        <row r="1697">
          <cell r="A1697">
            <v>1695</v>
          </cell>
          <cell r="B1697">
            <v>36</v>
          </cell>
          <cell r="C1697" t="str">
            <v>031</v>
          </cell>
          <cell r="D1697" t="str">
            <v xml:space="preserve">BILLERICA                    </v>
          </cell>
          <cell r="E1697">
            <v>0</v>
          </cell>
          <cell r="G1697">
            <v>8430</v>
          </cell>
          <cell r="H1697" t="str">
            <v>Other Instructional Materials (2415)</v>
          </cell>
          <cell r="I1697">
            <v>46533</v>
          </cell>
          <cell r="J1697">
            <v>569</v>
          </cell>
          <cell r="K1697">
            <v>47102</v>
          </cell>
          <cell r="L1697">
            <v>6.1305281886962569E-2</v>
          </cell>
          <cell r="M1697">
            <v>8.1511092652199491</v>
          </cell>
        </row>
        <row r="1698">
          <cell r="A1698">
            <v>1696</v>
          </cell>
          <cell r="B1698">
            <v>37</v>
          </cell>
          <cell r="C1698" t="str">
            <v>031</v>
          </cell>
          <cell r="D1698" t="str">
            <v xml:space="preserve">BILLERICA                    </v>
          </cell>
          <cell r="E1698">
            <v>0</v>
          </cell>
          <cell r="G1698">
            <v>8435</v>
          </cell>
          <cell r="H1698" t="str">
            <v>Instructional Equipment (2420)</v>
          </cell>
          <cell r="I1698">
            <v>213037</v>
          </cell>
          <cell r="J1698">
            <v>0</v>
          </cell>
          <cell r="K1698">
            <v>213037</v>
          </cell>
          <cell r="L1698">
            <v>0.27727683192545638</v>
          </cell>
          <cell r="M1698">
            <v>36.866542069013256</v>
          </cell>
        </row>
        <row r="1699">
          <cell r="A1699">
            <v>1697</v>
          </cell>
          <cell r="B1699">
            <v>38</v>
          </cell>
          <cell r="C1699" t="str">
            <v>031</v>
          </cell>
          <cell r="D1699" t="str">
            <v xml:space="preserve">BILLERICA                    </v>
          </cell>
          <cell r="E1699">
            <v>0</v>
          </cell>
          <cell r="G1699">
            <v>8440</v>
          </cell>
          <cell r="H1699" t="str">
            <v>General Supplies (2430)</v>
          </cell>
          <cell r="I1699">
            <v>617293</v>
          </cell>
          <cell r="J1699">
            <v>32128</v>
          </cell>
          <cell r="K1699">
            <v>649421</v>
          </cell>
          <cell r="L1699">
            <v>0.84524940487268307</v>
          </cell>
          <cell r="M1699">
            <v>112.38379538296472</v>
          </cell>
        </row>
        <row r="1700">
          <cell r="A1700">
            <v>1698</v>
          </cell>
          <cell r="B1700">
            <v>39</v>
          </cell>
          <cell r="C1700" t="str">
            <v>031</v>
          </cell>
          <cell r="D1700" t="str">
            <v xml:space="preserve">BILLERICA                    </v>
          </cell>
          <cell r="E1700">
            <v>0</v>
          </cell>
          <cell r="G1700">
            <v>8445</v>
          </cell>
          <cell r="H1700" t="str">
            <v>Other Instructional Services (2440)</v>
          </cell>
          <cell r="I1700">
            <v>90747</v>
          </cell>
          <cell r="J1700">
            <v>7105</v>
          </cell>
          <cell r="K1700">
            <v>97852</v>
          </cell>
          <cell r="L1700">
            <v>0.12735859290907098</v>
          </cell>
          <cell r="M1700">
            <v>16.933513307721594</v>
          </cell>
        </row>
        <row r="1701">
          <cell r="A1701">
            <v>1699</v>
          </cell>
          <cell r="B1701">
            <v>40</v>
          </cell>
          <cell r="C1701" t="str">
            <v>031</v>
          </cell>
          <cell r="D1701" t="str">
            <v xml:space="preserve">BILLERICA                    </v>
          </cell>
          <cell r="E1701">
            <v>0</v>
          </cell>
          <cell r="G1701">
            <v>8450</v>
          </cell>
          <cell r="H1701" t="str">
            <v>Classroom Instructional Technology (2451)</v>
          </cell>
          <cell r="I1701">
            <v>303353</v>
          </cell>
          <cell r="J1701">
            <v>1020</v>
          </cell>
          <cell r="K1701">
            <v>304373</v>
          </cell>
          <cell r="L1701">
            <v>0.39615457016221095</v>
          </cell>
          <cell r="M1701">
            <v>52.672446613366553</v>
          </cell>
        </row>
        <row r="1702">
          <cell r="A1702">
            <v>1700</v>
          </cell>
          <cell r="B1702">
            <v>41</v>
          </cell>
          <cell r="C1702" t="str">
            <v>031</v>
          </cell>
          <cell r="D1702" t="str">
            <v xml:space="preserve">BILLERICA                    </v>
          </cell>
          <cell r="E1702">
            <v>0</v>
          </cell>
          <cell r="G1702">
            <v>8455</v>
          </cell>
          <cell r="H1702" t="str">
            <v>Other Instructional Hardware  (2453)</v>
          </cell>
          <cell r="I1702">
            <v>0</v>
          </cell>
          <cell r="J1702">
            <v>0</v>
          </cell>
          <cell r="K1702">
            <v>0</v>
          </cell>
          <cell r="L1702">
            <v>0</v>
          </cell>
          <cell r="M1702">
            <v>0</v>
          </cell>
        </row>
        <row r="1703">
          <cell r="A1703">
            <v>1701</v>
          </cell>
          <cell r="B1703">
            <v>42</v>
          </cell>
          <cell r="C1703" t="str">
            <v>031</v>
          </cell>
          <cell r="D1703" t="str">
            <v xml:space="preserve">BILLERICA                    </v>
          </cell>
          <cell r="E1703">
            <v>0</v>
          </cell>
          <cell r="G1703">
            <v>8460</v>
          </cell>
          <cell r="H1703" t="str">
            <v>Instructional Software (2455)</v>
          </cell>
          <cell r="I1703">
            <v>136649</v>
          </cell>
          <cell r="J1703">
            <v>0</v>
          </cell>
          <cell r="K1703">
            <v>136649</v>
          </cell>
          <cell r="L1703">
            <v>0.17785455956374566</v>
          </cell>
          <cell r="M1703">
            <v>23.647423251306542</v>
          </cell>
        </row>
        <row r="1704">
          <cell r="A1704">
            <v>1702</v>
          </cell>
          <cell r="B1704">
            <v>43</v>
          </cell>
          <cell r="C1704" t="str">
            <v>031</v>
          </cell>
          <cell r="D1704" t="str">
            <v xml:space="preserve">BILLERICA                    </v>
          </cell>
          <cell r="E1704">
            <v>10</v>
          </cell>
          <cell r="F1704" t="str">
            <v>Guidance, Counseling and Testing</v>
          </cell>
          <cell r="I1704">
            <v>2358680</v>
          </cell>
          <cell r="J1704">
            <v>125166</v>
          </cell>
          <cell r="K1704">
            <v>2483846</v>
          </cell>
          <cell r="L1704">
            <v>3.2328325589954661</v>
          </cell>
          <cell r="M1704">
            <v>429.83525421382342</v>
          </cell>
        </row>
        <row r="1705">
          <cell r="A1705">
            <v>1703</v>
          </cell>
          <cell r="B1705">
            <v>44</v>
          </cell>
          <cell r="C1705" t="str">
            <v>031</v>
          </cell>
          <cell r="D1705" t="str">
            <v xml:space="preserve">BILLERICA                    </v>
          </cell>
          <cell r="E1705">
            <v>0</v>
          </cell>
          <cell r="G1705">
            <v>8465</v>
          </cell>
          <cell r="H1705" t="str">
            <v>Guidance and Adjustment Counselors (2710)</v>
          </cell>
          <cell r="I1705">
            <v>620262</v>
          </cell>
          <cell r="J1705">
            <v>0</v>
          </cell>
          <cell r="K1705">
            <v>620262</v>
          </cell>
          <cell r="L1705">
            <v>0.80729771036837461</v>
          </cell>
          <cell r="M1705">
            <v>107.33776347212127</v>
          </cell>
        </row>
        <row r="1706">
          <cell r="A1706">
            <v>1704</v>
          </cell>
          <cell r="B1706">
            <v>45</v>
          </cell>
          <cell r="C1706" t="str">
            <v>031</v>
          </cell>
          <cell r="D1706" t="str">
            <v xml:space="preserve">BILLERICA                    </v>
          </cell>
          <cell r="E1706">
            <v>0</v>
          </cell>
          <cell r="G1706">
            <v>8470</v>
          </cell>
          <cell r="H1706" t="str">
            <v>Testing and Assessment (2720)</v>
          </cell>
          <cell r="I1706">
            <v>15718</v>
          </cell>
          <cell r="J1706">
            <v>0</v>
          </cell>
          <cell r="K1706">
            <v>15718</v>
          </cell>
          <cell r="L1706">
            <v>2.0457654042275862E-2</v>
          </cell>
          <cell r="M1706">
            <v>2.720035994877652</v>
          </cell>
        </row>
        <row r="1707">
          <cell r="A1707">
            <v>1705</v>
          </cell>
          <cell r="B1707">
            <v>46</v>
          </cell>
          <cell r="C1707" t="str">
            <v>031</v>
          </cell>
          <cell r="D1707" t="str">
            <v xml:space="preserve">BILLERICA                    </v>
          </cell>
          <cell r="E1707">
            <v>0</v>
          </cell>
          <cell r="G1707">
            <v>8475</v>
          </cell>
          <cell r="H1707" t="str">
            <v>Psychological Services (2800)</v>
          </cell>
          <cell r="I1707">
            <v>1722700</v>
          </cell>
          <cell r="J1707">
            <v>125166</v>
          </cell>
          <cell r="K1707">
            <v>1847866</v>
          </cell>
          <cell r="L1707">
            <v>2.4050771945848157</v>
          </cell>
          <cell r="M1707">
            <v>319.77745474682445</v>
          </cell>
        </row>
        <row r="1708">
          <cell r="A1708">
            <v>1706</v>
          </cell>
          <cell r="B1708">
            <v>47</v>
          </cell>
          <cell r="C1708" t="str">
            <v>031</v>
          </cell>
          <cell r="D1708" t="str">
            <v xml:space="preserve">BILLERICA                    </v>
          </cell>
          <cell r="E1708">
            <v>11</v>
          </cell>
          <cell r="F1708" t="str">
            <v>Pupil Services</v>
          </cell>
          <cell r="I1708">
            <v>4059615</v>
          </cell>
          <cell r="J1708">
            <v>1874468</v>
          </cell>
          <cell r="K1708">
            <v>5934083</v>
          </cell>
          <cell r="L1708">
            <v>7.7234646311331261</v>
          </cell>
          <cell r="M1708">
            <v>1026.9066902017789</v>
          </cell>
        </row>
        <row r="1709">
          <cell r="A1709">
            <v>1707</v>
          </cell>
          <cell r="B1709">
            <v>48</v>
          </cell>
          <cell r="C1709" t="str">
            <v>031</v>
          </cell>
          <cell r="D1709" t="str">
            <v xml:space="preserve">BILLERICA                    </v>
          </cell>
          <cell r="E1709">
            <v>0</v>
          </cell>
          <cell r="G1709">
            <v>8485</v>
          </cell>
          <cell r="H1709" t="str">
            <v>Attendance and Parent Liaison Services (3100)</v>
          </cell>
          <cell r="I1709">
            <v>69870</v>
          </cell>
          <cell r="J1709">
            <v>0</v>
          </cell>
          <cell r="K1709">
            <v>69870</v>
          </cell>
          <cell r="L1709">
            <v>9.0938814603245613E-2</v>
          </cell>
          <cell r="M1709">
            <v>12.091163949745612</v>
          </cell>
        </row>
        <row r="1710">
          <cell r="A1710">
            <v>1708</v>
          </cell>
          <cell r="B1710">
            <v>49</v>
          </cell>
          <cell r="C1710" t="str">
            <v>031</v>
          </cell>
          <cell r="D1710" t="str">
            <v xml:space="preserve">BILLERICA                    </v>
          </cell>
          <cell r="E1710">
            <v>0</v>
          </cell>
          <cell r="G1710">
            <v>8490</v>
          </cell>
          <cell r="H1710" t="str">
            <v>Medical/Health Services (3200)</v>
          </cell>
          <cell r="I1710">
            <v>773298</v>
          </cell>
          <cell r="J1710">
            <v>20920</v>
          </cell>
          <cell r="K1710">
            <v>794218</v>
          </cell>
          <cell r="L1710">
            <v>1.0337089374060473</v>
          </cell>
          <cell r="M1710">
            <v>137.44124874537084</v>
          </cell>
        </row>
        <row r="1711">
          <cell r="A1711">
            <v>1709</v>
          </cell>
          <cell r="B1711">
            <v>50</v>
          </cell>
          <cell r="C1711" t="str">
            <v>031</v>
          </cell>
          <cell r="D1711" t="str">
            <v xml:space="preserve">BILLERICA                    </v>
          </cell>
          <cell r="E1711">
            <v>0</v>
          </cell>
          <cell r="G1711">
            <v>8495</v>
          </cell>
          <cell r="H1711" t="str">
            <v>In-District Transportation (3300)</v>
          </cell>
          <cell r="I1711">
            <v>2635255</v>
          </cell>
          <cell r="J1711">
            <v>0</v>
          </cell>
          <cell r="K1711">
            <v>2635255</v>
          </cell>
          <cell r="L1711">
            <v>3.4298978943362819</v>
          </cell>
          <cell r="M1711">
            <v>456.03692936005257</v>
          </cell>
        </row>
        <row r="1712">
          <cell r="A1712">
            <v>1710</v>
          </cell>
          <cell r="B1712">
            <v>51</v>
          </cell>
          <cell r="C1712" t="str">
            <v>031</v>
          </cell>
          <cell r="D1712" t="str">
            <v xml:space="preserve">BILLERICA                    </v>
          </cell>
          <cell r="E1712">
            <v>0</v>
          </cell>
          <cell r="G1712">
            <v>8500</v>
          </cell>
          <cell r="H1712" t="str">
            <v>Food Salaries and Other Expenses (3400)</v>
          </cell>
          <cell r="I1712">
            <v>0</v>
          </cell>
          <cell r="J1712">
            <v>1648630</v>
          </cell>
          <cell r="K1712">
            <v>1648630</v>
          </cell>
          <cell r="L1712">
            <v>2.1457629586281497</v>
          </cell>
          <cell r="M1712">
            <v>285.29920742048245</v>
          </cell>
        </row>
        <row r="1713">
          <cell r="A1713">
            <v>1711</v>
          </cell>
          <cell r="B1713">
            <v>52</v>
          </cell>
          <cell r="C1713" t="str">
            <v>031</v>
          </cell>
          <cell r="D1713" t="str">
            <v xml:space="preserve">BILLERICA                    </v>
          </cell>
          <cell r="E1713">
            <v>0</v>
          </cell>
          <cell r="G1713">
            <v>8505</v>
          </cell>
          <cell r="H1713" t="str">
            <v>Athletics (3510)</v>
          </cell>
          <cell r="I1713">
            <v>382819</v>
          </cell>
          <cell r="J1713">
            <v>204918</v>
          </cell>
          <cell r="K1713">
            <v>587737</v>
          </cell>
          <cell r="L1713">
            <v>0.76496502187588045</v>
          </cell>
          <cell r="M1713">
            <v>101.70923753158203</v>
          </cell>
        </row>
        <row r="1714">
          <cell r="A1714">
            <v>1712</v>
          </cell>
          <cell r="B1714">
            <v>53</v>
          </cell>
          <cell r="C1714" t="str">
            <v>031</v>
          </cell>
          <cell r="D1714" t="str">
            <v xml:space="preserve">BILLERICA                    </v>
          </cell>
          <cell r="E1714">
            <v>0</v>
          </cell>
          <cell r="G1714">
            <v>8510</v>
          </cell>
          <cell r="H1714" t="str">
            <v>Other Student Body Activities (3520)</v>
          </cell>
          <cell r="I1714">
            <v>150349</v>
          </cell>
          <cell r="J1714">
            <v>0</v>
          </cell>
          <cell r="K1714">
            <v>150349</v>
          </cell>
          <cell r="L1714">
            <v>0.19568569968202912</v>
          </cell>
          <cell r="M1714">
            <v>26.018239712040977</v>
          </cell>
        </row>
        <row r="1715">
          <cell r="A1715">
            <v>1713</v>
          </cell>
          <cell r="B1715">
            <v>54</v>
          </cell>
          <cell r="C1715" t="str">
            <v>031</v>
          </cell>
          <cell r="D1715" t="str">
            <v xml:space="preserve">BILLERICA                    </v>
          </cell>
          <cell r="E1715">
            <v>0</v>
          </cell>
          <cell r="G1715">
            <v>8515</v>
          </cell>
          <cell r="H1715" t="str">
            <v>School Security  (3600)</v>
          </cell>
          <cell r="I1715">
            <v>48024</v>
          </cell>
          <cell r="J1715">
            <v>0</v>
          </cell>
          <cell r="K1715">
            <v>48024</v>
          </cell>
          <cell r="L1715">
            <v>6.2505304601492312E-2</v>
          </cell>
          <cell r="M1715">
            <v>8.3106634825044114</v>
          </cell>
        </row>
        <row r="1716">
          <cell r="A1716">
            <v>1714</v>
          </cell>
          <cell r="B1716">
            <v>55</v>
          </cell>
          <cell r="C1716" t="str">
            <v>031</v>
          </cell>
          <cell r="D1716" t="str">
            <v xml:space="preserve">BILLERICA                    </v>
          </cell>
          <cell r="E1716">
            <v>12</v>
          </cell>
          <cell r="F1716" t="str">
            <v>Operations and Maintenance</v>
          </cell>
          <cell r="I1716">
            <v>5541301</v>
          </cell>
          <cell r="J1716">
            <v>1191622</v>
          </cell>
          <cell r="K1716">
            <v>6732923</v>
          </cell>
          <cell r="L1716">
            <v>8.7631893006287136</v>
          </cell>
          <cell r="M1716">
            <v>1165.147786661129</v>
          </cell>
        </row>
        <row r="1717">
          <cell r="A1717">
            <v>1715</v>
          </cell>
          <cell r="B1717">
            <v>56</v>
          </cell>
          <cell r="C1717" t="str">
            <v>031</v>
          </cell>
          <cell r="D1717" t="str">
            <v xml:space="preserve">BILLERICA                    </v>
          </cell>
          <cell r="E1717">
            <v>0</v>
          </cell>
          <cell r="G1717">
            <v>8520</v>
          </cell>
          <cell r="H1717" t="str">
            <v>Custodial Services (4110)</v>
          </cell>
          <cell r="I1717">
            <v>1654376</v>
          </cell>
          <cell r="J1717">
            <v>913103</v>
          </cell>
          <cell r="K1717">
            <v>2567479</v>
          </cell>
          <cell r="L1717">
            <v>3.3416845109306776</v>
          </cell>
          <cell r="M1717">
            <v>444.30813691897691</v>
          </cell>
        </row>
        <row r="1718">
          <cell r="A1718">
            <v>1716</v>
          </cell>
          <cell r="B1718">
            <v>57</v>
          </cell>
          <cell r="C1718" t="str">
            <v>031</v>
          </cell>
          <cell r="D1718" t="str">
            <v xml:space="preserve">BILLERICA                    </v>
          </cell>
          <cell r="E1718">
            <v>0</v>
          </cell>
          <cell r="G1718">
            <v>8525</v>
          </cell>
          <cell r="H1718" t="str">
            <v>Heating of Buildings (4120)</v>
          </cell>
          <cell r="I1718">
            <v>711809</v>
          </cell>
          <cell r="J1718">
            <v>20825</v>
          </cell>
          <cell r="K1718">
            <v>732634</v>
          </cell>
          <cell r="L1718">
            <v>0.95355470871667736</v>
          </cell>
          <cell r="M1718">
            <v>126.78399612362855</v>
          </cell>
        </row>
        <row r="1719">
          <cell r="A1719">
            <v>1717</v>
          </cell>
          <cell r="B1719">
            <v>58</v>
          </cell>
          <cell r="C1719" t="str">
            <v>031</v>
          </cell>
          <cell r="D1719" t="str">
            <v xml:space="preserve">BILLERICA                    </v>
          </cell>
          <cell r="E1719">
            <v>0</v>
          </cell>
          <cell r="G1719">
            <v>8530</v>
          </cell>
          <cell r="H1719" t="str">
            <v>Utility Services (4130)</v>
          </cell>
          <cell r="I1719">
            <v>944284</v>
          </cell>
          <cell r="J1719">
            <v>22143</v>
          </cell>
          <cell r="K1719">
            <v>966427</v>
          </cell>
          <cell r="L1719">
            <v>1.2578463686928703</v>
          </cell>
          <cell r="M1719">
            <v>167.24241165680269</v>
          </cell>
        </row>
        <row r="1720">
          <cell r="A1720">
            <v>1718</v>
          </cell>
          <cell r="B1720">
            <v>59</v>
          </cell>
          <cell r="C1720" t="str">
            <v>031</v>
          </cell>
          <cell r="D1720" t="str">
            <v xml:space="preserve">BILLERICA                    </v>
          </cell>
          <cell r="E1720">
            <v>0</v>
          </cell>
          <cell r="G1720">
            <v>8535</v>
          </cell>
          <cell r="H1720" t="str">
            <v>Maintenance of Grounds (4210)</v>
          </cell>
          <cell r="I1720">
            <v>230886</v>
          </cell>
          <cell r="J1720">
            <v>0</v>
          </cell>
          <cell r="K1720">
            <v>230886</v>
          </cell>
          <cell r="L1720">
            <v>0.30050807425912363</v>
          </cell>
          <cell r="M1720">
            <v>39.95535250752777</v>
          </cell>
        </row>
        <row r="1721">
          <cell r="A1721">
            <v>1719</v>
          </cell>
          <cell r="B1721">
            <v>60</v>
          </cell>
          <cell r="C1721" t="str">
            <v>031</v>
          </cell>
          <cell r="D1721" t="str">
            <v xml:space="preserve">BILLERICA                    </v>
          </cell>
          <cell r="E1721">
            <v>0</v>
          </cell>
          <cell r="G1721">
            <v>8540</v>
          </cell>
          <cell r="H1721" t="str">
            <v>Maintenance of Buildings (4220)</v>
          </cell>
          <cell r="I1721">
            <v>658060</v>
          </cell>
          <cell r="J1721">
            <v>235551</v>
          </cell>
          <cell r="K1721">
            <v>893611</v>
          </cell>
          <cell r="L1721">
            <v>1.1630732081926567</v>
          </cell>
          <cell r="M1721">
            <v>154.64143564185096</v>
          </cell>
        </row>
        <row r="1722">
          <cell r="A1722">
            <v>1720</v>
          </cell>
          <cell r="B1722">
            <v>61</v>
          </cell>
          <cell r="C1722" t="str">
            <v>031</v>
          </cell>
          <cell r="D1722" t="str">
            <v xml:space="preserve">BILLERICA                    </v>
          </cell>
          <cell r="E1722">
            <v>0</v>
          </cell>
          <cell r="G1722">
            <v>8545</v>
          </cell>
          <cell r="H1722" t="str">
            <v>Building Security System (4225)</v>
          </cell>
          <cell r="I1722">
            <v>36914</v>
          </cell>
          <cell r="J1722">
            <v>0</v>
          </cell>
          <cell r="K1722">
            <v>36914</v>
          </cell>
          <cell r="L1722">
            <v>4.8045161045716454E-2</v>
          </cell>
          <cell r="M1722">
            <v>6.3880524694562695</v>
          </cell>
        </row>
        <row r="1723">
          <cell r="A1723">
            <v>1721</v>
          </cell>
          <cell r="B1723">
            <v>62</v>
          </cell>
          <cell r="C1723" t="str">
            <v>031</v>
          </cell>
          <cell r="D1723" t="str">
            <v xml:space="preserve">BILLERICA                    </v>
          </cell>
          <cell r="E1723">
            <v>0</v>
          </cell>
          <cell r="G1723">
            <v>8550</v>
          </cell>
          <cell r="H1723" t="str">
            <v>Maintenance of Equipment (4230)</v>
          </cell>
          <cell r="I1723">
            <v>527361</v>
          </cell>
          <cell r="J1723">
            <v>0</v>
          </cell>
          <cell r="K1723">
            <v>527361</v>
          </cell>
          <cell r="L1723">
            <v>0.6863830572202978</v>
          </cell>
          <cell r="M1723">
            <v>91.261032083895742</v>
          </cell>
        </row>
        <row r="1724">
          <cell r="A1724">
            <v>1722</v>
          </cell>
          <cell r="B1724">
            <v>63</v>
          </cell>
          <cell r="C1724" t="str">
            <v>031</v>
          </cell>
          <cell r="D1724" t="str">
            <v xml:space="preserve">BILLERICA                    </v>
          </cell>
          <cell r="E1724">
            <v>0</v>
          </cell>
          <cell r="G1724">
            <v>8555</v>
          </cell>
          <cell r="H1724" t="str">
            <v xml:space="preserve">Extraordinary Maintenance (4300)   </v>
          </cell>
          <cell r="I1724">
            <v>648400</v>
          </cell>
          <cell r="J1724">
            <v>0</v>
          </cell>
          <cell r="K1724">
            <v>648400</v>
          </cell>
          <cell r="L1724">
            <v>0.84392052939379503</v>
          </cell>
          <cell r="M1724">
            <v>112.20710898833627</v>
          </cell>
        </row>
        <row r="1725">
          <cell r="A1725">
            <v>1723</v>
          </cell>
          <cell r="B1725">
            <v>64</v>
          </cell>
          <cell r="C1725" t="str">
            <v>031</v>
          </cell>
          <cell r="D1725" t="str">
            <v xml:space="preserve">BILLERICA                    </v>
          </cell>
          <cell r="E1725">
            <v>0</v>
          </cell>
          <cell r="G1725">
            <v>8560</v>
          </cell>
          <cell r="H1725" t="str">
            <v>Networking and Telecommunications (4400)</v>
          </cell>
          <cell r="I1725">
            <v>129211</v>
          </cell>
          <cell r="J1725">
            <v>0</v>
          </cell>
          <cell r="K1725">
            <v>129211</v>
          </cell>
          <cell r="L1725">
            <v>0.16817368217689951</v>
          </cell>
          <cell r="M1725">
            <v>22.360260270653789</v>
          </cell>
        </row>
        <row r="1726">
          <cell r="A1726">
            <v>1724</v>
          </cell>
          <cell r="B1726">
            <v>65</v>
          </cell>
          <cell r="C1726" t="str">
            <v>031</v>
          </cell>
          <cell r="D1726" t="str">
            <v xml:space="preserve">BILLERICA                    </v>
          </cell>
          <cell r="E1726">
            <v>0</v>
          </cell>
          <cell r="G1726">
            <v>8565</v>
          </cell>
          <cell r="H1726" t="str">
            <v>Technology Maintenance (4450)</v>
          </cell>
          <cell r="I1726">
            <v>0</v>
          </cell>
          <cell r="J1726">
            <v>0</v>
          </cell>
          <cell r="K1726">
            <v>0</v>
          </cell>
          <cell r="L1726">
            <v>0</v>
          </cell>
          <cell r="M1726">
            <v>0</v>
          </cell>
        </row>
        <row r="1727">
          <cell r="A1727">
            <v>1725</v>
          </cell>
          <cell r="B1727">
            <v>66</v>
          </cell>
          <cell r="C1727" t="str">
            <v>031</v>
          </cell>
          <cell r="D1727" t="str">
            <v xml:space="preserve">BILLERICA                    </v>
          </cell>
          <cell r="E1727">
            <v>13</v>
          </cell>
          <cell r="F1727" t="str">
            <v>Insurance, Retirement Programs and Other</v>
          </cell>
          <cell r="I1727">
            <v>17167511</v>
          </cell>
          <cell r="J1727">
            <v>143920</v>
          </cell>
          <cell r="K1727">
            <v>17311431</v>
          </cell>
          <cell r="L1727">
            <v>22.531573124744224</v>
          </cell>
          <cell r="M1727">
            <v>2995.7828885889312</v>
          </cell>
        </row>
        <row r="1728">
          <cell r="A1728">
            <v>1726</v>
          </cell>
          <cell r="B1728">
            <v>67</v>
          </cell>
          <cell r="C1728" t="str">
            <v>031</v>
          </cell>
          <cell r="D1728" t="str">
            <v xml:space="preserve">BILLERICA                    </v>
          </cell>
          <cell r="E1728">
            <v>0</v>
          </cell>
          <cell r="G1728">
            <v>8570</v>
          </cell>
          <cell r="H1728" t="str">
            <v>Employer Retirement Contributions (5100)</v>
          </cell>
          <cell r="I1728">
            <v>7154865</v>
          </cell>
          <cell r="J1728">
            <v>143920</v>
          </cell>
          <cell r="K1728">
            <v>7298785</v>
          </cell>
          <cell r="L1728">
            <v>9.4996830677536863</v>
          </cell>
          <cell r="M1728">
            <v>1263.071505208874</v>
          </cell>
        </row>
        <row r="1729">
          <cell r="A1729">
            <v>1727</v>
          </cell>
          <cell r="B1729">
            <v>68</v>
          </cell>
          <cell r="C1729" t="str">
            <v>031</v>
          </cell>
          <cell r="D1729" t="str">
            <v xml:space="preserve">BILLERICA                    </v>
          </cell>
          <cell r="E1729">
            <v>0</v>
          </cell>
          <cell r="G1729">
            <v>8575</v>
          </cell>
          <cell r="H1729" t="str">
            <v>Insurance for Active Employees (5200)</v>
          </cell>
          <cell r="I1729">
            <v>6551399</v>
          </cell>
          <cell r="J1729">
            <v>0</v>
          </cell>
          <cell r="K1729">
            <v>6551399</v>
          </cell>
          <cell r="L1729">
            <v>8.5269279956045327</v>
          </cell>
          <cell r="M1729">
            <v>1133.7346416086941</v>
          </cell>
        </row>
        <row r="1730">
          <cell r="A1730">
            <v>1728</v>
          </cell>
          <cell r="B1730">
            <v>69</v>
          </cell>
          <cell r="C1730" t="str">
            <v>031</v>
          </cell>
          <cell r="D1730" t="str">
            <v xml:space="preserve">BILLERICA                    </v>
          </cell>
          <cell r="E1730">
            <v>0</v>
          </cell>
          <cell r="G1730">
            <v>8580</v>
          </cell>
          <cell r="H1730" t="str">
            <v>Insurance for Retired School Employees (5250)</v>
          </cell>
          <cell r="I1730">
            <v>3029073</v>
          </cell>
          <cell r="J1730">
            <v>0</v>
          </cell>
          <cell r="K1730">
            <v>3029073</v>
          </cell>
          <cell r="L1730">
            <v>3.9424689847816947</v>
          </cell>
          <cell r="M1730">
            <v>524.1880386252725</v>
          </cell>
        </row>
        <row r="1731">
          <cell r="A1731">
            <v>1729</v>
          </cell>
          <cell r="B1731">
            <v>70</v>
          </cell>
          <cell r="C1731" t="str">
            <v>031</v>
          </cell>
          <cell r="D1731" t="str">
            <v xml:space="preserve">BILLERICA                    </v>
          </cell>
          <cell r="E1731">
            <v>0</v>
          </cell>
          <cell r="G1731">
            <v>8585</v>
          </cell>
          <cell r="H1731" t="str">
            <v>Other Non-Employee Insurance (5260)</v>
          </cell>
          <cell r="I1731">
            <v>312222</v>
          </cell>
          <cell r="J1731">
            <v>0</v>
          </cell>
          <cell r="K1731">
            <v>312222</v>
          </cell>
          <cell r="L1731">
            <v>0.40637038175260559</v>
          </cell>
          <cell r="M1731">
            <v>54.030734087841346</v>
          </cell>
        </row>
        <row r="1732">
          <cell r="A1732">
            <v>1730</v>
          </cell>
          <cell r="B1732">
            <v>71</v>
          </cell>
          <cell r="C1732" t="str">
            <v>031</v>
          </cell>
          <cell r="D1732" t="str">
            <v xml:space="preserve">BILLERICA                    </v>
          </cell>
          <cell r="E1732">
            <v>0</v>
          </cell>
          <cell r="G1732">
            <v>8590</v>
          </cell>
          <cell r="H1732" t="str">
            <v xml:space="preserve">Rental Lease of Equipment (5300)   </v>
          </cell>
          <cell r="I1732">
            <v>0</v>
          </cell>
          <cell r="J1732">
            <v>0</v>
          </cell>
          <cell r="K1732">
            <v>0</v>
          </cell>
          <cell r="L1732">
            <v>0</v>
          </cell>
          <cell r="M1732">
            <v>0</v>
          </cell>
        </row>
        <row r="1733">
          <cell r="A1733">
            <v>1731</v>
          </cell>
          <cell r="B1733">
            <v>72</v>
          </cell>
          <cell r="C1733" t="str">
            <v>031</v>
          </cell>
          <cell r="D1733" t="str">
            <v xml:space="preserve">BILLERICA                    </v>
          </cell>
          <cell r="E1733">
            <v>0</v>
          </cell>
          <cell r="G1733">
            <v>8595</v>
          </cell>
          <cell r="H1733" t="str">
            <v>Rental Lease  of Buildings (5350)</v>
          </cell>
          <cell r="I1733">
            <v>0</v>
          </cell>
          <cell r="J1733">
            <v>0</v>
          </cell>
          <cell r="K1733">
            <v>0</v>
          </cell>
          <cell r="L1733">
            <v>0</v>
          </cell>
          <cell r="M1733">
            <v>0</v>
          </cell>
        </row>
        <row r="1734">
          <cell r="A1734">
            <v>1732</v>
          </cell>
          <cell r="B1734">
            <v>73</v>
          </cell>
          <cell r="C1734" t="str">
            <v>031</v>
          </cell>
          <cell r="D1734" t="str">
            <v xml:space="preserve">BILLERICA                    </v>
          </cell>
          <cell r="E1734">
            <v>0</v>
          </cell>
          <cell r="G1734">
            <v>8600</v>
          </cell>
          <cell r="H1734" t="str">
            <v>Short Term Interest RAN's (5400)</v>
          </cell>
          <cell r="I1734">
            <v>0</v>
          </cell>
          <cell r="J1734">
            <v>0</v>
          </cell>
          <cell r="K1734">
            <v>0</v>
          </cell>
          <cell r="L1734">
            <v>0</v>
          </cell>
          <cell r="M1734">
            <v>0</v>
          </cell>
        </row>
        <row r="1735">
          <cell r="A1735">
            <v>1733</v>
          </cell>
          <cell r="B1735">
            <v>74</v>
          </cell>
          <cell r="C1735" t="str">
            <v>031</v>
          </cell>
          <cell r="D1735" t="str">
            <v xml:space="preserve">BILLERICA                    </v>
          </cell>
          <cell r="E1735">
            <v>0</v>
          </cell>
          <cell r="G1735">
            <v>8610</v>
          </cell>
          <cell r="H1735" t="str">
            <v>Crossing Guards, Inspections, Bank Charges (5500)</v>
          </cell>
          <cell r="I1735">
            <v>119952</v>
          </cell>
          <cell r="J1735">
            <v>0</v>
          </cell>
          <cell r="K1735">
            <v>119952</v>
          </cell>
          <cell r="L1735">
            <v>0.15612269485170341</v>
          </cell>
          <cell r="M1735">
            <v>20.757969058249401</v>
          </cell>
        </row>
        <row r="1736">
          <cell r="A1736">
            <v>1734</v>
          </cell>
          <cell r="B1736">
            <v>75</v>
          </cell>
          <cell r="C1736" t="str">
            <v>031</v>
          </cell>
          <cell r="D1736" t="str">
            <v xml:space="preserve">BILLERICA                    </v>
          </cell>
          <cell r="E1736">
            <v>14</v>
          </cell>
          <cell r="F1736" t="str">
            <v xml:space="preserve">Payments To Out-Of-District Schools </v>
          </cell>
          <cell r="I1736">
            <v>6865147</v>
          </cell>
          <cell r="J1736">
            <v>982143</v>
          </cell>
          <cell r="K1736">
            <v>7847290</v>
          </cell>
          <cell r="L1736">
            <v>10.21358595173756</v>
          </cell>
          <cell r="M1736">
            <v>25661.510791366905</v>
          </cell>
        </row>
        <row r="1737">
          <cell r="A1737">
            <v>1735</v>
          </cell>
          <cell r="B1737">
            <v>76</v>
          </cell>
          <cell r="C1737" t="str">
            <v>031</v>
          </cell>
          <cell r="D1737" t="str">
            <v xml:space="preserve">BILLERICA                    </v>
          </cell>
          <cell r="E1737">
            <v>15</v>
          </cell>
          <cell r="F1737" t="str">
            <v>Tuition To Other Schools (9000)</v>
          </cell>
          <cell r="G1737" t="str">
            <v xml:space="preserve"> </v>
          </cell>
          <cell r="I1737">
            <v>6407900</v>
          </cell>
          <cell r="J1737">
            <v>982143</v>
          </cell>
          <cell r="K1737">
            <v>7390043</v>
          </cell>
          <cell r="L1737">
            <v>9.6184592856306423</v>
          </cell>
          <cell r="M1737">
            <v>24166.262262916938</v>
          </cell>
        </row>
        <row r="1738">
          <cell r="A1738">
            <v>1736</v>
          </cell>
          <cell r="B1738">
            <v>77</v>
          </cell>
          <cell r="C1738" t="str">
            <v>031</v>
          </cell>
          <cell r="D1738" t="str">
            <v xml:space="preserve">BILLERICA                    </v>
          </cell>
          <cell r="E1738">
            <v>16</v>
          </cell>
          <cell r="F1738" t="str">
            <v>Out-of-District Transportation (3300)</v>
          </cell>
          <cell r="I1738">
            <v>457247</v>
          </cell>
          <cell r="K1738">
            <v>457247</v>
          </cell>
          <cell r="L1738">
            <v>0.59512666610691634</v>
          </cell>
          <cell r="M1738">
            <v>1495.2485284499674</v>
          </cell>
        </row>
        <row r="1739">
          <cell r="A1739">
            <v>1737</v>
          </cell>
          <cell r="B1739">
            <v>78</v>
          </cell>
          <cell r="C1739" t="str">
            <v>031</v>
          </cell>
          <cell r="D1739" t="str">
            <v xml:space="preserve">BILLERICA                    </v>
          </cell>
          <cell r="E1739">
            <v>17</v>
          </cell>
          <cell r="F1739" t="str">
            <v>TOTAL EXPENDITURES</v>
          </cell>
          <cell r="I1739">
            <v>69706328</v>
          </cell>
          <cell r="J1739">
            <v>7125551</v>
          </cell>
          <cell r="K1739">
            <v>76831879</v>
          </cell>
          <cell r="L1739">
            <v>100.00000000000001</v>
          </cell>
          <cell r="M1739">
            <v>12627.683748602984</v>
          </cell>
        </row>
        <row r="1740">
          <cell r="A1740">
            <v>1738</v>
          </cell>
          <cell r="B1740">
            <v>79</v>
          </cell>
          <cell r="C1740" t="str">
            <v>031</v>
          </cell>
          <cell r="D1740" t="str">
            <v xml:space="preserve">BILLERICA                    </v>
          </cell>
          <cell r="E1740">
            <v>18</v>
          </cell>
          <cell r="F1740" t="str">
            <v>percentage of overall spending from the general fund</v>
          </cell>
          <cell r="I1740">
            <v>90.725788445184321</v>
          </cell>
        </row>
        <row r="1741">
          <cell r="A1741">
            <v>1739</v>
          </cell>
          <cell r="B1741">
            <v>1</v>
          </cell>
          <cell r="C1741" t="str">
            <v>035</v>
          </cell>
          <cell r="D1741" t="str">
            <v xml:space="preserve">BOSTON                       </v>
          </cell>
          <cell r="E1741">
            <v>1</v>
          </cell>
          <cell r="F1741" t="str">
            <v>In-District FTE Average Membership</v>
          </cell>
          <cell r="G1741" t="str">
            <v xml:space="preserve"> </v>
          </cell>
        </row>
        <row r="1742">
          <cell r="A1742">
            <v>1740</v>
          </cell>
          <cell r="B1742">
            <v>2</v>
          </cell>
          <cell r="C1742" t="str">
            <v>035</v>
          </cell>
          <cell r="D1742" t="str">
            <v xml:space="preserve">BOSTON                       </v>
          </cell>
          <cell r="E1742">
            <v>2</v>
          </cell>
          <cell r="F1742" t="str">
            <v>Out-of-District FTE Average Membership</v>
          </cell>
          <cell r="G1742" t="str">
            <v xml:space="preserve"> </v>
          </cell>
        </row>
        <row r="1743">
          <cell r="A1743">
            <v>1741</v>
          </cell>
          <cell r="B1743">
            <v>3</v>
          </cell>
          <cell r="C1743" t="str">
            <v>035</v>
          </cell>
          <cell r="D1743" t="str">
            <v xml:space="preserve">BOSTON                       </v>
          </cell>
          <cell r="E1743">
            <v>3</v>
          </cell>
          <cell r="F1743" t="str">
            <v>Total FTE Average Membership</v>
          </cell>
          <cell r="G1743" t="str">
            <v xml:space="preserve"> </v>
          </cell>
        </row>
        <row r="1744">
          <cell r="A1744">
            <v>1742</v>
          </cell>
          <cell r="B1744">
            <v>4</v>
          </cell>
          <cell r="C1744" t="str">
            <v>035</v>
          </cell>
          <cell r="D1744" t="str">
            <v xml:space="preserve">BOSTON                       </v>
          </cell>
          <cell r="E1744">
            <v>4</v>
          </cell>
          <cell r="F1744" t="str">
            <v>Administration</v>
          </cell>
          <cell r="G1744" t="str">
            <v xml:space="preserve"> </v>
          </cell>
          <cell r="I1744">
            <v>22552224</v>
          </cell>
          <cell r="J1744">
            <v>6129848</v>
          </cell>
          <cell r="K1744">
            <v>28682072</v>
          </cell>
          <cell r="L1744">
            <v>2.5979441436835335</v>
          </cell>
          <cell r="M1744">
            <v>509.33033581764874</v>
          </cell>
        </row>
        <row r="1745">
          <cell r="A1745">
            <v>1743</v>
          </cell>
          <cell r="B1745">
            <v>5</v>
          </cell>
          <cell r="C1745" t="str">
            <v>035</v>
          </cell>
          <cell r="D1745" t="str">
            <v xml:space="preserve">BOSTON                       </v>
          </cell>
          <cell r="E1745">
            <v>0</v>
          </cell>
          <cell r="G1745">
            <v>8300</v>
          </cell>
          <cell r="H1745" t="str">
            <v>School Committee (1110)</v>
          </cell>
          <cell r="I1745">
            <v>6381674</v>
          </cell>
          <cell r="J1745">
            <v>0</v>
          </cell>
          <cell r="K1745">
            <v>6381674</v>
          </cell>
          <cell r="L1745">
            <v>0.57803468993444651</v>
          </cell>
          <cell r="M1745">
            <v>113.32445443616339</v>
          </cell>
        </row>
        <row r="1746">
          <cell r="A1746">
            <v>1744</v>
          </cell>
          <cell r="B1746">
            <v>6</v>
          </cell>
          <cell r="C1746" t="str">
            <v>035</v>
          </cell>
          <cell r="D1746" t="str">
            <v xml:space="preserve">BOSTON                       </v>
          </cell>
          <cell r="E1746">
            <v>0</v>
          </cell>
          <cell r="G1746">
            <v>8305</v>
          </cell>
          <cell r="H1746" t="str">
            <v>Superintendent (1210)</v>
          </cell>
          <cell r="I1746">
            <v>679423</v>
          </cell>
          <cell r="J1746">
            <v>1296662</v>
          </cell>
          <cell r="K1746">
            <v>1976085</v>
          </cell>
          <cell r="L1746">
            <v>0.17898840966478555</v>
          </cell>
          <cell r="M1746">
            <v>35.090911028123017</v>
          </cell>
        </row>
        <row r="1747">
          <cell r="A1747">
            <v>1745</v>
          </cell>
          <cell r="B1747">
            <v>7</v>
          </cell>
          <cell r="C1747" t="str">
            <v>035</v>
          </cell>
          <cell r="D1747" t="str">
            <v xml:space="preserve">BOSTON                       </v>
          </cell>
          <cell r="E1747">
            <v>0</v>
          </cell>
          <cell r="G1747">
            <v>8310</v>
          </cell>
          <cell r="H1747" t="str">
            <v>Assistant Superintendents (1220)</v>
          </cell>
          <cell r="I1747">
            <v>2049356</v>
          </cell>
          <cell r="J1747">
            <v>1300475</v>
          </cell>
          <cell r="K1747">
            <v>3349831</v>
          </cell>
          <cell r="L1747">
            <v>0.3034185894512626</v>
          </cell>
          <cell r="M1747">
            <v>59.485609971356673</v>
          </cell>
        </row>
        <row r="1748">
          <cell r="A1748">
            <v>1746</v>
          </cell>
          <cell r="B1748">
            <v>8</v>
          </cell>
          <cell r="C1748" t="str">
            <v>035</v>
          </cell>
          <cell r="D1748" t="str">
            <v xml:space="preserve">BOSTON                       </v>
          </cell>
          <cell r="E1748">
            <v>0</v>
          </cell>
          <cell r="G1748">
            <v>8315</v>
          </cell>
          <cell r="H1748" t="str">
            <v>Other District-Wide Administration (1230)</v>
          </cell>
          <cell r="I1748">
            <v>2720724</v>
          </cell>
          <cell r="J1748">
            <v>766485</v>
          </cell>
          <cell r="K1748">
            <v>3487209</v>
          </cell>
          <cell r="L1748">
            <v>0.31586191539267144</v>
          </cell>
          <cell r="M1748">
            <v>61.925140242180795</v>
          </cell>
        </row>
        <row r="1749">
          <cell r="A1749">
            <v>1747</v>
          </cell>
          <cell r="B1749">
            <v>9</v>
          </cell>
          <cell r="C1749" t="str">
            <v>035</v>
          </cell>
          <cell r="D1749" t="str">
            <v xml:space="preserve">BOSTON                       </v>
          </cell>
          <cell r="E1749">
            <v>0</v>
          </cell>
          <cell r="G1749">
            <v>8320</v>
          </cell>
          <cell r="H1749" t="str">
            <v>Business and Finance (1410)</v>
          </cell>
          <cell r="I1749">
            <v>3788819</v>
          </cell>
          <cell r="J1749">
            <v>906659</v>
          </cell>
          <cell r="K1749">
            <v>4695478</v>
          </cell>
          <cell r="L1749">
            <v>0.4253036381714288</v>
          </cell>
          <cell r="M1749">
            <v>83.381332651434022</v>
          </cell>
        </row>
        <row r="1750">
          <cell r="A1750">
            <v>1748</v>
          </cell>
          <cell r="B1750">
            <v>10</v>
          </cell>
          <cell r="C1750" t="str">
            <v>035</v>
          </cell>
          <cell r="D1750" t="str">
            <v xml:space="preserve">BOSTON                       </v>
          </cell>
          <cell r="E1750">
            <v>0</v>
          </cell>
          <cell r="G1750">
            <v>8325</v>
          </cell>
          <cell r="H1750" t="str">
            <v>Human Resources and Benefits (1420)</v>
          </cell>
          <cell r="I1750">
            <v>1892245</v>
          </cell>
          <cell r="J1750">
            <v>80599</v>
          </cell>
          <cell r="K1750">
            <v>1972844</v>
          </cell>
          <cell r="L1750">
            <v>0.17869484869158675</v>
          </cell>
          <cell r="M1750">
            <v>35.033358016667464</v>
          </cell>
        </row>
        <row r="1751">
          <cell r="A1751">
            <v>1749</v>
          </cell>
          <cell r="B1751">
            <v>11</v>
          </cell>
          <cell r="C1751" t="str">
            <v>035</v>
          </cell>
          <cell r="D1751" t="str">
            <v xml:space="preserve">BOSTON                       </v>
          </cell>
          <cell r="E1751">
            <v>0</v>
          </cell>
          <cell r="G1751">
            <v>8330</v>
          </cell>
          <cell r="H1751" t="str">
            <v>Legal Service For School Committee (1430)</v>
          </cell>
          <cell r="I1751">
            <v>918086</v>
          </cell>
          <cell r="J1751">
            <v>239455</v>
          </cell>
          <cell r="K1751">
            <v>1157541</v>
          </cell>
          <cell r="L1751">
            <v>0.10484691838245093</v>
          </cell>
          <cell r="M1751">
            <v>20.555375017979767</v>
          </cell>
        </row>
        <row r="1752">
          <cell r="A1752">
            <v>1750</v>
          </cell>
          <cell r="B1752">
            <v>12</v>
          </cell>
          <cell r="C1752" t="str">
            <v>035</v>
          </cell>
          <cell r="D1752" t="str">
            <v xml:space="preserve">BOSTON                       </v>
          </cell>
          <cell r="E1752">
            <v>0</v>
          </cell>
          <cell r="G1752">
            <v>8335</v>
          </cell>
          <cell r="H1752" t="str">
            <v>Legal Settlements (1435)</v>
          </cell>
          <cell r="I1752">
            <v>413105</v>
          </cell>
          <cell r="J1752">
            <v>0</v>
          </cell>
          <cell r="K1752">
            <v>413105</v>
          </cell>
          <cell r="L1752">
            <v>3.7417928365718701E-2</v>
          </cell>
          <cell r="M1752">
            <v>7.3358336307763885</v>
          </cell>
        </row>
        <row r="1753">
          <cell r="A1753">
            <v>1751</v>
          </cell>
          <cell r="B1753">
            <v>13</v>
          </cell>
          <cell r="C1753" t="str">
            <v>035</v>
          </cell>
          <cell r="D1753" t="str">
            <v xml:space="preserve">BOSTON                       </v>
          </cell>
          <cell r="E1753">
            <v>0</v>
          </cell>
          <cell r="G1753">
            <v>8340</v>
          </cell>
          <cell r="H1753" t="str">
            <v>District-wide Information Mgmt and Tech (1450)</v>
          </cell>
          <cell r="I1753">
            <v>3708792</v>
          </cell>
          <cell r="J1753">
            <v>1539513</v>
          </cell>
          <cell r="K1753">
            <v>5248305</v>
          </cell>
          <cell r="L1753">
            <v>0.47537720562918212</v>
          </cell>
          <cell r="M1753">
            <v>93.198320822967219</v>
          </cell>
        </row>
        <row r="1754">
          <cell r="A1754">
            <v>1752</v>
          </cell>
          <cell r="B1754">
            <v>14</v>
          </cell>
          <cell r="C1754" t="str">
            <v>035</v>
          </cell>
          <cell r="D1754" t="str">
            <v xml:space="preserve">BOSTON                       </v>
          </cell>
          <cell r="E1754">
            <v>5</v>
          </cell>
          <cell r="F1754" t="str">
            <v xml:space="preserve">Instructional Leadership </v>
          </cell>
          <cell r="I1754">
            <v>57794164</v>
          </cell>
          <cell r="J1754">
            <v>9750197</v>
          </cell>
          <cell r="K1754">
            <v>67544361</v>
          </cell>
          <cell r="L1754">
            <v>6.1179846804232429</v>
          </cell>
          <cell r="M1754">
            <v>1199.4388714566539</v>
          </cell>
        </row>
        <row r="1755">
          <cell r="A1755">
            <v>1753</v>
          </cell>
          <cell r="B1755">
            <v>15</v>
          </cell>
          <cell r="C1755" t="str">
            <v>035</v>
          </cell>
          <cell r="D1755" t="str">
            <v xml:space="preserve">BOSTON                       </v>
          </cell>
          <cell r="E1755">
            <v>0</v>
          </cell>
          <cell r="G1755">
            <v>8345</v>
          </cell>
          <cell r="H1755" t="str">
            <v>Curriculum Directors  (Supervisory) (2110)</v>
          </cell>
          <cell r="I1755">
            <v>3995731</v>
          </cell>
          <cell r="J1755">
            <v>7356927</v>
          </cell>
          <cell r="K1755">
            <v>11352658</v>
          </cell>
          <cell r="L1755">
            <v>1.0282929129507106</v>
          </cell>
          <cell r="M1755">
            <v>201.59816597500057</v>
          </cell>
        </row>
        <row r="1756">
          <cell r="A1756">
            <v>1754</v>
          </cell>
          <cell r="B1756">
            <v>16</v>
          </cell>
          <cell r="C1756" t="str">
            <v>035</v>
          </cell>
          <cell r="D1756" t="str">
            <v xml:space="preserve">BOSTON                       </v>
          </cell>
          <cell r="E1756">
            <v>0</v>
          </cell>
          <cell r="G1756">
            <v>8350</v>
          </cell>
          <cell r="H1756" t="str">
            <v>Department Heads  (Non-Supervisory) (2120)</v>
          </cell>
          <cell r="I1756">
            <v>404410</v>
          </cell>
          <cell r="J1756">
            <v>0</v>
          </cell>
          <cell r="K1756">
            <v>404410</v>
          </cell>
          <cell r="L1756">
            <v>3.6630358892727755E-2</v>
          </cell>
          <cell r="M1756">
            <v>7.1814296089911265</v>
          </cell>
        </row>
        <row r="1757">
          <cell r="A1757">
            <v>1755</v>
          </cell>
          <cell r="B1757">
            <v>17</v>
          </cell>
          <cell r="C1757" t="str">
            <v>035</v>
          </cell>
          <cell r="D1757" t="str">
            <v xml:space="preserve">BOSTON                       </v>
          </cell>
          <cell r="E1757">
            <v>0</v>
          </cell>
          <cell r="G1757">
            <v>8355</v>
          </cell>
          <cell r="H1757" t="str">
            <v>School Leadership-Building (2210)</v>
          </cell>
          <cell r="I1757">
            <v>32927067</v>
          </cell>
          <cell r="J1757">
            <v>441448</v>
          </cell>
          <cell r="K1757">
            <v>33368515</v>
          </cell>
          <cell r="L1757">
            <v>3.0224294161058567</v>
          </cell>
          <cell r="M1757">
            <v>592.55122679722194</v>
          </cell>
        </row>
        <row r="1758">
          <cell r="A1758">
            <v>1756</v>
          </cell>
          <cell r="B1758">
            <v>18</v>
          </cell>
          <cell r="C1758" t="str">
            <v>035</v>
          </cell>
          <cell r="D1758" t="str">
            <v xml:space="preserve">BOSTON                       </v>
          </cell>
          <cell r="E1758">
            <v>0</v>
          </cell>
          <cell r="G1758">
            <v>8360</v>
          </cell>
          <cell r="H1758" t="str">
            <v>Curriculum Leaders/Dept Heads-Building Level (2220)</v>
          </cell>
          <cell r="I1758">
            <v>20466956</v>
          </cell>
          <cell r="J1758">
            <v>1951822</v>
          </cell>
          <cell r="K1758">
            <v>22418778</v>
          </cell>
          <cell r="L1758">
            <v>2.030631992473948</v>
          </cell>
          <cell r="M1758">
            <v>398.10804907544042</v>
          </cell>
        </row>
        <row r="1759">
          <cell r="A1759">
            <v>1757</v>
          </cell>
          <cell r="B1759">
            <v>19</v>
          </cell>
          <cell r="C1759" t="str">
            <v>035</v>
          </cell>
          <cell r="D1759" t="str">
            <v xml:space="preserve">BOSTON                       </v>
          </cell>
          <cell r="E1759">
            <v>0</v>
          </cell>
          <cell r="G1759">
            <v>8365</v>
          </cell>
          <cell r="H1759" t="str">
            <v>Building Technology (2250)</v>
          </cell>
          <cell r="I1759">
            <v>0</v>
          </cell>
          <cell r="J1759">
            <v>0</v>
          </cell>
          <cell r="K1759">
            <v>0</v>
          </cell>
          <cell r="L1759">
            <v>0</v>
          </cell>
          <cell r="M1759">
            <v>0</v>
          </cell>
        </row>
        <row r="1760">
          <cell r="A1760">
            <v>1758</v>
          </cell>
          <cell r="B1760">
            <v>20</v>
          </cell>
          <cell r="C1760" t="str">
            <v>035</v>
          </cell>
          <cell r="D1760" t="str">
            <v xml:space="preserve">BOSTON                       </v>
          </cell>
          <cell r="E1760">
            <v>0</v>
          </cell>
          <cell r="G1760">
            <v>8380</v>
          </cell>
          <cell r="H1760" t="str">
            <v>Instructional Coordinators and Team Leaders (2315)</v>
          </cell>
          <cell r="I1760">
            <v>0</v>
          </cell>
          <cell r="J1760">
            <v>0</v>
          </cell>
          <cell r="K1760">
            <v>0</v>
          </cell>
          <cell r="L1760">
            <v>0</v>
          </cell>
          <cell r="M1760">
            <v>0</v>
          </cell>
        </row>
        <row r="1761">
          <cell r="A1761">
            <v>1759</v>
          </cell>
          <cell r="B1761">
            <v>21</v>
          </cell>
          <cell r="C1761" t="str">
            <v>035</v>
          </cell>
          <cell r="D1761" t="str">
            <v xml:space="preserve">BOSTON                       </v>
          </cell>
          <cell r="E1761">
            <v>6</v>
          </cell>
          <cell r="F1761" t="str">
            <v>Classroom and Specialist Teachers</v>
          </cell>
          <cell r="I1761">
            <v>327067171</v>
          </cell>
          <cell r="J1761">
            <v>16343798</v>
          </cell>
          <cell r="K1761">
            <v>343410969</v>
          </cell>
          <cell r="L1761">
            <v>31.1052324180149</v>
          </cell>
          <cell r="M1761">
            <v>6098.2213615611226</v>
          </cell>
        </row>
        <row r="1762">
          <cell r="A1762">
            <v>1760</v>
          </cell>
          <cell r="B1762">
            <v>22</v>
          </cell>
          <cell r="C1762" t="str">
            <v>035</v>
          </cell>
          <cell r="D1762" t="str">
            <v xml:space="preserve">BOSTON                       </v>
          </cell>
          <cell r="E1762">
            <v>0</v>
          </cell>
          <cell r="G1762">
            <v>8370</v>
          </cell>
          <cell r="H1762" t="str">
            <v>Teachers, Classroom (2305)</v>
          </cell>
          <cell r="I1762">
            <v>304900468</v>
          </cell>
          <cell r="J1762">
            <v>14975755</v>
          </cell>
          <cell r="K1762">
            <v>319876223</v>
          </cell>
          <cell r="L1762">
            <v>28.973519076531776</v>
          </cell>
          <cell r="M1762">
            <v>5680.2961822517946</v>
          </cell>
        </row>
        <row r="1763">
          <cell r="A1763">
            <v>1761</v>
          </cell>
          <cell r="B1763">
            <v>23</v>
          </cell>
          <cell r="C1763" t="str">
            <v>035</v>
          </cell>
          <cell r="D1763" t="str">
            <v xml:space="preserve">BOSTON                       </v>
          </cell>
          <cell r="E1763">
            <v>0</v>
          </cell>
          <cell r="G1763">
            <v>8375</v>
          </cell>
          <cell r="H1763" t="str">
            <v>Teachers, Specialists  (2310)</v>
          </cell>
          <cell r="I1763">
            <v>22166703</v>
          </cell>
          <cell r="J1763">
            <v>1368043</v>
          </cell>
          <cell r="K1763">
            <v>23534746</v>
          </cell>
          <cell r="L1763">
            <v>2.1317133414831209</v>
          </cell>
          <cell r="M1763">
            <v>417.92517930932831</v>
          </cell>
        </row>
        <row r="1764">
          <cell r="A1764">
            <v>1762</v>
          </cell>
          <cell r="B1764">
            <v>24</v>
          </cell>
          <cell r="C1764" t="str">
            <v>035</v>
          </cell>
          <cell r="D1764" t="str">
            <v xml:space="preserve">BOSTON                       </v>
          </cell>
          <cell r="E1764">
            <v>7</v>
          </cell>
          <cell r="F1764" t="str">
            <v>Other Teaching Services</v>
          </cell>
          <cell r="I1764">
            <v>82403266</v>
          </cell>
          <cell r="J1764">
            <v>7231978</v>
          </cell>
          <cell r="K1764">
            <v>89635244</v>
          </cell>
          <cell r="L1764">
            <v>8.1189168347895002</v>
          </cell>
          <cell r="M1764">
            <v>1591.7242285570194</v>
          </cell>
        </row>
        <row r="1765">
          <cell r="A1765">
            <v>1763</v>
          </cell>
          <cell r="B1765">
            <v>25</v>
          </cell>
          <cell r="C1765" t="str">
            <v>035</v>
          </cell>
          <cell r="D1765" t="str">
            <v xml:space="preserve">BOSTON                       </v>
          </cell>
          <cell r="E1765">
            <v>0</v>
          </cell>
          <cell r="G1765">
            <v>8385</v>
          </cell>
          <cell r="H1765" t="str">
            <v>Medical/ Therapeutic Services (2320)</v>
          </cell>
          <cell r="I1765">
            <v>24113385</v>
          </cell>
          <cell r="J1765">
            <v>381420</v>
          </cell>
          <cell r="K1765">
            <v>24494805</v>
          </cell>
          <cell r="L1765">
            <v>2.2186728769253534</v>
          </cell>
          <cell r="M1765">
            <v>434.97370958547981</v>
          </cell>
        </row>
        <row r="1766">
          <cell r="A1766">
            <v>1764</v>
          </cell>
          <cell r="B1766">
            <v>26</v>
          </cell>
          <cell r="C1766" t="str">
            <v>035</v>
          </cell>
          <cell r="D1766" t="str">
            <v xml:space="preserve">BOSTON                       </v>
          </cell>
          <cell r="E1766">
            <v>0</v>
          </cell>
          <cell r="G1766">
            <v>8390</v>
          </cell>
          <cell r="H1766" t="str">
            <v>Substitute Teachers (2325)</v>
          </cell>
          <cell r="I1766">
            <v>11464839</v>
          </cell>
          <cell r="J1766">
            <v>73160</v>
          </cell>
          <cell r="K1766">
            <v>11537999</v>
          </cell>
          <cell r="L1766">
            <v>1.0450805971017876</v>
          </cell>
          <cell r="M1766">
            <v>204.88941333574837</v>
          </cell>
        </row>
        <row r="1767">
          <cell r="A1767">
            <v>1765</v>
          </cell>
          <cell r="B1767">
            <v>27</v>
          </cell>
          <cell r="C1767" t="str">
            <v>035</v>
          </cell>
          <cell r="D1767" t="str">
            <v xml:space="preserve">BOSTON                       </v>
          </cell>
          <cell r="E1767">
            <v>0</v>
          </cell>
          <cell r="G1767">
            <v>8395</v>
          </cell>
          <cell r="H1767" t="str">
            <v>Non-Clerical Paraprofs./Instructional Assistants (2330)</v>
          </cell>
          <cell r="I1767">
            <v>44177308</v>
          </cell>
          <cell r="J1767">
            <v>6558706</v>
          </cell>
          <cell r="K1767">
            <v>50736014</v>
          </cell>
          <cell r="L1767">
            <v>4.5955302826499338</v>
          </cell>
          <cell r="M1767">
            <v>900.95970223730444</v>
          </cell>
        </row>
        <row r="1768">
          <cell r="A1768">
            <v>1766</v>
          </cell>
          <cell r="B1768">
            <v>28</v>
          </cell>
          <cell r="C1768" t="str">
            <v>035</v>
          </cell>
          <cell r="D1768" t="str">
            <v xml:space="preserve">BOSTON                       </v>
          </cell>
          <cell r="E1768">
            <v>0</v>
          </cell>
          <cell r="G1768">
            <v>8400</v>
          </cell>
          <cell r="H1768" t="str">
            <v>Librarians and Media Center Directors (2340)</v>
          </cell>
          <cell r="I1768">
            <v>2647734</v>
          </cell>
          <cell r="J1768">
            <v>218692</v>
          </cell>
          <cell r="K1768">
            <v>2866426</v>
          </cell>
          <cell r="L1768">
            <v>0.25963307811242564</v>
          </cell>
          <cell r="M1768">
            <v>50.901403398486678</v>
          </cell>
        </row>
        <row r="1769">
          <cell r="A1769">
            <v>1767</v>
          </cell>
          <cell r="B1769">
            <v>29</v>
          </cell>
          <cell r="C1769" t="str">
            <v>035</v>
          </cell>
          <cell r="D1769" t="str">
            <v xml:space="preserve">BOSTON                       </v>
          </cell>
          <cell r="E1769">
            <v>8</v>
          </cell>
          <cell r="F1769" t="str">
            <v>Professional Development</v>
          </cell>
          <cell r="I1769">
            <v>16184937</v>
          </cell>
          <cell r="J1769">
            <v>40247143</v>
          </cell>
          <cell r="K1769">
            <v>56432080</v>
          </cell>
          <cell r="L1769">
            <v>5.1114644629537453</v>
          </cell>
          <cell r="M1769">
            <v>1002.109270811691</v>
          </cell>
        </row>
        <row r="1770">
          <cell r="A1770">
            <v>1768</v>
          </cell>
          <cell r="B1770">
            <v>30</v>
          </cell>
          <cell r="C1770" t="str">
            <v>035</v>
          </cell>
          <cell r="D1770" t="str">
            <v xml:space="preserve">BOSTON                       </v>
          </cell>
          <cell r="E1770">
            <v>0</v>
          </cell>
          <cell r="G1770">
            <v>8405</v>
          </cell>
          <cell r="H1770" t="str">
            <v>Professional Development Leadership (2351)</v>
          </cell>
          <cell r="I1770">
            <v>453270</v>
          </cell>
          <cell r="J1770">
            <v>66527</v>
          </cell>
          <cell r="K1770">
            <v>519797</v>
          </cell>
          <cell r="L1770">
            <v>4.7081799810497288E-2</v>
          </cell>
          <cell r="M1770">
            <v>9.230448224486933</v>
          </cell>
        </row>
        <row r="1771">
          <cell r="A1771">
            <v>1769</v>
          </cell>
          <cell r="B1771">
            <v>31</v>
          </cell>
          <cell r="C1771" t="str">
            <v>035</v>
          </cell>
          <cell r="D1771" t="str">
            <v xml:space="preserve">BOSTON                       </v>
          </cell>
          <cell r="E1771">
            <v>0</v>
          </cell>
          <cell r="G1771">
            <v>8410</v>
          </cell>
          <cell r="H1771" t="str">
            <v>Teacher/Instructional Staff-Professional Days (2353)</v>
          </cell>
          <cell r="I1771">
            <v>12606133</v>
          </cell>
          <cell r="J1771">
            <v>0</v>
          </cell>
          <cell r="K1771">
            <v>12606133</v>
          </cell>
          <cell r="L1771">
            <v>1.1418292723707595</v>
          </cell>
          <cell r="M1771">
            <v>223.85711723518244</v>
          </cell>
        </row>
        <row r="1772">
          <cell r="A1772">
            <v>1770</v>
          </cell>
          <cell r="B1772">
            <v>32</v>
          </cell>
          <cell r="C1772" t="str">
            <v>035</v>
          </cell>
          <cell r="D1772" t="str">
            <v xml:space="preserve">BOSTON                       </v>
          </cell>
          <cell r="E1772">
            <v>0</v>
          </cell>
          <cell r="G1772">
            <v>8415</v>
          </cell>
          <cell r="H1772" t="str">
            <v>Substitutes for Instructional Staff at Prof. Dev. (2355)</v>
          </cell>
          <cell r="I1772">
            <v>13191</v>
          </cell>
          <cell r="J1772">
            <v>123706</v>
          </cell>
          <cell r="K1772">
            <v>136897</v>
          </cell>
          <cell r="L1772">
            <v>1.2399758268434884E-2</v>
          </cell>
          <cell r="M1772">
            <v>2.4309887717466387</v>
          </cell>
        </row>
        <row r="1773">
          <cell r="A1773">
            <v>1771</v>
          </cell>
          <cell r="B1773">
            <v>33</v>
          </cell>
          <cell r="C1773" t="str">
            <v>035</v>
          </cell>
          <cell r="D1773" t="str">
            <v xml:space="preserve">BOSTON                       </v>
          </cell>
          <cell r="E1773">
            <v>0</v>
          </cell>
          <cell r="G1773">
            <v>8420</v>
          </cell>
          <cell r="H1773" t="str">
            <v>Prof. Dev.  Stipends, Providers and Expenses (2357)</v>
          </cell>
          <cell r="I1773">
            <v>3112343</v>
          </cell>
          <cell r="J1773">
            <v>40056910</v>
          </cell>
          <cell r="K1773">
            <v>43169253</v>
          </cell>
          <cell r="L1773">
            <v>3.9101536325040533</v>
          </cell>
          <cell r="M1773">
            <v>766.59071658027494</v>
          </cell>
        </row>
        <row r="1774">
          <cell r="A1774">
            <v>1772</v>
          </cell>
          <cell r="B1774">
            <v>34</v>
          </cell>
          <cell r="C1774" t="str">
            <v>035</v>
          </cell>
          <cell r="D1774" t="str">
            <v xml:space="preserve">BOSTON                       </v>
          </cell>
          <cell r="E1774">
            <v>9</v>
          </cell>
          <cell r="F1774" t="str">
            <v>Instructional Materials, Equipment and Technology</v>
          </cell>
          <cell r="I1774">
            <v>13167589</v>
          </cell>
          <cell r="J1774">
            <v>23832677</v>
          </cell>
          <cell r="K1774">
            <v>37000266</v>
          </cell>
          <cell r="L1774">
            <v>3.3513835530931293</v>
          </cell>
          <cell r="M1774">
            <v>657.04311414887775</v>
          </cell>
        </row>
        <row r="1775">
          <cell r="A1775">
            <v>1773</v>
          </cell>
          <cell r="B1775">
            <v>35</v>
          </cell>
          <cell r="C1775" t="str">
            <v>035</v>
          </cell>
          <cell r="D1775" t="str">
            <v xml:space="preserve">BOSTON                       </v>
          </cell>
          <cell r="E1775">
            <v>0</v>
          </cell>
          <cell r="G1775">
            <v>8425</v>
          </cell>
          <cell r="H1775" t="str">
            <v>Textbooks &amp; Related Software/Media/Materials (2410)</v>
          </cell>
          <cell r="I1775">
            <v>3293924</v>
          </cell>
          <cell r="J1775">
            <v>8728089</v>
          </cell>
          <cell r="K1775">
            <v>12022013</v>
          </cell>
          <cell r="L1775">
            <v>1.0889212700057829</v>
          </cell>
          <cell r="M1775">
            <v>213.48443440537136</v>
          </cell>
        </row>
        <row r="1776">
          <cell r="A1776">
            <v>1774</v>
          </cell>
          <cell r="B1776">
            <v>36</v>
          </cell>
          <cell r="C1776" t="str">
            <v>035</v>
          </cell>
          <cell r="D1776" t="str">
            <v xml:space="preserve">BOSTON                       </v>
          </cell>
          <cell r="E1776">
            <v>0</v>
          </cell>
          <cell r="G1776">
            <v>8430</v>
          </cell>
          <cell r="H1776" t="str">
            <v>Other Instructional Materials (2415)</v>
          </cell>
          <cell r="I1776">
            <v>249880</v>
          </cell>
          <cell r="J1776">
            <v>833143</v>
          </cell>
          <cell r="K1776">
            <v>1083023</v>
          </cell>
          <cell r="L1776">
            <v>9.8097280430945552E-2</v>
          </cell>
          <cell r="M1776">
            <v>19.232099699360539</v>
          </cell>
        </row>
        <row r="1777">
          <cell r="A1777">
            <v>1775</v>
          </cell>
          <cell r="B1777">
            <v>37</v>
          </cell>
          <cell r="C1777" t="str">
            <v>035</v>
          </cell>
          <cell r="D1777" t="str">
            <v xml:space="preserve">BOSTON                       </v>
          </cell>
          <cell r="E1777">
            <v>0</v>
          </cell>
          <cell r="G1777">
            <v>8435</v>
          </cell>
          <cell r="H1777" t="str">
            <v>Instructional Equipment (2420)</v>
          </cell>
          <cell r="I1777">
            <v>138057</v>
          </cell>
          <cell r="J1777">
            <v>369284</v>
          </cell>
          <cell r="K1777">
            <v>507341</v>
          </cell>
          <cell r="L1777">
            <v>4.5953569177308654E-2</v>
          </cell>
          <cell r="M1777">
            <v>9.0092571381893798</v>
          </cell>
        </row>
        <row r="1778">
          <cell r="A1778">
            <v>1776</v>
          </cell>
          <cell r="B1778">
            <v>38</v>
          </cell>
          <cell r="C1778" t="str">
            <v>035</v>
          </cell>
          <cell r="D1778" t="str">
            <v xml:space="preserve">BOSTON                       </v>
          </cell>
          <cell r="E1778">
            <v>0</v>
          </cell>
          <cell r="G1778">
            <v>8440</v>
          </cell>
          <cell r="H1778" t="str">
            <v>General Supplies (2430)</v>
          </cell>
          <cell r="I1778">
            <v>3229</v>
          </cell>
          <cell r="J1778">
            <v>0</v>
          </cell>
          <cell r="K1778">
            <v>3229</v>
          </cell>
          <cell r="L1778">
            <v>2.9247404580652782E-4</v>
          </cell>
          <cell r="M1778">
            <v>5.7339917923474558E-2</v>
          </cell>
        </row>
        <row r="1779">
          <cell r="A1779">
            <v>1777</v>
          </cell>
          <cell r="B1779">
            <v>39</v>
          </cell>
          <cell r="C1779" t="str">
            <v>035</v>
          </cell>
          <cell r="D1779" t="str">
            <v xml:space="preserve">BOSTON                       </v>
          </cell>
          <cell r="E1779">
            <v>0</v>
          </cell>
          <cell r="G1779">
            <v>8445</v>
          </cell>
          <cell r="H1779" t="str">
            <v>Other Instructional Services (2440)</v>
          </cell>
          <cell r="I1779">
            <v>8323902</v>
          </cell>
          <cell r="J1779">
            <v>4607377</v>
          </cell>
          <cell r="K1779">
            <v>12931279</v>
          </cell>
          <cell r="L1779">
            <v>1.1712801135283342</v>
          </cell>
          <cell r="M1779">
            <v>229.63099303361727</v>
          </cell>
        </row>
        <row r="1780">
          <cell r="A1780">
            <v>1778</v>
          </cell>
          <cell r="B1780">
            <v>40</v>
          </cell>
          <cell r="C1780" t="str">
            <v>035</v>
          </cell>
          <cell r="D1780" t="str">
            <v xml:space="preserve">BOSTON                       </v>
          </cell>
          <cell r="E1780">
            <v>0</v>
          </cell>
          <cell r="G1780">
            <v>8450</v>
          </cell>
          <cell r="H1780" t="str">
            <v>Classroom Instructional Technology (2451)</v>
          </cell>
          <cell r="I1780">
            <v>1158597</v>
          </cell>
          <cell r="J1780">
            <v>9294784</v>
          </cell>
          <cell r="K1780">
            <v>10453381</v>
          </cell>
          <cell r="L1780">
            <v>0.94683884590495127</v>
          </cell>
          <cell r="M1780">
            <v>185.62898995441574</v>
          </cell>
        </row>
        <row r="1781">
          <cell r="A1781">
            <v>1779</v>
          </cell>
          <cell r="B1781">
            <v>41</v>
          </cell>
          <cell r="C1781" t="str">
            <v>035</v>
          </cell>
          <cell r="D1781" t="str">
            <v xml:space="preserve">BOSTON                       </v>
          </cell>
          <cell r="E1781">
            <v>0</v>
          </cell>
          <cell r="G1781">
            <v>8455</v>
          </cell>
          <cell r="H1781" t="str">
            <v>Other Instructional Hardware  (2453)</v>
          </cell>
          <cell r="I1781">
            <v>0</v>
          </cell>
          <cell r="J1781">
            <v>0</v>
          </cell>
          <cell r="K1781">
            <v>0</v>
          </cell>
          <cell r="L1781">
            <v>0</v>
          </cell>
          <cell r="M1781">
            <v>0</v>
          </cell>
        </row>
        <row r="1782">
          <cell r="A1782">
            <v>1780</v>
          </cell>
          <cell r="B1782">
            <v>42</v>
          </cell>
          <cell r="C1782" t="str">
            <v>035</v>
          </cell>
          <cell r="D1782" t="str">
            <v xml:space="preserve">BOSTON                       </v>
          </cell>
          <cell r="E1782">
            <v>0</v>
          </cell>
          <cell r="G1782">
            <v>8460</v>
          </cell>
          <cell r="H1782" t="str">
            <v>Instructional Software (2455)</v>
          </cell>
          <cell r="I1782">
            <v>0</v>
          </cell>
          <cell r="J1782">
            <v>0</v>
          </cell>
          <cell r="K1782">
            <v>0</v>
          </cell>
          <cell r="L1782">
            <v>0</v>
          </cell>
          <cell r="M1782">
            <v>0</v>
          </cell>
        </row>
        <row r="1783">
          <cell r="A1783">
            <v>1781</v>
          </cell>
          <cell r="B1783">
            <v>43</v>
          </cell>
          <cell r="C1783" t="str">
            <v>035</v>
          </cell>
          <cell r="D1783" t="str">
            <v xml:space="preserve">BOSTON                       </v>
          </cell>
          <cell r="E1783">
            <v>10</v>
          </cell>
          <cell r="F1783" t="str">
            <v>Guidance, Counseling and Testing</v>
          </cell>
          <cell r="I1783">
            <v>13605034</v>
          </cell>
          <cell r="J1783">
            <v>1974580</v>
          </cell>
          <cell r="K1783">
            <v>15579614</v>
          </cell>
          <cell r="L1783">
            <v>1.4111591014815801</v>
          </cell>
          <cell r="M1783">
            <v>276.65958130672504</v>
          </cell>
        </row>
        <row r="1784">
          <cell r="A1784">
            <v>1782</v>
          </cell>
          <cell r="B1784">
            <v>44</v>
          </cell>
          <cell r="C1784" t="str">
            <v>035</v>
          </cell>
          <cell r="D1784" t="str">
            <v xml:space="preserve">BOSTON                       </v>
          </cell>
          <cell r="E1784">
            <v>0</v>
          </cell>
          <cell r="G1784">
            <v>8465</v>
          </cell>
          <cell r="H1784" t="str">
            <v>Guidance and Adjustment Counselors (2710)</v>
          </cell>
          <cell r="I1784">
            <v>8372211</v>
          </cell>
          <cell r="J1784">
            <v>339174</v>
          </cell>
          <cell r="K1784">
            <v>8711385</v>
          </cell>
          <cell r="L1784">
            <v>0.7890535817678227</v>
          </cell>
          <cell r="M1784">
            <v>154.69498324552103</v>
          </cell>
        </row>
        <row r="1785">
          <cell r="A1785">
            <v>1783</v>
          </cell>
          <cell r="B1785">
            <v>45</v>
          </cell>
          <cell r="C1785" t="str">
            <v>035</v>
          </cell>
          <cell r="D1785" t="str">
            <v xml:space="preserve">BOSTON                       </v>
          </cell>
          <cell r="E1785">
            <v>0</v>
          </cell>
          <cell r="G1785">
            <v>8470</v>
          </cell>
          <cell r="H1785" t="str">
            <v>Testing and Assessment (2720)</v>
          </cell>
          <cell r="I1785">
            <v>308900</v>
          </cell>
          <cell r="J1785">
            <v>1420291</v>
          </cell>
          <cell r="K1785">
            <v>1729191</v>
          </cell>
          <cell r="L1785">
            <v>0.15662542203228111</v>
          </cell>
          <cell r="M1785">
            <v>30.706618152372528</v>
          </cell>
        </row>
        <row r="1786">
          <cell r="A1786">
            <v>1784</v>
          </cell>
          <cell r="B1786">
            <v>46</v>
          </cell>
          <cell r="C1786" t="str">
            <v>035</v>
          </cell>
          <cell r="D1786" t="str">
            <v xml:space="preserve">BOSTON                       </v>
          </cell>
          <cell r="E1786">
            <v>0</v>
          </cell>
          <cell r="G1786">
            <v>8475</v>
          </cell>
          <cell r="H1786" t="str">
            <v>Psychological Services (2800)</v>
          </cell>
          <cell r="I1786">
            <v>4923923</v>
          </cell>
          <cell r="J1786">
            <v>215115</v>
          </cell>
          <cell r="K1786">
            <v>5139038</v>
          </cell>
          <cell r="L1786">
            <v>0.46548009768147636</v>
          </cell>
          <cell r="M1786">
            <v>91.257979908831473</v>
          </cell>
        </row>
        <row r="1787">
          <cell r="A1787">
            <v>1785</v>
          </cell>
          <cell r="B1787">
            <v>47</v>
          </cell>
          <cell r="C1787" t="str">
            <v>035</v>
          </cell>
          <cell r="D1787" t="str">
            <v xml:space="preserve">BOSTON                       </v>
          </cell>
          <cell r="E1787">
            <v>11</v>
          </cell>
          <cell r="F1787" t="str">
            <v>Pupil Services</v>
          </cell>
          <cell r="I1787">
            <v>86446419</v>
          </cell>
          <cell r="J1787">
            <v>26209353</v>
          </cell>
          <cell r="K1787">
            <v>112655772</v>
          </cell>
          <cell r="L1787">
            <v>10.204053707122252</v>
          </cell>
          <cell r="M1787">
            <v>2000.5180303764828</v>
          </cell>
        </row>
        <row r="1788">
          <cell r="A1788">
            <v>1786</v>
          </cell>
          <cell r="B1788">
            <v>48</v>
          </cell>
          <cell r="C1788" t="str">
            <v>035</v>
          </cell>
          <cell r="D1788" t="str">
            <v xml:space="preserve">BOSTON                       </v>
          </cell>
          <cell r="E1788">
            <v>0</v>
          </cell>
          <cell r="G1788">
            <v>8485</v>
          </cell>
          <cell r="H1788" t="str">
            <v>Attendance and Parent Liaison Services (3100)</v>
          </cell>
          <cell r="I1788">
            <v>360372</v>
          </cell>
          <cell r="J1788">
            <v>0</v>
          </cell>
          <cell r="K1788">
            <v>360372</v>
          </cell>
          <cell r="L1788">
            <v>3.2641516517618471E-2</v>
          </cell>
          <cell r="M1788">
            <v>6.3994118618514628</v>
          </cell>
        </row>
        <row r="1789">
          <cell r="A1789">
            <v>1787</v>
          </cell>
          <cell r="B1789">
            <v>49</v>
          </cell>
          <cell r="C1789" t="str">
            <v>035</v>
          </cell>
          <cell r="D1789" t="str">
            <v xml:space="preserve">BOSTON                       </v>
          </cell>
          <cell r="E1789">
            <v>0</v>
          </cell>
          <cell r="G1789">
            <v>8490</v>
          </cell>
          <cell r="H1789" t="str">
            <v>Medical/Health Services (3200)</v>
          </cell>
          <cell r="I1789">
            <v>10699234</v>
          </cell>
          <cell r="J1789">
            <v>179700</v>
          </cell>
          <cell r="K1789">
            <v>10878934</v>
          </cell>
          <cell r="L1789">
            <v>0.9853842802855971</v>
          </cell>
          <cell r="M1789">
            <v>193.18587260913495</v>
          </cell>
        </row>
        <row r="1790">
          <cell r="A1790">
            <v>1788</v>
          </cell>
          <cell r="B1790">
            <v>50</v>
          </cell>
          <cell r="C1790" t="str">
            <v>035</v>
          </cell>
          <cell r="D1790" t="str">
            <v xml:space="preserve">BOSTON                       </v>
          </cell>
          <cell r="E1790">
            <v>0</v>
          </cell>
          <cell r="G1790">
            <v>8495</v>
          </cell>
          <cell r="H1790" t="str">
            <v>In-District Transportation (3300)</v>
          </cell>
          <cell r="I1790">
            <v>64420841</v>
          </cell>
          <cell r="J1790">
            <v>2504382</v>
          </cell>
          <cell r="K1790">
            <v>66925223</v>
          </cell>
          <cell r="L1790">
            <v>6.0619048427730222</v>
          </cell>
          <cell r="M1790">
            <v>1188.444346184649</v>
          </cell>
        </row>
        <row r="1791">
          <cell r="A1791">
            <v>1789</v>
          </cell>
          <cell r="B1791">
            <v>51</v>
          </cell>
          <cell r="C1791" t="str">
            <v>035</v>
          </cell>
          <cell r="D1791" t="str">
            <v xml:space="preserve">BOSTON                       </v>
          </cell>
          <cell r="E1791">
            <v>0</v>
          </cell>
          <cell r="G1791">
            <v>8500</v>
          </cell>
          <cell r="H1791" t="str">
            <v>Food Salaries and Other Expenses (3400)</v>
          </cell>
          <cell r="I1791">
            <v>4347147</v>
          </cell>
          <cell r="J1791">
            <v>23240243</v>
          </cell>
          <cell r="K1791">
            <v>27587390</v>
          </cell>
          <cell r="L1791">
            <v>2.4987908227137035</v>
          </cell>
          <cell r="M1791">
            <v>489.8911979940795</v>
          </cell>
        </row>
        <row r="1792">
          <cell r="A1792">
            <v>1790</v>
          </cell>
          <cell r="B1792">
            <v>52</v>
          </cell>
          <cell r="C1792" t="str">
            <v>035</v>
          </cell>
          <cell r="D1792" t="str">
            <v xml:space="preserve">BOSTON                       </v>
          </cell>
          <cell r="E1792">
            <v>0</v>
          </cell>
          <cell r="G1792">
            <v>8505</v>
          </cell>
          <cell r="H1792" t="str">
            <v>Athletics (3510)</v>
          </cell>
          <cell r="I1792">
            <v>2418823</v>
          </cell>
          <cell r="J1792">
            <v>246389</v>
          </cell>
          <cell r="K1792">
            <v>2665212</v>
          </cell>
          <cell r="L1792">
            <v>0.24140766075320769</v>
          </cell>
          <cell r="M1792">
            <v>47.328286568181937</v>
          </cell>
        </row>
        <row r="1793">
          <cell r="A1793">
            <v>1791</v>
          </cell>
          <cell r="B1793">
            <v>53</v>
          </cell>
          <cell r="C1793" t="str">
            <v>035</v>
          </cell>
          <cell r="D1793" t="str">
            <v xml:space="preserve">BOSTON                       </v>
          </cell>
          <cell r="E1793">
            <v>0</v>
          </cell>
          <cell r="G1793">
            <v>8510</v>
          </cell>
          <cell r="H1793" t="str">
            <v>Other Student Body Activities (3520)</v>
          </cell>
          <cell r="I1793">
            <v>0</v>
          </cell>
          <cell r="J1793">
            <v>0</v>
          </cell>
          <cell r="K1793">
            <v>0</v>
          </cell>
          <cell r="L1793">
            <v>0</v>
          </cell>
          <cell r="M1793">
            <v>0</v>
          </cell>
        </row>
        <row r="1794">
          <cell r="A1794">
            <v>1792</v>
          </cell>
          <cell r="B1794">
            <v>54</v>
          </cell>
          <cell r="C1794" t="str">
            <v>035</v>
          </cell>
          <cell r="D1794" t="str">
            <v xml:space="preserve">BOSTON                       </v>
          </cell>
          <cell r="E1794">
            <v>0</v>
          </cell>
          <cell r="G1794">
            <v>8515</v>
          </cell>
          <cell r="H1794" t="str">
            <v>School Security  (3600)</v>
          </cell>
          <cell r="I1794">
            <v>4200002</v>
          </cell>
          <cell r="J1794">
            <v>38639</v>
          </cell>
          <cell r="K1794">
            <v>4238641</v>
          </cell>
          <cell r="L1794">
            <v>0.38392458407910401</v>
          </cell>
          <cell r="M1794">
            <v>75.268915158585983</v>
          </cell>
        </row>
        <row r="1795">
          <cell r="A1795">
            <v>1793</v>
          </cell>
          <cell r="B1795">
            <v>55</v>
          </cell>
          <cell r="C1795" t="str">
            <v>035</v>
          </cell>
          <cell r="D1795" t="str">
            <v xml:space="preserve">BOSTON                       </v>
          </cell>
          <cell r="E1795">
            <v>12</v>
          </cell>
          <cell r="F1795" t="str">
            <v>Operations and Maintenance</v>
          </cell>
          <cell r="I1795">
            <v>59651661</v>
          </cell>
          <cell r="J1795">
            <v>4293891</v>
          </cell>
          <cell r="K1795">
            <v>63945552</v>
          </cell>
          <cell r="L1795">
            <v>5.7920143402823498</v>
          </cell>
          <cell r="M1795">
            <v>1135.5319613661425</v>
          </cell>
        </row>
        <row r="1796">
          <cell r="A1796">
            <v>1794</v>
          </cell>
          <cell r="B1796">
            <v>56</v>
          </cell>
          <cell r="C1796" t="str">
            <v>035</v>
          </cell>
          <cell r="D1796" t="str">
            <v xml:space="preserve">BOSTON                       </v>
          </cell>
          <cell r="E1796">
            <v>0</v>
          </cell>
          <cell r="G1796">
            <v>8520</v>
          </cell>
          <cell r="H1796" t="str">
            <v>Custodial Services (4110)</v>
          </cell>
          <cell r="I1796">
            <v>17121585</v>
          </cell>
          <cell r="J1796">
            <v>2974701</v>
          </cell>
          <cell r="K1796">
            <v>20096286</v>
          </cell>
          <cell r="L1796">
            <v>1.8202669780443121</v>
          </cell>
          <cell r="M1796">
            <v>356.86571378342239</v>
          </cell>
        </row>
        <row r="1797">
          <cell r="A1797">
            <v>1795</v>
          </cell>
          <cell r="B1797">
            <v>57</v>
          </cell>
          <cell r="C1797" t="str">
            <v>035</v>
          </cell>
          <cell r="D1797" t="str">
            <v xml:space="preserve">BOSTON                       </v>
          </cell>
          <cell r="E1797">
            <v>0</v>
          </cell>
          <cell r="G1797">
            <v>8525</v>
          </cell>
          <cell r="H1797" t="str">
            <v>Heating of Buildings (4120)</v>
          </cell>
          <cell r="I1797">
            <v>0</v>
          </cell>
          <cell r="J1797">
            <v>0</v>
          </cell>
          <cell r="K1797">
            <v>0</v>
          </cell>
          <cell r="L1797">
            <v>0</v>
          </cell>
          <cell r="M1797">
            <v>0</v>
          </cell>
        </row>
        <row r="1798">
          <cell r="A1798">
            <v>1796</v>
          </cell>
          <cell r="B1798">
            <v>58</v>
          </cell>
          <cell r="C1798" t="str">
            <v>035</v>
          </cell>
          <cell r="D1798" t="str">
            <v xml:space="preserve">BOSTON                       </v>
          </cell>
          <cell r="E1798">
            <v>0</v>
          </cell>
          <cell r="G1798">
            <v>8530</v>
          </cell>
          <cell r="H1798" t="str">
            <v>Utility Services (4130)</v>
          </cell>
          <cell r="I1798">
            <v>21725062</v>
          </cell>
          <cell r="J1798">
            <v>324999</v>
          </cell>
          <cell r="K1798">
            <v>22050061</v>
          </cell>
          <cell r="L1798">
            <v>1.9972346085322803</v>
          </cell>
          <cell r="M1798">
            <v>391.56044841982265</v>
          </cell>
        </row>
        <row r="1799">
          <cell r="A1799">
            <v>1797</v>
          </cell>
          <cell r="B1799">
            <v>59</v>
          </cell>
          <cell r="C1799" t="str">
            <v>035</v>
          </cell>
          <cell r="D1799" t="str">
            <v xml:space="preserve">BOSTON                       </v>
          </cell>
          <cell r="E1799">
            <v>0</v>
          </cell>
          <cell r="G1799">
            <v>8535</v>
          </cell>
          <cell r="H1799" t="str">
            <v>Maintenance of Grounds (4210)</v>
          </cell>
          <cell r="I1799">
            <v>0</v>
          </cell>
          <cell r="J1799">
            <v>0</v>
          </cell>
          <cell r="K1799">
            <v>0</v>
          </cell>
          <cell r="L1799">
            <v>0</v>
          </cell>
          <cell r="M1799">
            <v>0</v>
          </cell>
        </row>
        <row r="1800">
          <cell r="A1800">
            <v>1798</v>
          </cell>
          <cell r="B1800">
            <v>60</v>
          </cell>
          <cell r="C1800" t="str">
            <v>035</v>
          </cell>
          <cell r="D1800" t="str">
            <v xml:space="preserve">BOSTON                       </v>
          </cell>
          <cell r="E1800">
            <v>0</v>
          </cell>
          <cell r="G1800">
            <v>8540</v>
          </cell>
          <cell r="H1800" t="str">
            <v>Maintenance of Buildings (4220)</v>
          </cell>
          <cell r="I1800">
            <v>20805014</v>
          </cell>
          <cell r="J1800">
            <v>994191</v>
          </cell>
          <cell r="K1800">
            <v>21799205</v>
          </cell>
          <cell r="L1800">
            <v>1.9745127537057574</v>
          </cell>
          <cell r="M1800">
            <v>387.10579916289754</v>
          </cell>
        </row>
        <row r="1801">
          <cell r="A1801">
            <v>1799</v>
          </cell>
          <cell r="B1801">
            <v>61</v>
          </cell>
          <cell r="C1801" t="str">
            <v>035</v>
          </cell>
          <cell r="D1801" t="str">
            <v xml:space="preserve">BOSTON                       </v>
          </cell>
          <cell r="E1801">
            <v>0</v>
          </cell>
          <cell r="G1801">
            <v>8545</v>
          </cell>
          <cell r="H1801" t="str">
            <v>Building Security System (4225)</v>
          </cell>
          <cell r="I1801">
            <v>0</v>
          </cell>
          <cell r="J1801">
            <v>0</v>
          </cell>
          <cell r="K1801">
            <v>0</v>
          </cell>
          <cell r="L1801">
            <v>0</v>
          </cell>
          <cell r="M1801">
            <v>0</v>
          </cell>
        </row>
        <row r="1802">
          <cell r="A1802">
            <v>1800</v>
          </cell>
          <cell r="B1802">
            <v>62</v>
          </cell>
          <cell r="C1802" t="str">
            <v>035</v>
          </cell>
          <cell r="D1802" t="str">
            <v xml:space="preserve">BOSTON                       </v>
          </cell>
          <cell r="E1802">
            <v>0</v>
          </cell>
          <cell r="G1802">
            <v>8550</v>
          </cell>
          <cell r="H1802" t="str">
            <v>Maintenance of Equipment (4230)</v>
          </cell>
          <cell r="I1802">
            <v>0</v>
          </cell>
          <cell r="J1802">
            <v>0</v>
          </cell>
          <cell r="K1802">
            <v>0</v>
          </cell>
          <cell r="L1802">
            <v>0</v>
          </cell>
          <cell r="M1802">
            <v>0</v>
          </cell>
        </row>
        <row r="1803">
          <cell r="A1803">
            <v>1801</v>
          </cell>
          <cell r="B1803">
            <v>63</v>
          </cell>
          <cell r="C1803" t="str">
            <v>035</v>
          </cell>
          <cell r="D1803" t="str">
            <v xml:space="preserve">BOSTON                       </v>
          </cell>
          <cell r="E1803">
            <v>0</v>
          </cell>
          <cell r="G1803">
            <v>8555</v>
          </cell>
          <cell r="H1803" t="str">
            <v xml:space="preserve">Extraordinary Maintenance (4300)   </v>
          </cell>
          <cell r="I1803">
            <v>0</v>
          </cell>
          <cell r="J1803">
            <v>0</v>
          </cell>
          <cell r="K1803">
            <v>0</v>
          </cell>
          <cell r="L1803">
            <v>0</v>
          </cell>
          <cell r="M1803">
            <v>0</v>
          </cell>
        </row>
        <row r="1804">
          <cell r="A1804">
            <v>1802</v>
          </cell>
          <cell r="B1804">
            <v>64</v>
          </cell>
          <cell r="C1804" t="str">
            <v>035</v>
          </cell>
          <cell r="D1804" t="str">
            <v xml:space="preserve">BOSTON                       </v>
          </cell>
          <cell r="E1804">
            <v>0</v>
          </cell>
          <cell r="G1804">
            <v>8560</v>
          </cell>
          <cell r="H1804" t="str">
            <v>Networking and Telecommunications (4400)</v>
          </cell>
          <cell r="I1804">
            <v>0</v>
          </cell>
          <cell r="J1804">
            <v>0</v>
          </cell>
          <cell r="K1804">
            <v>0</v>
          </cell>
          <cell r="L1804">
            <v>0</v>
          </cell>
          <cell r="M1804">
            <v>0</v>
          </cell>
        </row>
        <row r="1805">
          <cell r="A1805">
            <v>1803</v>
          </cell>
          <cell r="B1805">
            <v>65</v>
          </cell>
          <cell r="C1805" t="str">
            <v>035</v>
          </cell>
          <cell r="D1805" t="str">
            <v xml:space="preserve">BOSTON                       </v>
          </cell>
          <cell r="E1805">
            <v>0</v>
          </cell>
          <cell r="G1805">
            <v>8565</v>
          </cell>
          <cell r="H1805" t="str">
            <v>Technology Maintenance (4450)</v>
          </cell>
          <cell r="I1805">
            <v>0</v>
          </cell>
          <cell r="J1805">
            <v>0</v>
          </cell>
          <cell r="K1805">
            <v>0</v>
          </cell>
          <cell r="L1805">
            <v>0</v>
          </cell>
          <cell r="M1805">
            <v>0</v>
          </cell>
        </row>
        <row r="1806">
          <cell r="A1806">
            <v>1804</v>
          </cell>
          <cell r="B1806">
            <v>66</v>
          </cell>
          <cell r="C1806" t="str">
            <v>035</v>
          </cell>
          <cell r="D1806" t="str">
            <v xml:space="preserve">BOSTON                       </v>
          </cell>
          <cell r="E1806">
            <v>13</v>
          </cell>
          <cell r="F1806" t="str">
            <v>Insurance, Retirement Programs and Other</v>
          </cell>
          <cell r="I1806">
            <v>169507366</v>
          </cell>
          <cell r="J1806">
            <v>15235917</v>
          </cell>
          <cell r="K1806">
            <v>184743283</v>
          </cell>
          <cell r="L1806">
            <v>16.733544569399299</v>
          </cell>
          <cell r="M1806">
            <v>3280.6332251883655</v>
          </cell>
        </row>
        <row r="1807">
          <cell r="A1807">
            <v>1805</v>
          </cell>
          <cell r="B1807">
            <v>67</v>
          </cell>
          <cell r="C1807" t="str">
            <v>035</v>
          </cell>
          <cell r="D1807" t="str">
            <v xml:space="preserve">BOSTON                       </v>
          </cell>
          <cell r="E1807">
            <v>0</v>
          </cell>
          <cell r="G1807">
            <v>8570</v>
          </cell>
          <cell r="H1807" t="str">
            <v>Employer Retirement Contributions (5100)</v>
          </cell>
          <cell r="I1807">
            <v>13447769</v>
          </cell>
          <cell r="J1807">
            <v>4904888</v>
          </cell>
          <cell r="K1807">
            <v>18352657</v>
          </cell>
          <cell r="L1807">
            <v>1.6623338012045505</v>
          </cell>
          <cell r="M1807">
            <v>325.90270859637064</v>
          </cell>
        </row>
        <row r="1808">
          <cell r="A1808">
            <v>1806</v>
          </cell>
          <cell r="B1808">
            <v>68</v>
          </cell>
          <cell r="C1808" t="str">
            <v>035</v>
          </cell>
          <cell r="D1808" t="str">
            <v xml:space="preserve">BOSTON                       </v>
          </cell>
          <cell r="E1808">
            <v>0</v>
          </cell>
          <cell r="G1808">
            <v>8575</v>
          </cell>
          <cell r="H1808" t="str">
            <v>Insurance for Active Employees (5200)</v>
          </cell>
          <cell r="I1808">
            <v>106453139</v>
          </cell>
          <cell r="J1808">
            <v>10252689</v>
          </cell>
          <cell r="K1808">
            <v>116705828</v>
          </cell>
          <cell r="L1808">
            <v>10.570896774345233</v>
          </cell>
          <cell r="M1808">
            <v>2072.4380918894826</v>
          </cell>
        </row>
        <row r="1809">
          <cell r="A1809">
            <v>1807</v>
          </cell>
          <cell r="B1809">
            <v>69</v>
          </cell>
          <cell r="C1809" t="str">
            <v>035</v>
          </cell>
          <cell r="D1809" t="str">
            <v xml:space="preserve">BOSTON                       </v>
          </cell>
          <cell r="E1809">
            <v>0</v>
          </cell>
          <cell r="G1809">
            <v>8580</v>
          </cell>
          <cell r="H1809" t="str">
            <v>Insurance for Retired School Employees (5250)</v>
          </cell>
          <cell r="I1809">
            <v>35383818</v>
          </cell>
          <cell r="J1809">
            <v>0</v>
          </cell>
          <cell r="K1809">
            <v>35383818</v>
          </cell>
          <cell r="L1809">
            <v>3.2049700856431849</v>
          </cell>
          <cell r="M1809">
            <v>628.33856300376635</v>
          </cell>
        </row>
        <row r="1810">
          <cell r="A1810">
            <v>1808</v>
          </cell>
          <cell r="B1810">
            <v>70</v>
          </cell>
          <cell r="C1810" t="str">
            <v>035</v>
          </cell>
          <cell r="D1810" t="str">
            <v xml:space="preserve">BOSTON                       </v>
          </cell>
          <cell r="E1810">
            <v>0</v>
          </cell>
          <cell r="G1810">
            <v>8585</v>
          </cell>
          <cell r="H1810" t="str">
            <v>Other Non-Employee Insurance (5260)</v>
          </cell>
          <cell r="I1810">
            <v>0</v>
          </cell>
          <cell r="J1810">
            <v>0</v>
          </cell>
          <cell r="K1810">
            <v>0</v>
          </cell>
          <cell r="L1810">
            <v>0</v>
          </cell>
          <cell r="M1810">
            <v>0</v>
          </cell>
        </row>
        <row r="1811">
          <cell r="A1811">
            <v>1809</v>
          </cell>
          <cell r="B1811">
            <v>71</v>
          </cell>
          <cell r="C1811" t="str">
            <v>035</v>
          </cell>
          <cell r="D1811" t="str">
            <v xml:space="preserve">BOSTON                       </v>
          </cell>
          <cell r="E1811">
            <v>0</v>
          </cell>
          <cell r="G1811">
            <v>8590</v>
          </cell>
          <cell r="H1811" t="str">
            <v xml:space="preserve">Rental Lease of Equipment (5300)   </v>
          </cell>
          <cell r="I1811">
            <v>0</v>
          </cell>
          <cell r="J1811">
            <v>0</v>
          </cell>
          <cell r="K1811">
            <v>0</v>
          </cell>
          <cell r="L1811">
            <v>0</v>
          </cell>
          <cell r="M1811">
            <v>0</v>
          </cell>
        </row>
        <row r="1812">
          <cell r="A1812">
            <v>1810</v>
          </cell>
          <cell r="B1812">
            <v>72</v>
          </cell>
          <cell r="C1812" t="str">
            <v>035</v>
          </cell>
          <cell r="D1812" t="str">
            <v xml:space="preserve">BOSTON                       </v>
          </cell>
          <cell r="E1812">
            <v>0</v>
          </cell>
          <cell r="G1812">
            <v>8595</v>
          </cell>
          <cell r="H1812" t="str">
            <v>Rental Lease  of Buildings (5350)</v>
          </cell>
          <cell r="I1812">
            <v>701475</v>
          </cell>
          <cell r="J1812">
            <v>78340</v>
          </cell>
          <cell r="K1812">
            <v>779815</v>
          </cell>
          <cell r="L1812">
            <v>7.0633523701027406E-2</v>
          </cell>
          <cell r="M1812">
            <v>13.847794393154015</v>
          </cell>
        </row>
        <row r="1813">
          <cell r="A1813">
            <v>1811</v>
          </cell>
          <cell r="B1813">
            <v>73</v>
          </cell>
          <cell r="C1813" t="str">
            <v>035</v>
          </cell>
          <cell r="D1813" t="str">
            <v xml:space="preserve">BOSTON                       </v>
          </cell>
          <cell r="E1813">
            <v>0</v>
          </cell>
          <cell r="G1813">
            <v>8600</v>
          </cell>
          <cell r="H1813" t="str">
            <v>Short Term Interest RAN's (5400)</v>
          </cell>
          <cell r="I1813">
            <v>0</v>
          </cell>
          <cell r="J1813">
            <v>0</v>
          </cell>
          <cell r="K1813">
            <v>0</v>
          </cell>
          <cell r="L1813">
            <v>0</v>
          </cell>
          <cell r="M1813">
            <v>0</v>
          </cell>
        </row>
        <row r="1814">
          <cell r="A1814">
            <v>1812</v>
          </cell>
          <cell r="B1814">
            <v>74</v>
          </cell>
          <cell r="C1814" t="str">
            <v>035</v>
          </cell>
          <cell r="D1814" t="str">
            <v xml:space="preserve">BOSTON                       </v>
          </cell>
          <cell r="E1814">
            <v>0</v>
          </cell>
          <cell r="G1814">
            <v>8610</v>
          </cell>
          <cell r="H1814" t="str">
            <v>Crossing Guards, Inspections, Bank Charges (5500)</v>
          </cell>
          <cell r="I1814">
            <v>13521165</v>
          </cell>
          <cell r="J1814">
            <v>0</v>
          </cell>
          <cell r="K1814">
            <v>13521165</v>
          </cell>
          <cell r="L1814">
            <v>1.2247103845053022</v>
          </cell>
          <cell r="M1814">
            <v>240.10606730559209</v>
          </cell>
        </row>
        <row r="1815">
          <cell r="A1815">
            <v>1813</v>
          </cell>
          <cell r="B1815">
            <v>75</v>
          </cell>
          <cell r="C1815" t="str">
            <v>035</v>
          </cell>
          <cell r="D1815" t="str">
            <v xml:space="preserve">BOSTON                       </v>
          </cell>
          <cell r="E1815">
            <v>14</v>
          </cell>
          <cell r="F1815" t="str">
            <v xml:space="preserve">Payments To Out-Of-District Schools </v>
          </cell>
          <cell r="I1815">
            <v>91063351</v>
          </cell>
          <cell r="J1815">
            <v>13337023</v>
          </cell>
          <cell r="K1815">
            <v>104400374</v>
          </cell>
          <cell r="L1815">
            <v>9.4563021887564691</v>
          </cell>
          <cell r="M1815">
            <v>11591.798498845266</v>
          </cell>
        </row>
        <row r="1816">
          <cell r="A1816">
            <v>1814</v>
          </cell>
          <cell r="B1816">
            <v>76</v>
          </cell>
          <cell r="C1816" t="str">
            <v>035</v>
          </cell>
          <cell r="D1816" t="str">
            <v xml:space="preserve">BOSTON                       </v>
          </cell>
          <cell r="E1816">
            <v>15</v>
          </cell>
          <cell r="F1816" t="str">
            <v>Tuition To Other Schools (9000)</v>
          </cell>
          <cell r="G1816" t="str">
            <v xml:space="preserve"> </v>
          </cell>
          <cell r="I1816">
            <v>85846493</v>
          </cell>
          <cell r="J1816">
            <v>13337023</v>
          </cell>
          <cell r="K1816">
            <v>99183516</v>
          </cell>
          <cell r="L1816">
            <v>8.9837733669360436</v>
          </cell>
          <cell r="M1816">
            <v>11012.559513235034</v>
          </cell>
        </row>
        <row r="1817">
          <cell r="A1817">
            <v>1815</v>
          </cell>
          <cell r="B1817">
            <v>77</v>
          </cell>
          <cell r="C1817" t="str">
            <v>035</v>
          </cell>
          <cell r="D1817" t="str">
            <v xml:space="preserve">BOSTON                       </v>
          </cell>
          <cell r="E1817">
            <v>16</v>
          </cell>
          <cell r="F1817" t="str">
            <v>Out-of-District Transportation (3300)</v>
          </cell>
          <cell r="I1817">
            <v>5216858</v>
          </cell>
          <cell r="K1817">
            <v>5216858</v>
          </cell>
          <cell r="L1817">
            <v>0.47252882182042466</v>
          </cell>
          <cell r="M1817">
            <v>579.2389856102327</v>
          </cell>
        </row>
        <row r="1818">
          <cell r="A1818">
            <v>1816</v>
          </cell>
          <cell r="B1818">
            <v>78</v>
          </cell>
          <cell r="C1818" t="str">
            <v>035</v>
          </cell>
          <cell r="D1818" t="str">
            <v xml:space="preserve">BOSTON                       </v>
          </cell>
          <cell r="E1818">
            <v>17</v>
          </cell>
          <cell r="F1818" t="str">
            <v>TOTAL EXPENDITURES</v>
          </cell>
          <cell r="I1818">
            <v>939443182</v>
          </cell>
          <cell r="J1818">
            <v>164586405</v>
          </cell>
          <cell r="K1818">
            <v>1104029587</v>
          </cell>
          <cell r="L1818">
            <v>100</v>
          </cell>
          <cell r="M1818">
            <v>16901.939032175589</v>
          </cell>
        </row>
        <row r="1819">
          <cell r="A1819">
            <v>1817</v>
          </cell>
          <cell r="B1819">
            <v>79</v>
          </cell>
          <cell r="C1819" t="str">
            <v>035</v>
          </cell>
          <cell r="D1819" t="str">
            <v xml:space="preserve">BOSTON                       </v>
          </cell>
          <cell r="E1819">
            <v>18</v>
          </cell>
          <cell r="F1819" t="str">
            <v>percentage of overall spending from the general fund</v>
          </cell>
          <cell r="I1819">
            <v>85.092210667357776</v>
          </cell>
        </row>
        <row r="1820">
          <cell r="A1820">
            <v>1818</v>
          </cell>
          <cell r="B1820">
            <v>1</v>
          </cell>
          <cell r="C1820" t="str">
            <v>036</v>
          </cell>
          <cell r="D1820" t="str">
            <v xml:space="preserve">BOURNE                       </v>
          </cell>
          <cell r="E1820">
            <v>1</v>
          </cell>
          <cell r="F1820" t="str">
            <v>In-District FTE Average Membership</v>
          </cell>
          <cell r="G1820" t="str">
            <v xml:space="preserve"> </v>
          </cell>
        </row>
        <row r="1821">
          <cell r="A1821">
            <v>1819</v>
          </cell>
          <cell r="B1821">
            <v>2</v>
          </cell>
          <cell r="C1821" t="str">
            <v>036</v>
          </cell>
          <cell r="D1821" t="str">
            <v xml:space="preserve">BOURNE                       </v>
          </cell>
          <cell r="E1821">
            <v>2</v>
          </cell>
          <cell r="F1821" t="str">
            <v>Out-of-District FTE Average Membership</v>
          </cell>
          <cell r="G1821" t="str">
            <v xml:space="preserve"> </v>
          </cell>
        </row>
        <row r="1822">
          <cell r="A1822">
            <v>1820</v>
          </cell>
          <cell r="B1822">
            <v>3</v>
          </cell>
          <cell r="C1822" t="str">
            <v>036</v>
          </cell>
          <cell r="D1822" t="str">
            <v xml:space="preserve">BOURNE                       </v>
          </cell>
          <cell r="E1822">
            <v>3</v>
          </cell>
          <cell r="F1822" t="str">
            <v>Total FTE Average Membership</v>
          </cell>
          <cell r="G1822" t="str">
            <v xml:space="preserve"> </v>
          </cell>
        </row>
        <row r="1823">
          <cell r="A1823">
            <v>1821</v>
          </cell>
          <cell r="B1823">
            <v>4</v>
          </cell>
          <cell r="C1823" t="str">
            <v>036</v>
          </cell>
          <cell r="D1823" t="str">
            <v xml:space="preserve">BOURNE                       </v>
          </cell>
          <cell r="E1823">
            <v>4</v>
          </cell>
          <cell r="F1823" t="str">
            <v>Administration</v>
          </cell>
          <cell r="G1823" t="str">
            <v xml:space="preserve"> </v>
          </cell>
          <cell r="I1823">
            <v>858266</v>
          </cell>
          <cell r="J1823">
            <v>0</v>
          </cell>
          <cell r="K1823">
            <v>858266</v>
          </cell>
          <cell r="L1823">
            <v>2.7783607397769967</v>
          </cell>
          <cell r="M1823">
            <v>375.88840713003106</v>
          </cell>
        </row>
        <row r="1824">
          <cell r="A1824">
            <v>1822</v>
          </cell>
          <cell r="B1824">
            <v>5</v>
          </cell>
          <cell r="C1824" t="str">
            <v>036</v>
          </cell>
          <cell r="D1824" t="str">
            <v xml:space="preserve">BOURNE                       </v>
          </cell>
          <cell r="E1824">
            <v>0</v>
          </cell>
          <cell r="G1824">
            <v>8300</v>
          </cell>
          <cell r="H1824" t="str">
            <v>School Committee (1110)</v>
          </cell>
          <cell r="I1824">
            <v>6820</v>
          </cell>
          <cell r="J1824">
            <v>0</v>
          </cell>
          <cell r="K1824">
            <v>6820</v>
          </cell>
          <cell r="L1824">
            <v>2.2077561321640512E-2</v>
          </cell>
          <cell r="M1824">
            <v>2.9869049183199752</v>
          </cell>
        </row>
        <row r="1825">
          <cell r="A1825">
            <v>1823</v>
          </cell>
          <cell r="B1825">
            <v>6</v>
          </cell>
          <cell r="C1825" t="str">
            <v>036</v>
          </cell>
          <cell r="D1825" t="str">
            <v xml:space="preserve">BOURNE                       </v>
          </cell>
          <cell r="E1825">
            <v>0</v>
          </cell>
          <cell r="G1825">
            <v>8305</v>
          </cell>
          <cell r="H1825" t="str">
            <v>Superintendent (1210)</v>
          </cell>
          <cell r="I1825">
            <v>294774</v>
          </cell>
          <cell r="J1825">
            <v>0</v>
          </cell>
          <cell r="K1825">
            <v>294774</v>
          </cell>
          <cell r="L1825">
            <v>0.95423622595678304</v>
          </cell>
          <cell r="M1825">
            <v>129.09998686112206</v>
          </cell>
        </row>
        <row r="1826">
          <cell r="A1826">
            <v>1824</v>
          </cell>
          <cell r="B1826">
            <v>7</v>
          </cell>
          <cell r="C1826" t="str">
            <v>036</v>
          </cell>
          <cell r="D1826" t="str">
            <v xml:space="preserve">BOURNE                       </v>
          </cell>
          <cell r="E1826">
            <v>0</v>
          </cell>
          <cell r="G1826">
            <v>8310</v>
          </cell>
          <cell r="H1826" t="str">
            <v>Assistant Superintendents (1220)</v>
          </cell>
          <cell r="I1826">
            <v>118047</v>
          </cell>
          <cell r="J1826">
            <v>0</v>
          </cell>
          <cell r="K1826">
            <v>118047</v>
          </cell>
          <cell r="L1826">
            <v>0.38213927878822546</v>
          </cell>
          <cell r="M1826">
            <v>51.700170805413215</v>
          </cell>
        </row>
        <row r="1827">
          <cell r="A1827">
            <v>1825</v>
          </cell>
          <cell r="B1827">
            <v>8</v>
          </cell>
          <cell r="C1827" t="str">
            <v>036</v>
          </cell>
          <cell r="D1827" t="str">
            <v xml:space="preserve">BOURNE                       </v>
          </cell>
          <cell r="E1827">
            <v>0</v>
          </cell>
          <cell r="G1827">
            <v>8315</v>
          </cell>
          <cell r="H1827" t="str">
            <v>Other District-Wide Administration (1230)</v>
          </cell>
          <cell r="I1827">
            <v>0</v>
          </cell>
          <cell r="J1827">
            <v>0</v>
          </cell>
          <cell r="K1827">
            <v>0</v>
          </cell>
          <cell r="L1827">
            <v>0</v>
          </cell>
          <cell r="M1827">
            <v>0</v>
          </cell>
        </row>
        <row r="1828">
          <cell r="A1828">
            <v>1826</v>
          </cell>
          <cell r="B1828">
            <v>9</v>
          </cell>
          <cell r="C1828" t="str">
            <v>036</v>
          </cell>
          <cell r="D1828" t="str">
            <v xml:space="preserve">BOURNE                       </v>
          </cell>
          <cell r="E1828">
            <v>0</v>
          </cell>
          <cell r="G1828">
            <v>8320</v>
          </cell>
          <cell r="H1828" t="str">
            <v>Business and Finance (1410)</v>
          </cell>
          <cell r="I1828">
            <v>169915</v>
          </cell>
          <cell r="J1828">
            <v>0</v>
          </cell>
          <cell r="K1828">
            <v>169915</v>
          </cell>
          <cell r="L1828">
            <v>0.55004528327955249</v>
          </cell>
          <cell r="M1828">
            <v>74.416414838172813</v>
          </cell>
        </row>
        <row r="1829">
          <cell r="A1829">
            <v>1827</v>
          </cell>
          <cell r="B1829">
            <v>10</v>
          </cell>
          <cell r="C1829" t="str">
            <v>036</v>
          </cell>
          <cell r="D1829" t="str">
            <v xml:space="preserve">BOURNE                       </v>
          </cell>
          <cell r="E1829">
            <v>0</v>
          </cell>
          <cell r="G1829">
            <v>8325</v>
          </cell>
          <cell r="H1829" t="str">
            <v>Human Resources and Benefits (1420)</v>
          </cell>
          <cell r="I1829">
            <v>79094</v>
          </cell>
          <cell r="J1829">
            <v>0</v>
          </cell>
          <cell r="K1829">
            <v>79094</v>
          </cell>
          <cell r="L1829">
            <v>0.25604144210760038</v>
          </cell>
          <cell r="M1829">
            <v>34.64021372574782</v>
          </cell>
        </row>
        <row r="1830">
          <cell r="A1830">
            <v>1828</v>
          </cell>
          <cell r="B1830">
            <v>11</v>
          </cell>
          <cell r="C1830" t="str">
            <v>036</v>
          </cell>
          <cell r="D1830" t="str">
            <v xml:space="preserve">BOURNE                       </v>
          </cell>
          <cell r="E1830">
            <v>0</v>
          </cell>
          <cell r="G1830">
            <v>8330</v>
          </cell>
          <cell r="H1830" t="str">
            <v>Legal Service For School Committee (1430)</v>
          </cell>
          <cell r="I1830">
            <v>3765</v>
          </cell>
          <cell r="J1830">
            <v>0</v>
          </cell>
          <cell r="K1830">
            <v>3765</v>
          </cell>
          <cell r="L1830">
            <v>1.2187979234014153E-2</v>
          </cell>
          <cell r="M1830">
            <v>1.6489291814479041</v>
          </cell>
        </row>
        <row r="1831">
          <cell r="A1831">
            <v>1829</v>
          </cell>
          <cell r="B1831">
            <v>12</v>
          </cell>
          <cell r="C1831" t="str">
            <v>036</v>
          </cell>
          <cell r="D1831" t="str">
            <v xml:space="preserve">BOURNE                       </v>
          </cell>
          <cell r="E1831">
            <v>0</v>
          </cell>
          <cell r="G1831">
            <v>8335</v>
          </cell>
          <cell r="H1831" t="str">
            <v>Legal Settlements (1435)</v>
          </cell>
          <cell r="I1831">
            <v>0</v>
          </cell>
          <cell r="J1831">
            <v>0</v>
          </cell>
          <cell r="K1831">
            <v>0</v>
          </cell>
          <cell r="L1831">
            <v>0</v>
          </cell>
          <cell r="M1831">
            <v>0</v>
          </cell>
        </row>
        <row r="1832">
          <cell r="A1832">
            <v>1830</v>
          </cell>
          <cell r="B1832">
            <v>13</v>
          </cell>
          <cell r="C1832" t="str">
            <v>036</v>
          </cell>
          <cell r="D1832" t="str">
            <v xml:space="preserve">BOURNE                       </v>
          </cell>
          <cell r="E1832">
            <v>0</v>
          </cell>
          <cell r="G1832">
            <v>8340</v>
          </cell>
          <cell r="H1832" t="str">
            <v>District-wide Information Mgmt and Tech (1450)</v>
          </cell>
          <cell r="I1832">
            <v>185851</v>
          </cell>
          <cell r="J1832">
            <v>0</v>
          </cell>
          <cell r="K1832">
            <v>185851</v>
          </cell>
          <cell r="L1832">
            <v>0.60163296908918051</v>
          </cell>
          <cell r="M1832">
            <v>81.395786799807297</v>
          </cell>
        </row>
        <row r="1833">
          <cell r="A1833">
            <v>1831</v>
          </cell>
          <cell r="B1833">
            <v>14</v>
          </cell>
          <cell r="C1833" t="str">
            <v>036</v>
          </cell>
          <cell r="D1833" t="str">
            <v xml:space="preserve">BOURNE                       </v>
          </cell>
          <cell r="E1833">
            <v>5</v>
          </cell>
          <cell r="F1833" t="str">
            <v xml:space="preserve">Instructional Leadership </v>
          </cell>
          <cell r="I1833">
            <v>1416225</v>
          </cell>
          <cell r="J1833">
            <v>38108</v>
          </cell>
          <cell r="K1833">
            <v>1454333</v>
          </cell>
          <cell r="L1833">
            <v>4.7079363621092982</v>
          </cell>
          <cell r="M1833">
            <v>636.94345902859891</v>
          </cell>
        </row>
        <row r="1834">
          <cell r="A1834">
            <v>1832</v>
          </cell>
          <cell r="B1834">
            <v>15</v>
          </cell>
          <cell r="C1834" t="str">
            <v>036</v>
          </cell>
          <cell r="D1834" t="str">
            <v xml:space="preserve">BOURNE                       </v>
          </cell>
          <cell r="E1834">
            <v>0</v>
          </cell>
          <cell r="G1834">
            <v>8345</v>
          </cell>
          <cell r="H1834" t="str">
            <v>Curriculum Directors  (Supervisory) (2110)</v>
          </cell>
          <cell r="I1834">
            <v>154378</v>
          </cell>
          <cell r="J1834">
            <v>0</v>
          </cell>
          <cell r="K1834">
            <v>154378</v>
          </cell>
          <cell r="L1834">
            <v>0.49974923192261278</v>
          </cell>
          <cell r="M1834">
            <v>67.611789953138</v>
          </cell>
        </row>
        <row r="1835">
          <cell r="A1835">
            <v>1833</v>
          </cell>
          <cell r="B1835">
            <v>16</v>
          </cell>
          <cell r="C1835" t="str">
            <v>036</v>
          </cell>
          <cell r="D1835" t="str">
            <v xml:space="preserve">BOURNE                       </v>
          </cell>
          <cell r="E1835">
            <v>0</v>
          </cell>
          <cell r="G1835">
            <v>8350</v>
          </cell>
          <cell r="H1835" t="str">
            <v>Department Heads  (Non-Supervisory) (2120)</v>
          </cell>
          <cell r="I1835">
            <v>139027</v>
          </cell>
          <cell r="J1835">
            <v>36854</v>
          </cell>
          <cell r="K1835">
            <v>175881</v>
          </cell>
          <cell r="L1835">
            <v>0.56935829366736879</v>
          </cell>
          <cell r="M1835">
            <v>77.029299697805797</v>
          </cell>
        </row>
        <row r="1836">
          <cell r="A1836">
            <v>1834</v>
          </cell>
          <cell r="B1836">
            <v>17</v>
          </cell>
          <cell r="C1836" t="str">
            <v>036</v>
          </cell>
          <cell r="D1836" t="str">
            <v xml:space="preserve">BOURNE                       </v>
          </cell>
          <cell r="E1836">
            <v>0</v>
          </cell>
          <cell r="G1836">
            <v>8355</v>
          </cell>
          <cell r="H1836" t="str">
            <v>School Leadership-Building (2210)</v>
          </cell>
          <cell r="I1836">
            <v>1122820</v>
          </cell>
          <cell r="J1836">
            <v>0</v>
          </cell>
          <cell r="K1836">
            <v>1122820</v>
          </cell>
          <cell r="L1836">
            <v>3.6347694139537245</v>
          </cell>
          <cell r="M1836">
            <v>491.75316427977049</v>
          </cell>
        </row>
        <row r="1837">
          <cell r="A1837">
            <v>1835</v>
          </cell>
          <cell r="B1837">
            <v>18</v>
          </cell>
          <cell r="C1837" t="str">
            <v>036</v>
          </cell>
          <cell r="D1837" t="str">
            <v xml:space="preserve">BOURNE                       </v>
          </cell>
          <cell r="E1837">
            <v>0</v>
          </cell>
          <cell r="G1837">
            <v>8360</v>
          </cell>
          <cell r="H1837" t="str">
            <v>Curriculum Leaders/Dept Heads-Building Level (2220)</v>
          </cell>
          <cell r="I1837">
            <v>0</v>
          </cell>
          <cell r="J1837">
            <v>0</v>
          </cell>
          <cell r="K1837">
            <v>0</v>
          </cell>
          <cell r="L1837">
            <v>0</v>
          </cell>
          <cell r="M1837">
            <v>0</v>
          </cell>
        </row>
        <row r="1838">
          <cell r="A1838">
            <v>1836</v>
          </cell>
          <cell r="B1838">
            <v>19</v>
          </cell>
          <cell r="C1838" t="str">
            <v>036</v>
          </cell>
          <cell r="D1838" t="str">
            <v xml:space="preserve">BOURNE                       </v>
          </cell>
          <cell r="E1838">
            <v>0</v>
          </cell>
          <cell r="G1838">
            <v>8365</v>
          </cell>
          <cell r="H1838" t="str">
            <v>Building Technology (2250)</v>
          </cell>
          <cell r="I1838">
            <v>0</v>
          </cell>
          <cell r="J1838">
            <v>0</v>
          </cell>
          <cell r="K1838">
            <v>0</v>
          </cell>
          <cell r="L1838">
            <v>0</v>
          </cell>
          <cell r="M1838">
            <v>0</v>
          </cell>
        </row>
        <row r="1839">
          <cell r="A1839">
            <v>1837</v>
          </cell>
          <cell r="B1839">
            <v>20</v>
          </cell>
          <cell r="C1839" t="str">
            <v>036</v>
          </cell>
          <cell r="D1839" t="str">
            <v xml:space="preserve">BOURNE                       </v>
          </cell>
          <cell r="E1839">
            <v>0</v>
          </cell>
          <cell r="G1839">
            <v>8380</v>
          </cell>
          <cell r="H1839" t="str">
            <v>Instructional Coordinators and Team Leaders (2315)</v>
          </cell>
          <cell r="I1839">
            <v>0</v>
          </cell>
          <cell r="J1839">
            <v>1254</v>
          </cell>
          <cell r="K1839">
            <v>1254</v>
          </cell>
          <cell r="L1839">
            <v>4.0594225655919657E-3</v>
          </cell>
          <cell r="M1839">
            <v>0.54920509788464056</v>
          </cell>
        </row>
        <row r="1840">
          <cell r="A1840">
            <v>1838</v>
          </cell>
          <cell r="B1840">
            <v>21</v>
          </cell>
          <cell r="C1840" t="str">
            <v>036</v>
          </cell>
          <cell r="D1840" t="str">
            <v xml:space="preserve">BOURNE                       </v>
          </cell>
          <cell r="E1840">
            <v>6</v>
          </cell>
          <cell r="F1840" t="str">
            <v>Classroom and Specialist Teachers</v>
          </cell>
          <cell r="I1840">
            <v>9559484</v>
          </cell>
          <cell r="J1840">
            <v>565827</v>
          </cell>
          <cell r="K1840">
            <v>10125311</v>
          </cell>
          <cell r="L1840">
            <v>32.777444941815432</v>
          </cell>
          <cell r="M1840">
            <v>4434.5075110585549</v>
          </cell>
        </row>
        <row r="1841">
          <cell r="A1841">
            <v>1839</v>
          </cell>
          <cell r="B1841">
            <v>22</v>
          </cell>
          <cell r="C1841" t="str">
            <v>036</v>
          </cell>
          <cell r="D1841" t="str">
            <v xml:space="preserve">BOURNE                       </v>
          </cell>
          <cell r="E1841">
            <v>0</v>
          </cell>
          <cell r="G1841">
            <v>8370</v>
          </cell>
          <cell r="H1841" t="str">
            <v>Teachers, Classroom (2305)</v>
          </cell>
          <cell r="I1841">
            <v>8045996</v>
          </cell>
          <cell r="J1841">
            <v>240326</v>
          </cell>
          <cell r="K1841">
            <v>8286322</v>
          </cell>
          <cell r="L1841">
            <v>26.82430822373297</v>
          </cell>
          <cell r="M1841">
            <v>3629.0991109359256</v>
          </cell>
        </row>
        <row r="1842">
          <cell r="A1842">
            <v>1840</v>
          </cell>
          <cell r="B1842">
            <v>23</v>
          </cell>
          <cell r="C1842" t="str">
            <v>036</v>
          </cell>
          <cell r="D1842" t="str">
            <v xml:space="preserve">BOURNE                       </v>
          </cell>
          <cell r="E1842">
            <v>0</v>
          </cell>
          <cell r="G1842">
            <v>8375</v>
          </cell>
          <cell r="H1842" t="str">
            <v>Teachers, Specialists  (2310)</v>
          </cell>
          <cell r="I1842">
            <v>1513488</v>
          </cell>
          <cell r="J1842">
            <v>325501</v>
          </cell>
          <cell r="K1842">
            <v>1838989</v>
          </cell>
          <cell r="L1842">
            <v>5.9531367180824581</v>
          </cell>
          <cell r="M1842">
            <v>805.40840012262947</v>
          </cell>
        </row>
        <row r="1843">
          <cell r="A1843">
            <v>1841</v>
          </cell>
          <cell r="B1843">
            <v>24</v>
          </cell>
          <cell r="C1843" t="str">
            <v>036</v>
          </cell>
          <cell r="D1843" t="str">
            <v xml:space="preserve">BOURNE                       </v>
          </cell>
          <cell r="E1843">
            <v>7</v>
          </cell>
          <cell r="F1843" t="str">
            <v>Other Teaching Services</v>
          </cell>
          <cell r="I1843">
            <v>1445231</v>
          </cell>
          <cell r="J1843">
            <v>713420</v>
          </cell>
          <cell r="K1843">
            <v>2158651</v>
          </cell>
          <cell r="L1843">
            <v>6.9879398569678317</v>
          </cell>
          <cell r="M1843">
            <v>945.40840012262947</v>
          </cell>
        </row>
        <row r="1844">
          <cell r="A1844">
            <v>1842</v>
          </cell>
          <cell r="B1844">
            <v>25</v>
          </cell>
          <cell r="C1844" t="str">
            <v>036</v>
          </cell>
          <cell r="D1844" t="str">
            <v xml:space="preserve">BOURNE                       </v>
          </cell>
          <cell r="E1844">
            <v>0</v>
          </cell>
          <cell r="G1844">
            <v>8385</v>
          </cell>
          <cell r="H1844" t="str">
            <v>Medical/ Therapeutic Services (2320)</v>
          </cell>
          <cell r="I1844">
            <v>432788</v>
          </cell>
          <cell r="J1844">
            <v>0</v>
          </cell>
          <cell r="K1844">
            <v>432788</v>
          </cell>
          <cell r="L1844">
            <v>1.4010122594237764</v>
          </cell>
          <cell r="M1844">
            <v>189.5449568606841</v>
          </cell>
        </row>
        <row r="1845">
          <cell r="A1845">
            <v>1843</v>
          </cell>
          <cell r="B1845">
            <v>26</v>
          </cell>
          <cell r="C1845" t="str">
            <v>036</v>
          </cell>
          <cell r="D1845" t="str">
            <v xml:space="preserve">BOURNE                       </v>
          </cell>
          <cell r="E1845">
            <v>0</v>
          </cell>
          <cell r="G1845">
            <v>8390</v>
          </cell>
          <cell r="H1845" t="str">
            <v>Substitute Teachers (2325)</v>
          </cell>
          <cell r="I1845">
            <v>226800</v>
          </cell>
          <cell r="J1845">
            <v>0</v>
          </cell>
          <cell r="K1845">
            <v>226800</v>
          </cell>
          <cell r="L1845">
            <v>0.73419221521232669</v>
          </cell>
          <cell r="M1845">
            <v>99.329917225068968</v>
          </cell>
        </row>
        <row r="1846">
          <cell r="A1846">
            <v>1844</v>
          </cell>
          <cell r="B1846">
            <v>27</v>
          </cell>
          <cell r="C1846" t="str">
            <v>036</v>
          </cell>
          <cell r="D1846" t="str">
            <v xml:space="preserve">BOURNE                       </v>
          </cell>
          <cell r="E1846">
            <v>0</v>
          </cell>
          <cell r="G1846">
            <v>8395</v>
          </cell>
          <cell r="H1846" t="str">
            <v>Non-Clerical Paraprofs./Instructional Assistants (2330)</v>
          </cell>
          <cell r="I1846">
            <v>623901</v>
          </cell>
          <cell r="J1846">
            <v>713420</v>
          </cell>
          <cell r="K1846">
            <v>1337321</v>
          </cell>
          <cell r="L1846">
            <v>4.3291475636682719</v>
          </cell>
          <cell r="M1846">
            <v>585.69657951210957</v>
          </cell>
        </row>
        <row r="1847">
          <cell r="A1847">
            <v>1845</v>
          </cell>
          <cell r="B1847">
            <v>28</v>
          </cell>
          <cell r="C1847" t="str">
            <v>036</v>
          </cell>
          <cell r="D1847" t="str">
            <v xml:space="preserve">BOURNE                       </v>
          </cell>
          <cell r="E1847">
            <v>0</v>
          </cell>
          <cell r="G1847">
            <v>8400</v>
          </cell>
          <cell r="H1847" t="str">
            <v>Librarians and Media Center Directors (2340)</v>
          </cell>
          <cell r="I1847">
            <v>161742</v>
          </cell>
          <cell r="J1847">
            <v>0</v>
          </cell>
          <cell r="K1847">
            <v>161742</v>
          </cell>
          <cell r="L1847">
            <v>0.52358781866345749</v>
          </cell>
          <cell r="M1847">
            <v>70.836946524766773</v>
          </cell>
        </row>
        <row r="1848">
          <cell r="A1848">
            <v>1846</v>
          </cell>
          <cell r="B1848">
            <v>29</v>
          </cell>
          <cell r="C1848" t="str">
            <v>036</v>
          </cell>
          <cell r="D1848" t="str">
            <v xml:space="preserve">BOURNE                       </v>
          </cell>
          <cell r="E1848">
            <v>8</v>
          </cell>
          <cell r="F1848" t="str">
            <v>Professional Development</v>
          </cell>
          <cell r="I1848">
            <v>315026</v>
          </cell>
          <cell r="J1848">
            <v>0</v>
          </cell>
          <cell r="K1848">
            <v>315026</v>
          </cell>
          <cell r="L1848">
            <v>1.0197955766731854</v>
          </cell>
          <cell r="M1848">
            <v>137.9696053956992</v>
          </cell>
        </row>
        <row r="1849">
          <cell r="A1849">
            <v>1847</v>
          </cell>
          <cell r="B1849">
            <v>30</v>
          </cell>
          <cell r="C1849" t="str">
            <v>036</v>
          </cell>
          <cell r="D1849" t="str">
            <v xml:space="preserve">BOURNE                       </v>
          </cell>
          <cell r="E1849">
            <v>0</v>
          </cell>
          <cell r="G1849">
            <v>8405</v>
          </cell>
          <cell r="H1849" t="str">
            <v>Professional Development Leadership (2351)</v>
          </cell>
          <cell r="I1849">
            <v>0</v>
          </cell>
          <cell r="J1849">
            <v>0</v>
          </cell>
          <cell r="K1849">
            <v>0</v>
          </cell>
          <cell r="L1849">
            <v>0</v>
          </cell>
          <cell r="M1849">
            <v>0</v>
          </cell>
        </row>
        <row r="1850">
          <cell r="A1850">
            <v>1848</v>
          </cell>
          <cell r="B1850">
            <v>31</v>
          </cell>
          <cell r="C1850" t="str">
            <v>036</v>
          </cell>
          <cell r="D1850" t="str">
            <v xml:space="preserve">BOURNE                       </v>
          </cell>
          <cell r="E1850">
            <v>0</v>
          </cell>
          <cell r="G1850">
            <v>8410</v>
          </cell>
          <cell r="H1850" t="str">
            <v>Teacher/Instructional Staff-Professional Days (2353)</v>
          </cell>
          <cell r="I1850">
            <v>211125</v>
          </cell>
          <cell r="J1850">
            <v>0</v>
          </cell>
          <cell r="K1850">
            <v>211125</v>
          </cell>
          <cell r="L1850">
            <v>0.68344943314242712</v>
          </cell>
          <cell r="M1850">
            <v>92.464853501510959</v>
          </cell>
        </row>
        <row r="1851">
          <cell r="A1851">
            <v>1849</v>
          </cell>
          <cell r="B1851">
            <v>32</v>
          </cell>
          <cell r="C1851" t="str">
            <v>036</v>
          </cell>
          <cell r="D1851" t="str">
            <v xml:space="preserve">BOURNE                       </v>
          </cell>
          <cell r="E1851">
            <v>0</v>
          </cell>
          <cell r="G1851">
            <v>8415</v>
          </cell>
          <cell r="H1851" t="str">
            <v>Substitutes for Instructional Staff at Prof. Dev. (2355)</v>
          </cell>
          <cell r="I1851">
            <v>22200</v>
          </cell>
          <cell r="J1851">
            <v>0</v>
          </cell>
          <cell r="K1851">
            <v>22200</v>
          </cell>
          <cell r="L1851">
            <v>7.1865375563111344E-2</v>
          </cell>
          <cell r="M1851">
            <v>9.7227696754697135</v>
          </cell>
        </row>
        <row r="1852">
          <cell r="A1852">
            <v>1850</v>
          </cell>
          <cell r="B1852">
            <v>33</v>
          </cell>
          <cell r="C1852" t="str">
            <v>036</v>
          </cell>
          <cell r="D1852" t="str">
            <v xml:space="preserve">BOURNE                       </v>
          </cell>
          <cell r="E1852">
            <v>0</v>
          </cell>
          <cell r="G1852">
            <v>8420</v>
          </cell>
          <cell r="H1852" t="str">
            <v>Prof. Dev.  Stipends, Providers and Expenses (2357)</v>
          </cell>
          <cell r="I1852">
            <v>81701</v>
          </cell>
          <cell r="J1852">
            <v>0</v>
          </cell>
          <cell r="K1852">
            <v>81701</v>
          </cell>
          <cell r="L1852">
            <v>0.26448076796764686</v>
          </cell>
          <cell r="M1852">
            <v>35.781982218718518</v>
          </cell>
        </row>
        <row r="1853">
          <cell r="A1853">
            <v>1851</v>
          </cell>
          <cell r="B1853">
            <v>34</v>
          </cell>
          <cell r="C1853" t="str">
            <v>036</v>
          </cell>
          <cell r="D1853" t="str">
            <v xml:space="preserve">BOURNE                       </v>
          </cell>
          <cell r="E1853">
            <v>9</v>
          </cell>
          <cell r="F1853" t="str">
            <v>Instructional Materials, Equipment and Technology</v>
          </cell>
          <cell r="I1853">
            <v>327651</v>
          </cell>
          <cell r="J1853">
            <v>346470</v>
          </cell>
          <cell r="K1853">
            <v>674121</v>
          </cell>
          <cell r="L1853">
            <v>2.1822503981973056</v>
          </cell>
          <cell r="M1853">
            <v>295.23978452240175</v>
          </cell>
        </row>
        <row r="1854">
          <cell r="A1854">
            <v>1852</v>
          </cell>
          <cell r="B1854">
            <v>35</v>
          </cell>
          <cell r="C1854" t="str">
            <v>036</v>
          </cell>
          <cell r="D1854" t="str">
            <v xml:space="preserve">BOURNE                       </v>
          </cell>
          <cell r="E1854">
            <v>0</v>
          </cell>
          <cell r="G1854">
            <v>8425</v>
          </cell>
          <cell r="H1854" t="str">
            <v>Textbooks &amp; Related Software/Media/Materials (2410)</v>
          </cell>
          <cell r="I1854">
            <v>198947</v>
          </cell>
          <cell r="J1854">
            <v>298980</v>
          </cell>
          <cell r="K1854">
            <v>497927</v>
          </cell>
          <cell r="L1854">
            <v>1.6118788674780786</v>
          </cell>
          <cell r="M1854">
            <v>218.0734025314238</v>
          </cell>
        </row>
        <row r="1855">
          <cell r="A1855">
            <v>1853</v>
          </cell>
          <cell r="B1855">
            <v>36</v>
          </cell>
          <cell r="C1855" t="str">
            <v>036</v>
          </cell>
          <cell r="D1855" t="str">
            <v xml:space="preserve">BOURNE                       </v>
          </cell>
          <cell r="E1855">
            <v>0</v>
          </cell>
          <cell r="G1855">
            <v>8430</v>
          </cell>
          <cell r="H1855" t="str">
            <v>Other Instructional Materials (2415)</v>
          </cell>
          <cell r="I1855">
            <v>16335</v>
          </cell>
          <cell r="J1855">
            <v>12100</v>
          </cell>
          <cell r="K1855">
            <v>28435</v>
          </cell>
          <cell r="L1855">
            <v>9.2049187123291493E-2</v>
          </cell>
          <cell r="M1855">
            <v>12.453466473963122</v>
          </cell>
        </row>
        <row r="1856">
          <cell r="A1856">
            <v>1854</v>
          </cell>
          <cell r="B1856">
            <v>37</v>
          </cell>
          <cell r="C1856" t="str">
            <v>036</v>
          </cell>
          <cell r="D1856" t="str">
            <v xml:space="preserve">BOURNE                       </v>
          </cell>
          <cell r="E1856">
            <v>0</v>
          </cell>
          <cell r="G1856">
            <v>8435</v>
          </cell>
          <cell r="H1856" t="str">
            <v>Instructional Equipment (2420)</v>
          </cell>
          <cell r="I1856">
            <v>0</v>
          </cell>
          <cell r="J1856">
            <v>0</v>
          </cell>
          <cell r="K1856">
            <v>0</v>
          </cell>
          <cell r="L1856">
            <v>0</v>
          </cell>
          <cell r="M1856">
            <v>0</v>
          </cell>
        </row>
        <row r="1857">
          <cell r="A1857">
            <v>1855</v>
          </cell>
          <cell r="B1857">
            <v>38</v>
          </cell>
          <cell r="C1857" t="str">
            <v>036</v>
          </cell>
          <cell r="D1857" t="str">
            <v xml:space="preserve">BOURNE                       </v>
          </cell>
          <cell r="E1857">
            <v>0</v>
          </cell>
          <cell r="G1857">
            <v>8440</v>
          </cell>
          <cell r="H1857" t="str">
            <v>General Supplies (2430)</v>
          </cell>
          <cell r="I1857">
            <v>5372</v>
          </cell>
          <cell r="J1857">
            <v>0</v>
          </cell>
          <cell r="K1857">
            <v>5372</v>
          </cell>
          <cell r="L1857">
            <v>1.7390126014641179E-2</v>
          </cell>
          <cell r="M1857">
            <v>2.352735076424473</v>
          </cell>
        </row>
        <row r="1858">
          <cell r="A1858">
            <v>1856</v>
          </cell>
          <cell r="B1858">
            <v>39</v>
          </cell>
          <cell r="C1858" t="str">
            <v>036</v>
          </cell>
          <cell r="D1858" t="str">
            <v xml:space="preserve">BOURNE                       </v>
          </cell>
          <cell r="E1858">
            <v>0</v>
          </cell>
          <cell r="G1858">
            <v>8445</v>
          </cell>
          <cell r="H1858" t="str">
            <v>Other Instructional Services (2440)</v>
          </cell>
          <cell r="I1858">
            <v>86714</v>
          </cell>
          <cell r="J1858">
            <v>0</v>
          </cell>
          <cell r="K1858">
            <v>86714</v>
          </cell>
          <cell r="L1858">
            <v>0.28070874669277646</v>
          </cell>
          <cell r="M1858">
            <v>37.9774887224631</v>
          </cell>
        </row>
        <row r="1859">
          <cell r="A1859">
            <v>1857</v>
          </cell>
          <cell r="B1859">
            <v>40</v>
          </cell>
          <cell r="C1859" t="str">
            <v>036</v>
          </cell>
          <cell r="D1859" t="str">
            <v xml:space="preserve">BOURNE                       </v>
          </cell>
          <cell r="E1859">
            <v>0</v>
          </cell>
          <cell r="G1859">
            <v>8450</v>
          </cell>
          <cell r="H1859" t="str">
            <v>Classroom Instructional Technology (2451)</v>
          </cell>
          <cell r="I1859">
            <v>20283</v>
          </cell>
          <cell r="J1859">
            <v>0</v>
          </cell>
          <cell r="K1859">
            <v>20283</v>
          </cell>
          <cell r="L1859">
            <v>6.56597032678643E-2</v>
          </cell>
          <cell r="M1859">
            <v>8.8831953751149637</v>
          </cell>
        </row>
        <row r="1860">
          <cell r="A1860">
            <v>1858</v>
          </cell>
          <cell r="B1860">
            <v>41</v>
          </cell>
          <cell r="C1860" t="str">
            <v>036</v>
          </cell>
          <cell r="D1860" t="str">
            <v xml:space="preserve">BOURNE                       </v>
          </cell>
          <cell r="E1860">
            <v>0</v>
          </cell>
          <cell r="G1860">
            <v>8455</v>
          </cell>
          <cell r="H1860" t="str">
            <v>Other Instructional Hardware  (2453)</v>
          </cell>
          <cell r="I1860">
            <v>0</v>
          </cell>
          <cell r="J1860">
            <v>34670</v>
          </cell>
          <cell r="K1860">
            <v>34670</v>
          </cell>
          <cell r="L1860">
            <v>0.11223299868347164</v>
          </cell>
          <cell r="M1860">
            <v>15.184163272456532</v>
          </cell>
        </row>
        <row r="1861">
          <cell r="A1861">
            <v>1859</v>
          </cell>
          <cell r="B1861">
            <v>42</v>
          </cell>
          <cell r="C1861" t="str">
            <v>036</v>
          </cell>
          <cell r="D1861" t="str">
            <v xml:space="preserve">BOURNE                       </v>
          </cell>
          <cell r="E1861">
            <v>0</v>
          </cell>
          <cell r="G1861">
            <v>8460</v>
          </cell>
          <cell r="H1861" t="str">
            <v>Instructional Software (2455)</v>
          </cell>
          <cell r="I1861">
            <v>0</v>
          </cell>
          <cell r="J1861">
            <v>720</v>
          </cell>
          <cell r="K1861">
            <v>720</v>
          </cell>
          <cell r="L1861">
            <v>2.3307689371819896E-3</v>
          </cell>
          <cell r="M1861">
            <v>0.31533307055577453</v>
          </cell>
        </row>
        <row r="1862">
          <cell r="A1862">
            <v>1860</v>
          </cell>
          <cell r="B1862">
            <v>43</v>
          </cell>
          <cell r="C1862" t="str">
            <v>036</v>
          </cell>
          <cell r="D1862" t="str">
            <v xml:space="preserve">BOURNE                       </v>
          </cell>
          <cell r="E1862">
            <v>10</v>
          </cell>
          <cell r="F1862" t="str">
            <v>Guidance, Counseling and Testing</v>
          </cell>
          <cell r="I1862">
            <v>582510</v>
          </cell>
          <cell r="J1862">
            <v>199207</v>
          </cell>
          <cell r="K1862">
            <v>781717</v>
          </cell>
          <cell r="L1862">
            <v>2.5305579184265188</v>
          </cell>
          <cell r="M1862">
            <v>342.36280821617834</v>
          </cell>
        </row>
        <row r="1863">
          <cell r="A1863">
            <v>1861</v>
          </cell>
          <cell r="B1863">
            <v>44</v>
          </cell>
          <cell r="C1863" t="str">
            <v>036</v>
          </cell>
          <cell r="D1863" t="str">
            <v xml:space="preserve">BOURNE                       </v>
          </cell>
          <cell r="E1863">
            <v>0</v>
          </cell>
          <cell r="G1863">
            <v>8465</v>
          </cell>
          <cell r="H1863" t="str">
            <v>Guidance and Adjustment Counselors (2710)</v>
          </cell>
          <cell r="I1863">
            <v>385891</v>
          </cell>
          <cell r="J1863">
            <v>49400</v>
          </cell>
          <cell r="K1863">
            <v>435291</v>
          </cell>
          <cell r="L1863">
            <v>1.4091149186595631</v>
          </cell>
          <cell r="M1863">
            <v>190.6411772434634</v>
          </cell>
        </row>
        <row r="1864">
          <cell r="A1864">
            <v>1862</v>
          </cell>
          <cell r="B1864">
            <v>45</v>
          </cell>
          <cell r="C1864" t="str">
            <v>036</v>
          </cell>
          <cell r="D1864" t="str">
            <v xml:space="preserve">BOURNE                       </v>
          </cell>
          <cell r="E1864">
            <v>0</v>
          </cell>
          <cell r="G1864">
            <v>8470</v>
          </cell>
          <cell r="H1864" t="str">
            <v>Testing and Assessment (2720)</v>
          </cell>
          <cell r="I1864">
            <v>12505</v>
          </cell>
          <cell r="J1864">
            <v>0</v>
          </cell>
          <cell r="K1864">
            <v>12505</v>
          </cell>
          <cell r="L1864">
            <v>4.0480924388139973E-2</v>
          </cell>
          <cell r="M1864">
            <v>5.4767222879166111</v>
          </cell>
        </row>
        <row r="1865">
          <cell r="A1865">
            <v>1863</v>
          </cell>
          <cell r="B1865">
            <v>46</v>
          </cell>
          <cell r="C1865" t="str">
            <v>036</v>
          </cell>
          <cell r="D1865" t="str">
            <v xml:space="preserve">BOURNE                       </v>
          </cell>
          <cell r="E1865">
            <v>0</v>
          </cell>
          <cell r="G1865">
            <v>8475</v>
          </cell>
          <cell r="H1865" t="str">
            <v>Psychological Services (2800)</v>
          </cell>
          <cell r="I1865">
            <v>184114</v>
          </cell>
          <cell r="J1865">
            <v>149807</v>
          </cell>
          <cell r="K1865">
            <v>333921</v>
          </cell>
          <cell r="L1865">
            <v>1.0809620753788156</v>
          </cell>
          <cell r="M1865">
            <v>146.2449086847983</v>
          </cell>
        </row>
        <row r="1866">
          <cell r="A1866">
            <v>1864</v>
          </cell>
          <cell r="B1866">
            <v>47</v>
          </cell>
          <cell r="C1866" t="str">
            <v>036</v>
          </cell>
          <cell r="D1866" t="str">
            <v xml:space="preserve">BOURNE                       </v>
          </cell>
          <cell r="E1866">
            <v>11</v>
          </cell>
          <cell r="F1866" t="str">
            <v>Pupil Services</v>
          </cell>
          <cell r="I1866">
            <v>1759861</v>
          </cell>
          <cell r="J1866">
            <v>905154</v>
          </cell>
          <cell r="K1866">
            <v>2665015</v>
          </cell>
          <cell r="L1866">
            <v>8.6271308043389716</v>
          </cell>
          <cell r="M1866">
            <v>1167.1768930933297</v>
          </cell>
        </row>
        <row r="1867">
          <cell r="A1867">
            <v>1865</v>
          </cell>
          <cell r="B1867">
            <v>48</v>
          </cell>
          <cell r="C1867" t="str">
            <v>036</v>
          </cell>
          <cell r="D1867" t="str">
            <v xml:space="preserve">BOURNE                       </v>
          </cell>
          <cell r="E1867">
            <v>0</v>
          </cell>
          <cell r="G1867">
            <v>8485</v>
          </cell>
          <cell r="H1867" t="str">
            <v>Attendance and Parent Liaison Services (3100)</v>
          </cell>
          <cell r="I1867">
            <v>0</v>
          </cell>
          <cell r="J1867">
            <v>0</v>
          </cell>
          <cell r="K1867">
            <v>0</v>
          </cell>
          <cell r="L1867">
            <v>0</v>
          </cell>
          <cell r="M1867">
            <v>0</v>
          </cell>
        </row>
        <row r="1868">
          <cell r="A1868">
            <v>1866</v>
          </cell>
          <cell r="B1868">
            <v>49</v>
          </cell>
          <cell r="C1868" t="str">
            <v>036</v>
          </cell>
          <cell r="D1868" t="str">
            <v xml:space="preserve">BOURNE                       </v>
          </cell>
          <cell r="E1868">
            <v>0</v>
          </cell>
          <cell r="G1868">
            <v>8490</v>
          </cell>
          <cell r="H1868" t="str">
            <v>Medical/Health Services (3200)</v>
          </cell>
          <cell r="I1868">
            <v>6996</v>
          </cell>
          <cell r="J1868">
            <v>0</v>
          </cell>
          <cell r="K1868">
            <v>6996</v>
          </cell>
          <cell r="L1868">
            <v>2.2647304839618333E-2</v>
          </cell>
          <cell r="M1868">
            <v>3.0639863355669426</v>
          </cell>
        </row>
        <row r="1869">
          <cell r="A1869">
            <v>1867</v>
          </cell>
          <cell r="B1869">
            <v>50</v>
          </cell>
          <cell r="C1869" t="str">
            <v>036</v>
          </cell>
          <cell r="D1869" t="str">
            <v xml:space="preserve">BOURNE                       </v>
          </cell>
          <cell r="E1869">
            <v>0</v>
          </cell>
          <cell r="G1869">
            <v>8495</v>
          </cell>
          <cell r="H1869" t="str">
            <v>In-District Transportation (3300)</v>
          </cell>
          <cell r="I1869">
            <v>1367947</v>
          </cell>
          <cell r="J1869">
            <v>17236</v>
          </cell>
          <cell r="K1869">
            <v>1385183</v>
          </cell>
          <cell r="L1869">
            <v>4.4840854287674441</v>
          </cell>
          <cell r="M1869">
            <v>606.65834537730473</v>
          </cell>
        </row>
        <row r="1870">
          <cell r="A1870">
            <v>1868</v>
          </cell>
          <cell r="B1870">
            <v>51</v>
          </cell>
          <cell r="C1870" t="str">
            <v>036</v>
          </cell>
          <cell r="D1870" t="str">
            <v xml:space="preserve">BOURNE                       </v>
          </cell>
          <cell r="E1870">
            <v>0</v>
          </cell>
          <cell r="G1870">
            <v>8500</v>
          </cell>
          <cell r="H1870" t="str">
            <v>Food Salaries and Other Expenses (3400)</v>
          </cell>
          <cell r="I1870">
            <v>0</v>
          </cell>
          <cell r="J1870">
            <v>667413</v>
          </cell>
          <cell r="K1870">
            <v>667413</v>
          </cell>
          <cell r="L1870">
            <v>2.1605354009325599</v>
          </cell>
          <cell r="M1870">
            <v>292.30193141505714</v>
          </cell>
        </row>
        <row r="1871">
          <cell r="A1871">
            <v>1869</v>
          </cell>
          <cell r="B1871">
            <v>52</v>
          </cell>
          <cell r="C1871" t="str">
            <v>036</v>
          </cell>
          <cell r="D1871" t="str">
            <v xml:space="preserve">BOURNE                       </v>
          </cell>
          <cell r="E1871">
            <v>0</v>
          </cell>
          <cell r="G1871">
            <v>8505</v>
          </cell>
          <cell r="H1871" t="str">
            <v>Athletics (3510)</v>
          </cell>
          <cell r="I1871">
            <v>342248</v>
          </cell>
          <cell r="J1871">
            <v>71248</v>
          </cell>
          <cell r="K1871">
            <v>413496</v>
          </cell>
          <cell r="L1871">
            <v>1.3385606006236166</v>
          </cell>
          <cell r="M1871">
            <v>181.09578242018131</v>
          </cell>
        </row>
        <row r="1872">
          <cell r="A1872">
            <v>1870</v>
          </cell>
          <cell r="B1872">
            <v>53</v>
          </cell>
          <cell r="C1872" t="str">
            <v>036</v>
          </cell>
          <cell r="D1872" t="str">
            <v xml:space="preserve">BOURNE                       </v>
          </cell>
          <cell r="E1872">
            <v>0</v>
          </cell>
          <cell r="G1872">
            <v>8510</v>
          </cell>
          <cell r="H1872" t="str">
            <v>Other Student Body Activities (3520)</v>
          </cell>
          <cell r="I1872">
            <v>13007</v>
          </cell>
          <cell r="J1872">
            <v>149257</v>
          </cell>
          <cell r="K1872">
            <v>162264</v>
          </cell>
          <cell r="L1872">
            <v>0.5252776261429144</v>
          </cell>
          <cell r="M1872">
            <v>71.06556300091971</v>
          </cell>
        </row>
        <row r="1873">
          <cell r="A1873">
            <v>1871</v>
          </cell>
          <cell r="B1873">
            <v>54</v>
          </cell>
          <cell r="C1873" t="str">
            <v>036</v>
          </cell>
          <cell r="D1873" t="str">
            <v xml:space="preserve">BOURNE                       </v>
          </cell>
          <cell r="E1873">
            <v>0</v>
          </cell>
          <cell r="G1873">
            <v>8515</v>
          </cell>
          <cell r="H1873" t="str">
            <v>School Security  (3600)</v>
          </cell>
          <cell r="I1873">
            <v>29663</v>
          </cell>
          <cell r="J1873">
            <v>0</v>
          </cell>
          <cell r="K1873">
            <v>29663</v>
          </cell>
          <cell r="L1873">
            <v>9.6024443032818554E-2</v>
          </cell>
          <cell r="M1873">
            <v>12.991284544299916</v>
          </cell>
        </row>
        <row r="1874">
          <cell r="A1874">
            <v>1872</v>
          </cell>
          <cell r="B1874">
            <v>55</v>
          </cell>
          <cell r="C1874" t="str">
            <v>036</v>
          </cell>
          <cell r="D1874" t="str">
            <v xml:space="preserve">BOURNE                       </v>
          </cell>
          <cell r="E1874">
            <v>12</v>
          </cell>
          <cell r="F1874" t="str">
            <v>Operations and Maintenance</v>
          </cell>
          <cell r="I1874">
            <v>2550861</v>
          </cell>
          <cell r="J1874">
            <v>74777</v>
          </cell>
          <cell r="K1874">
            <v>2625638</v>
          </cell>
          <cell r="L1874">
            <v>8.499660403728674</v>
          </cell>
          <cell r="M1874">
            <v>1149.9312398721149</v>
          </cell>
        </row>
        <row r="1875">
          <cell r="A1875">
            <v>1873</v>
          </cell>
          <cell r="B1875">
            <v>56</v>
          </cell>
          <cell r="C1875" t="str">
            <v>036</v>
          </cell>
          <cell r="D1875" t="str">
            <v xml:space="preserve">BOURNE                       </v>
          </cell>
          <cell r="E1875">
            <v>0</v>
          </cell>
          <cell r="G1875">
            <v>8520</v>
          </cell>
          <cell r="H1875" t="str">
            <v>Custodial Services (4110)</v>
          </cell>
          <cell r="I1875">
            <v>735697</v>
          </cell>
          <cell r="J1875">
            <v>21240</v>
          </cell>
          <cell r="K1875">
            <v>756937</v>
          </cell>
          <cell r="L1875">
            <v>2.4503406208385052</v>
          </cell>
          <cell r="M1875">
            <v>331.51009503788373</v>
          </cell>
        </row>
        <row r="1876">
          <cell r="A1876">
            <v>1874</v>
          </cell>
          <cell r="B1876">
            <v>57</v>
          </cell>
          <cell r="C1876" t="str">
            <v>036</v>
          </cell>
          <cell r="D1876" t="str">
            <v xml:space="preserve">BOURNE                       </v>
          </cell>
          <cell r="E1876">
            <v>0</v>
          </cell>
          <cell r="G1876">
            <v>8525</v>
          </cell>
          <cell r="H1876" t="str">
            <v>Heating of Buildings (4120)</v>
          </cell>
          <cell r="I1876">
            <v>415779</v>
          </cell>
          <cell r="J1876">
            <v>0</v>
          </cell>
          <cell r="K1876">
            <v>415779</v>
          </cell>
          <cell r="L1876">
            <v>1.3459510804619312</v>
          </cell>
          <cell r="M1876">
            <v>182.0956510314019</v>
          </cell>
        </row>
        <row r="1877">
          <cell r="A1877">
            <v>1875</v>
          </cell>
          <cell r="B1877">
            <v>58</v>
          </cell>
          <cell r="C1877" t="str">
            <v>036</v>
          </cell>
          <cell r="D1877" t="str">
            <v xml:space="preserve">BOURNE                       </v>
          </cell>
          <cell r="E1877">
            <v>0</v>
          </cell>
          <cell r="G1877">
            <v>8530</v>
          </cell>
          <cell r="H1877" t="str">
            <v>Utility Services (4130)</v>
          </cell>
          <cell r="I1877">
            <v>768400</v>
          </cell>
          <cell r="J1877">
            <v>0</v>
          </cell>
          <cell r="K1877">
            <v>768400</v>
          </cell>
          <cell r="L1877">
            <v>2.4874484046258902</v>
          </cell>
          <cell r="M1877">
            <v>336.53046029869046</v>
          </cell>
        </row>
        <row r="1878">
          <cell r="A1878">
            <v>1876</v>
          </cell>
          <cell r="B1878">
            <v>59</v>
          </cell>
          <cell r="C1878" t="str">
            <v>036</v>
          </cell>
          <cell r="D1878" t="str">
            <v xml:space="preserve">BOURNE                       </v>
          </cell>
          <cell r="E1878">
            <v>0</v>
          </cell>
          <cell r="G1878">
            <v>8535</v>
          </cell>
          <cell r="H1878" t="str">
            <v>Maintenance of Grounds (4210)</v>
          </cell>
          <cell r="I1878">
            <v>50974</v>
          </cell>
          <cell r="J1878">
            <v>0</v>
          </cell>
          <cell r="K1878">
            <v>50974</v>
          </cell>
          <cell r="L1878">
            <v>0.16501196639432603</v>
          </cell>
          <cell r="M1878">
            <v>22.324705470152846</v>
          </cell>
        </row>
        <row r="1879">
          <cell r="A1879">
            <v>1877</v>
          </cell>
          <cell r="B1879">
            <v>60</v>
          </cell>
          <cell r="C1879" t="str">
            <v>036</v>
          </cell>
          <cell r="D1879" t="str">
            <v xml:space="preserve">BOURNE                       </v>
          </cell>
          <cell r="E1879">
            <v>0</v>
          </cell>
          <cell r="G1879">
            <v>8540</v>
          </cell>
          <cell r="H1879" t="str">
            <v>Maintenance of Buildings (4220)</v>
          </cell>
          <cell r="I1879">
            <v>580011</v>
          </cell>
          <cell r="J1879">
            <v>26621</v>
          </cell>
          <cell r="K1879">
            <v>606632</v>
          </cell>
          <cell r="L1879">
            <v>1.9637764193063676</v>
          </cell>
          <cell r="M1879">
            <v>265.68212674637584</v>
          </cell>
        </row>
        <row r="1880">
          <cell r="A1880">
            <v>1878</v>
          </cell>
          <cell r="B1880">
            <v>61</v>
          </cell>
          <cell r="C1880" t="str">
            <v>036</v>
          </cell>
          <cell r="D1880" t="str">
            <v xml:space="preserve">BOURNE                       </v>
          </cell>
          <cell r="E1880">
            <v>0</v>
          </cell>
          <cell r="G1880">
            <v>8545</v>
          </cell>
          <cell r="H1880" t="str">
            <v>Building Security System (4225)</v>
          </cell>
          <cell r="I1880">
            <v>0</v>
          </cell>
          <cell r="J1880">
            <v>0</v>
          </cell>
          <cell r="K1880">
            <v>0</v>
          </cell>
          <cell r="L1880">
            <v>0</v>
          </cell>
          <cell r="M1880">
            <v>0</v>
          </cell>
        </row>
        <row r="1881">
          <cell r="A1881">
            <v>1879</v>
          </cell>
          <cell r="B1881">
            <v>62</v>
          </cell>
          <cell r="C1881" t="str">
            <v>036</v>
          </cell>
          <cell r="D1881" t="str">
            <v xml:space="preserve">BOURNE                       </v>
          </cell>
          <cell r="E1881">
            <v>0</v>
          </cell>
          <cell r="G1881">
            <v>8550</v>
          </cell>
          <cell r="H1881" t="str">
            <v>Maintenance of Equipment (4230)</v>
          </cell>
          <cell r="I1881">
            <v>0</v>
          </cell>
          <cell r="J1881">
            <v>0</v>
          </cell>
          <cell r="K1881">
            <v>0</v>
          </cell>
          <cell r="L1881">
            <v>0</v>
          </cell>
          <cell r="M1881">
            <v>0</v>
          </cell>
        </row>
        <row r="1882">
          <cell r="A1882">
            <v>1880</v>
          </cell>
          <cell r="B1882">
            <v>63</v>
          </cell>
          <cell r="C1882" t="str">
            <v>036</v>
          </cell>
          <cell r="D1882" t="str">
            <v xml:space="preserve">BOURNE                       </v>
          </cell>
          <cell r="E1882">
            <v>0</v>
          </cell>
          <cell r="G1882">
            <v>8555</v>
          </cell>
          <cell r="H1882" t="str">
            <v xml:space="preserve">Extraordinary Maintenance (4300)   </v>
          </cell>
          <cell r="I1882">
            <v>0</v>
          </cell>
          <cell r="J1882">
            <v>0</v>
          </cell>
          <cell r="K1882">
            <v>0</v>
          </cell>
          <cell r="L1882">
            <v>0</v>
          </cell>
          <cell r="M1882">
            <v>0</v>
          </cell>
        </row>
        <row r="1883">
          <cell r="A1883">
            <v>1881</v>
          </cell>
          <cell r="B1883">
            <v>64</v>
          </cell>
          <cell r="C1883" t="str">
            <v>036</v>
          </cell>
          <cell r="D1883" t="str">
            <v xml:space="preserve">BOURNE                       </v>
          </cell>
          <cell r="E1883">
            <v>0</v>
          </cell>
          <cell r="G1883">
            <v>8560</v>
          </cell>
          <cell r="H1883" t="str">
            <v>Networking and Telecommunications (4400)</v>
          </cell>
          <cell r="I1883">
            <v>0</v>
          </cell>
          <cell r="J1883">
            <v>26916</v>
          </cell>
          <cell r="K1883">
            <v>26916</v>
          </cell>
          <cell r="L1883">
            <v>8.7131912101653386E-2</v>
          </cell>
          <cell r="M1883">
            <v>11.788201287610038</v>
          </cell>
        </row>
        <row r="1884">
          <cell r="A1884">
            <v>1882</v>
          </cell>
          <cell r="B1884">
            <v>65</v>
          </cell>
          <cell r="C1884" t="str">
            <v>036</v>
          </cell>
          <cell r="D1884" t="str">
            <v xml:space="preserve">BOURNE                       </v>
          </cell>
          <cell r="E1884">
            <v>0</v>
          </cell>
          <cell r="G1884">
            <v>8565</v>
          </cell>
          <cell r="H1884" t="str">
            <v>Technology Maintenance (4450)</v>
          </cell>
          <cell r="I1884">
            <v>0</v>
          </cell>
          <cell r="J1884">
            <v>0</v>
          </cell>
          <cell r="K1884">
            <v>0</v>
          </cell>
          <cell r="L1884">
            <v>0</v>
          </cell>
          <cell r="M1884">
            <v>0</v>
          </cell>
        </row>
        <row r="1885">
          <cell r="A1885">
            <v>1883</v>
          </cell>
          <cell r="B1885">
            <v>66</v>
          </cell>
          <cell r="C1885" t="str">
            <v>036</v>
          </cell>
          <cell r="D1885" t="str">
            <v xml:space="preserve">BOURNE                       </v>
          </cell>
          <cell r="E1885">
            <v>13</v>
          </cell>
          <cell r="F1885" t="str">
            <v>Insurance, Retirement Programs and Other</v>
          </cell>
          <cell r="I1885">
            <v>6460468</v>
          </cell>
          <cell r="J1885">
            <v>100000</v>
          </cell>
          <cell r="K1885">
            <v>6560468</v>
          </cell>
          <cell r="L1885">
            <v>21.237409760800631</v>
          </cell>
          <cell r="M1885">
            <v>2873.2396093373623</v>
          </cell>
        </row>
        <row r="1886">
          <cell r="A1886">
            <v>1884</v>
          </cell>
          <cell r="B1886">
            <v>67</v>
          </cell>
          <cell r="C1886" t="str">
            <v>036</v>
          </cell>
          <cell r="D1886" t="str">
            <v xml:space="preserve">BOURNE                       </v>
          </cell>
          <cell r="E1886">
            <v>0</v>
          </cell>
          <cell r="G1886">
            <v>8570</v>
          </cell>
          <cell r="H1886" t="str">
            <v>Employer Retirement Contributions (5100)</v>
          </cell>
          <cell r="I1886">
            <v>959392</v>
          </cell>
          <cell r="J1886">
            <v>0</v>
          </cell>
          <cell r="K1886">
            <v>959392</v>
          </cell>
          <cell r="L1886">
            <v>3.1057237113623657</v>
          </cell>
          <cell r="M1886">
            <v>420.17781281478557</v>
          </cell>
        </row>
        <row r="1887">
          <cell r="A1887">
            <v>1885</v>
          </cell>
          <cell r="B1887">
            <v>68</v>
          </cell>
          <cell r="C1887" t="str">
            <v>036</v>
          </cell>
          <cell r="D1887" t="str">
            <v xml:space="preserve">BOURNE                       </v>
          </cell>
          <cell r="E1887">
            <v>0</v>
          </cell>
          <cell r="G1887">
            <v>8575</v>
          </cell>
          <cell r="H1887" t="str">
            <v>Insurance for Active Employees (5200)</v>
          </cell>
          <cell r="I1887">
            <v>4032192</v>
          </cell>
          <cell r="J1887">
            <v>100000</v>
          </cell>
          <cell r="K1887">
            <v>4132192</v>
          </cell>
          <cell r="L1887">
            <v>13.376645494544334</v>
          </cell>
          <cell r="M1887">
            <v>1809.7455437305653</v>
          </cell>
        </row>
        <row r="1888">
          <cell r="A1888">
            <v>1886</v>
          </cell>
          <cell r="B1888">
            <v>69</v>
          </cell>
          <cell r="C1888" t="str">
            <v>036</v>
          </cell>
          <cell r="D1888" t="str">
            <v xml:space="preserve">BOURNE                       </v>
          </cell>
          <cell r="E1888">
            <v>0</v>
          </cell>
          <cell r="G1888">
            <v>8580</v>
          </cell>
          <cell r="H1888" t="str">
            <v>Insurance for Retired School Employees (5250)</v>
          </cell>
          <cell r="I1888">
            <v>1229965</v>
          </cell>
          <cell r="J1888">
            <v>0</v>
          </cell>
          <cell r="K1888">
            <v>1229965</v>
          </cell>
          <cell r="L1888">
            <v>3.9816169664181191</v>
          </cell>
          <cell r="M1888">
            <v>538.67866684185162</v>
          </cell>
        </row>
        <row r="1889">
          <cell r="A1889">
            <v>1887</v>
          </cell>
          <cell r="B1889">
            <v>70</v>
          </cell>
          <cell r="C1889" t="str">
            <v>036</v>
          </cell>
          <cell r="D1889" t="str">
            <v xml:space="preserve">BOURNE                       </v>
          </cell>
          <cell r="E1889">
            <v>0</v>
          </cell>
          <cell r="G1889">
            <v>8585</v>
          </cell>
          <cell r="H1889" t="str">
            <v>Other Non-Employee Insurance (5260)</v>
          </cell>
          <cell r="I1889">
            <v>238919</v>
          </cell>
          <cell r="J1889">
            <v>0</v>
          </cell>
          <cell r="K1889">
            <v>238919</v>
          </cell>
          <cell r="L1889">
            <v>0.77342358847581083</v>
          </cell>
          <cell r="M1889">
            <v>104.63758595015985</v>
          </cell>
        </row>
        <row r="1890">
          <cell r="A1890">
            <v>1888</v>
          </cell>
          <cell r="B1890">
            <v>71</v>
          </cell>
          <cell r="C1890" t="str">
            <v>036</v>
          </cell>
          <cell r="D1890" t="str">
            <v xml:space="preserve">BOURNE                       </v>
          </cell>
          <cell r="E1890">
            <v>0</v>
          </cell>
          <cell r="G1890">
            <v>8590</v>
          </cell>
          <cell r="H1890" t="str">
            <v xml:space="preserve">Rental Lease of Equipment (5300)   </v>
          </cell>
          <cell r="I1890">
            <v>0</v>
          </cell>
          <cell r="J1890">
            <v>0</v>
          </cell>
          <cell r="K1890">
            <v>0</v>
          </cell>
          <cell r="L1890">
            <v>0</v>
          </cell>
          <cell r="M1890">
            <v>0</v>
          </cell>
        </row>
        <row r="1891">
          <cell r="A1891">
            <v>1889</v>
          </cell>
          <cell r="B1891">
            <v>72</v>
          </cell>
          <cell r="C1891" t="str">
            <v>036</v>
          </cell>
          <cell r="D1891" t="str">
            <v xml:space="preserve">BOURNE                       </v>
          </cell>
          <cell r="E1891">
            <v>0</v>
          </cell>
          <cell r="G1891">
            <v>8595</v>
          </cell>
          <cell r="H1891" t="str">
            <v>Rental Lease  of Buildings (5350)</v>
          </cell>
          <cell r="I1891">
            <v>0</v>
          </cell>
          <cell r="J1891">
            <v>0</v>
          </cell>
          <cell r="K1891">
            <v>0</v>
          </cell>
          <cell r="L1891">
            <v>0</v>
          </cell>
          <cell r="M1891">
            <v>0</v>
          </cell>
        </row>
        <row r="1892">
          <cell r="A1892">
            <v>1890</v>
          </cell>
          <cell r="B1892">
            <v>73</v>
          </cell>
          <cell r="C1892" t="str">
            <v>036</v>
          </cell>
          <cell r="D1892" t="str">
            <v xml:space="preserve">BOURNE                       </v>
          </cell>
          <cell r="E1892">
            <v>0</v>
          </cell>
          <cell r="G1892">
            <v>8600</v>
          </cell>
          <cell r="H1892" t="str">
            <v>Short Term Interest RAN's (5400)</v>
          </cell>
          <cell r="I1892">
            <v>0</v>
          </cell>
          <cell r="J1892">
            <v>0</v>
          </cell>
          <cell r="K1892">
            <v>0</v>
          </cell>
          <cell r="L1892">
            <v>0</v>
          </cell>
          <cell r="M1892">
            <v>0</v>
          </cell>
        </row>
        <row r="1893">
          <cell r="A1893">
            <v>1891</v>
          </cell>
          <cell r="B1893">
            <v>74</v>
          </cell>
          <cell r="C1893" t="str">
            <v>036</v>
          </cell>
          <cell r="D1893" t="str">
            <v xml:space="preserve">BOURNE                       </v>
          </cell>
          <cell r="E1893">
            <v>0</v>
          </cell>
          <cell r="G1893">
            <v>8610</v>
          </cell>
          <cell r="H1893" t="str">
            <v>Crossing Guards, Inspections, Bank Charges (5500)</v>
          </cell>
          <cell r="I1893">
            <v>0</v>
          </cell>
          <cell r="J1893">
            <v>0</v>
          </cell>
          <cell r="K1893">
            <v>0</v>
          </cell>
          <cell r="L1893">
            <v>0</v>
          </cell>
          <cell r="M1893">
            <v>0</v>
          </cell>
        </row>
        <row r="1894">
          <cell r="A1894">
            <v>1892</v>
          </cell>
          <cell r="B1894">
            <v>75</v>
          </cell>
          <cell r="C1894" t="str">
            <v>036</v>
          </cell>
          <cell r="D1894" t="str">
            <v xml:space="preserve">BOURNE                       </v>
          </cell>
          <cell r="E1894">
            <v>14</v>
          </cell>
          <cell r="F1894" t="str">
            <v xml:space="preserve">Payments To Out-Of-District Schools </v>
          </cell>
          <cell r="I1894">
            <v>2171413</v>
          </cell>
          <cell r="J1894">
            <v>501134</v>
          </cell>
          <cell r="K1894">
            <v>2672547</v>
          </cell>
          <cell r="L1894">
            <v>8.65151323716516</v>
          </cell>
          <cell r="M1894">
            <v>27077.477203647417</v>
          </cell>
        </row>
        <row r="1895">
          <cell r="A1895">
            <v>1893</v>
          </cell>
          <cell r="B1895">
            <v>76</v>
          </cell>
          <cell r="C1895" t="str">
            <v>036</v>
          </cell>
          <cell r="D1895" t="str">
            <v xml:space="preserve">BOURNE                       </v>
          </cell>
          <cell r="E1895">
            <v>15</v>
          </cell>
          <cell r="F1895" t="str">
            <v>Tuition To Other Schools (9000)</v>
          </cell>
          <cell r="G1895" t="str">
            <v xml:space="preserve"> </v>
          </cell>
          <cell r="I1895">
            <v>1860353</v>
          </cell>
          <cell r="J1895">
            <v>501134</v>
          </cell>
          <cell r="K1895">
            <v>2361487</v>
          </cell>
          <cell r="L1895">
            <v>7.6445563127209519</v>
          </cell>
          <cell r="M1895">
            <v>23925.906788247212</v>
          </cell>
        </row>
        <row r="1896">
          <cell r="A1896">
            <v>1894</v>
          </cell>
          <cell r="B1896">
            <v>77</v>
          </cell>
          <cell r="C1896" t="str">
            <v>036</v>
          </cell>
          <cell r="D1896" t="str">
            <v xml:space="preserve">BOURNE                       </v>
          </cell>
          <cell r="E1896">
            <v>16</v>
          </cell>
          <cell r="F1896" t="str">
            <v>Out-of-District Transportation (3300)</v>
          </cell>
          <cell r="I1896">
            <v>311060</v>
          </cell>
          <cell r="K1896">
            <v>311060</v>
          </cell>
          <cell r="L1896">
            <v>1.0069569244442078</v>
          </cell>
          <cell r="M1896">
            <v>3151.5704154002024</v>
          </cell>
        </row>
        <row r="1897">
          <cell r="A1897">
            <v>1895</v>
          </cell>
          <cell r="B1897">
            <v>78</v>
          </cell>
          <cell r="C1897" t="str">
            <v>036</v>
          </cell>
          <cell r="D1897" t="str">
            <v xml:space="preserve">BOURNE                       </v>
          </cell>
          <cell r="E1897">
            <v>17</v>
          </cell>
          <cell r="F1897" t="str">
            <v>TOTAL EXPENDITURES</v>
          </cell>
          <cell r="I1897">
            <v>27446996</v>
          </cell>
          <cell r="J1897">
            <v>3444097</v>
          </cell>
          <cell r="K1897">
            <v>30891093</v>
          </cell>
          <cell r="L1897">
            <v>100.00000000000004</v>
          </cell>
          <cell r="M1897">
            <v>12968.552896725441</v>
          </cell>
        </row>
        <row r="1898">
          <cell r="A1898">
            <v>1896</v>
          </cell>
          <cell r="B1898">
            <v>79</v>
          </cell>
          <cell r="C1898" t="str">
            <v>036</v>
          </cell>
          <cell r="D1898" t="str">
            <v xml:space="preserve">BOURNE                       </v>
          </cell>
          <cell r="E1898">
            <v>18</v>
          </cell>
          <cell r="F1898" t="str">
            <v>percentage of overall spending from the general fund</v>
          </cell>
          <cell r="I1898">
            <v>88.850841244108778</v>
          </cell>
        </row>
        <row r="1899">
          <cell r="A1899">
            <v>1897</v>
          </cell>
          <cell r="B1899">
            <v>1</v>
          </cell>
          <cell r="C1899" t="str">
            <v>037</v>
          </cell>
          <cell r="D1899" t="str">
            <v xml:space="preserve">BOXBOROUGH                   </v>
          </cell>
          <cell r="E1899">
            <v>1</v>
          </cell>
          <cell r="F1899" t="str">
            <v>In-District FTE Average Membership</v>
          </cell>
          <cell r="G1899" t="str">
            <v xml:space="preserve"> </v>
          </cell>
        </row>
        <row r="1900">
          <cell r="A1900">
            <v>1898</v>
          </cell>
          <cell r="B1900">
            <v>2</v>
          </cell>
          <cell r="C1900" t="str">
            <v>037</v>
          </cell>
          <cell r="D1900" t="str">
            <v xml:space="preserve">BOXBOROUGH                   </v>
          </cell>
          <cell r="E1900">
            <v>2</v>
          </cell>
          <cell r="F1900" t="str">
            <v>Out-of-District FTE Average Membership</v>
          </cell>
          <cell r="G1900" t="str">
            <v xml:space="preserve"> </v>
          </cell>
        </row>
        <row r="1901">
          <cell r="A1901">
            <v>1899</v>
          </cell>
          <cell r="B1901">
            <v>3</v>
          </cell>
          <cell r="C1901" t="str">
            <v>037</v>
          </cell>
          <cell r="D1901" t="str">
            <v xml:space="preserve">BOXBOROUGH                   </v>
          </cell>
          <cell r="E1901">
            <v>3</v>
          </cell>
          <cell r="F1901" t="str">
            <v>Total FTE Average Membership</v>
          </cell>
          <cell r="G1901" t="str">
            <v xml:space="preserve"> </v>
          </cell>
        </row>
        <row r="1902">
          <cell r="A1902">
            <v>1900</v>
          </cell>
          <cell r="B1902">
            <v>4</v>
          </cell>
          <cell r="C1902" t="str">
            <v>037</v>
          </cell>
          <cell r="D1902" t="str">
            <v xml:space="preserve">BOXBOROUGH                   </v>
          </cell>
          <cell r="E1902">
            <v>4</v>
          </cell>
          <cell r="F1902" t="str">
            <v>Administration</v>
          </cell>
          <cell r="G1902" t="str">
            <v xml:space="preserve"> </v>
          </cell>
          <cell r="I1902">
            <v>247629</v>
          </cell>
          <cell r="J1902">
            <v>0</v>
          </cell>
          <cell r="K1902">
            <v>247629</v>
          </cell>
          <cell r="L1902">
            <v>3.5175123474940659</v>
          </cell>
          <cell r="M1902">
            <v>509.21036397285627</v>
          </cell>
        </row>
        <row r="1903">
          <cell r="A1903">
            <v>1901</v>
          </cell>
          <cell r="B1903">
            <v>5</v>
          </cell>
          <cell r="C1903" t="str">
            <v>037</v>
          </cell>
          <cell r="D1903" t="str">
            <v xml:space="preserve">BOXBOROUGH                   </v>
          </cell>
          <cell r="E1903">
            <v>0</v>
          </cell>
          <cell r="G1903">
            <v>8300</v>
          </cell>
          <cell r="H1903" t="str">
            <v>School Committee (1110)</v>
          </cell>
          <cell r="I1903">
            <v>4898</v>
          </cell>
          <cell r="J1903">
            <v>0</v>
          </cell>
          <cell r="K1903">
            <v>4898</v>
          </cell>
          <cell r="L1903">
            <v>6.9574950744969027E-2</v>
          </cell>
          <cell r="M1903">
            <v>10.071972033724039</v>
          </cell>
        </row>
        <row r="1904">
          <cell r="A1904">
            <v>1902</v>
          </cell>
          <cell r="B1904">
            <v>6</v>
          </cell>
          <cell r="C1904" t="str">
            <v>037</v>
          </cell>
          <cell r="D1904" t="str">
            <v xml:space="preserve">BOXBOROUGH                   </v>
          </cell>
          <cell r="E1904">
            <v>0</v>
          </cell>
          <cell r="G1904">
            <v>8305</v>
          </cell>
          <cell r="H1904" t="str">
            <v>Superintendent (1210)</v>
          </cell>
          <cell r="I1904">
            <v>119655</v>
          </cell>
          <cell r="J1904">
            <v>0</v>
          </cell>
          <cell r="K1904">
            <v>119655</v>
          </cell>
          <cell r="L1904">
            <v>1.6996714437299447</v>
          </cell>
          <cell r="M1904">
            <v>246.0518198642813</v>
          </cell>
        </row>
        <row r="1905">
          <cell r="A1905">
            <v>1903</v>
          </cell>
          <cell r="B1905">
            <v>7</v>
          </cell>
          <cell r="C1905" t="str">
            <v>037</v>
          </cell>
          <cell r="D1905" t="str">
            <v xml:space="preserve">BOXBOROUGH                   </v>
          </cell>
          <cell r="E1905">
            <v>0</v>
          </cell>
          <cell r="G1905">
            <v>8310</v>
          </cell>
          <cell r="H1905" t="str">
            <v>Assistant Superintendents (1220)</v>
          </cell>
          <cell r="I1905">
            <v>0</v>
          </cell>
          <cell r="J1905">
            <v>0</v>
          </cell>
          <cell r="K1905">
            <v>0</v>
          </cell>
          <cell r="L1905">
            <v>0</v>
          </cell>
          <cell r="M1905">
            <v>0</v>
          </cell>
        </row>
        <row r="1906">
          <cell r="A1906">
            <v>1904</v>
          </cell>
          <cell r="B1906">
            <v>8</v>
          </cell>
          <cell r="C1906" t="str">
            <v>037</v>
          </cell>
          <cell r="D1906" t="str">
            <v xml:space="preserve">BOXBOROUGH                   </v>
          </cell>
          <cell r="E1906">
            <v>0</v>
          </cell>
          <cell r="G1906">
            <v>8315</v>
          </cell>
          <cell r="H1906" t="str">
            <v>Other District-Wide Administration (1230)</v>
          </cell>
          <cell r="I1906">
            <v>0</v>
          </cell>
          <cell r="J1906">
            <v>0</v>
          </cell>
          <cell r="K1906">
            <v>0</v>
          </cell>
          <cell r="L1906">
            <v>0</v>
          </cell>
          <cell r="M1906">
            <v>0</v>
          </cell>
        </row>
        <row r="1907">
          <cell r="A1907">
            <v>1905</v>
          </cell>
          <cell r="B1907">
            <v>9</v>
          </cell>
          <cell r="C1907" t="str">
            <v>037</v>
          </cell>
          <cell r="D1907" t="str">
            <v xml:space="preserve">BOXBOROUGH                   </v>
          </cell>
          <cell r="E1907">
            <v>0</v>
          </cell>
          <cell r="G1907">
            <v>8320</v>
          </cell>
          <cell r="H1907" t="str">
            <v>Business and Finance (1410)</v>
          </cell>
          <cell r="I1907">
            <v>120083</v>
          </cell>
          <cell r="J1907">
            <v>0</v>
          </cell>
          <cell r="K1907">
            <v>120083</v>
          </cell>
          <cell r="L1907">
            <v>1.7057510841788721</v>
          </cell>
          <cell r="M1907">
            <v>246.93193501953527</v>
          </cell>
        </row>
        <row r="1908">
          <cell r="A1908">
            <v>1906</v>
          </cell>
          <cell r="B1908">
            <v>10</v>
          </cell>
          <cell r="C1908" t="str">
            <v>037</v>
          </cell>
          <cell r="D1908" t="str">
            <v xml:space="preserve">BOXBOROUGH                   </v>
          </cell>
          <cell r="E1908">
            <v>0</v>
          </cell>
          <cell r="G1908">
            <v>8325</v>
          </cell>
          <cell r="H1908" t="str">
            <v>Human Resources and Benefits (1420)</v>
          </cell>
          <cell r="I1908">
            <v>0</v>
          </cell>
          <cell r="J1908">
            <v>0</v>
          </cell>
          <cell r="K1908">
            <v>0</v>
          </cell>
          <cell r="L1908">
            <v>0</v>
          </cell>
          <cell r="M1908">
            <v>0</v>
          </cell>
        </row>
        <row r="1909">
          <cell r="A1909">
            <v>1907</v>
          </cell>
          <cell r="B1909">
            <v>11</v>
          </cell>
          <cell r="C1909" t="str">
            <v>037</v>
          </cell>
          <cell r="D1909" t="str">
            <v xml:space="preserve">BOXBOROUGH                   </v>
          </cell>
          <cell r="E1909">
            <v>0</v>
          </cell>
          <cell r="G1909">
            <v>8330</v>
          </cell>
          <cell r="H1909" t="str">
            <v>Legal Service For School Committee (1430)</v>
          </cell>
          <cell r="I1909">
            <v>2993</v>
          </cell>
          <cell r="J1909">
            <v>0</v>
          </cell>
          <cell r="K1909">
            <v>2993</v>
          </cell>
          <cell r="L1909">
            <v>4.2514868840280176E-2</v>
          </cell>
          <cell r="M1909">
            <v>6.1546370553156482</v>
          </cell>
        </row>
        <row r="1910">
          <cell r="A1910">
            <v>1908</v>
          </cell>
          <cell r="B1910">
            <v>12</v>
          </cell>
          <cell r="C1910" t="str">
            <v>037</v>
          </cell>
          <cell r="D1910" t="str">
            <v xml:space="preserve">BOXBOROUGH                   </v>
          </cell>
          <cell r="E1910">
            <v>0</v>
          </cell>
          <cell r="G1910">
            <v>8335</v>
          </cell>
          <cell r="H1910" t="str">
            <v>Legal Settlements (1435)</v>
          </cell>
          <cell r="I1910">
            <v>0</v>
          </cell>
          <cell r="J1910">
            <v>0</v>
          </cell>
          <cell r="K1910">
            <v>0</v>
          </cell>
          <cell r="L1910">
            <v>0</v>
          </cell>
          <cell r="M1910">
            <v>0</v>
          </cell>
        </row>
        <row r="1911">
          <cell r="A1911">
            <v>1909</v>
          </cell>
          <cell r="B1911">
            <v>13</v>
          </cell>
          <cell r="C1911" t="str">
            <v>037</v>
          </cell>
          <cell r="D1911" t="str">
            <v xml:space="preserve">BOXBOROUGH                   </v>
          </cell>
          <cell r="E1911">
            <v>0</v>
          </cell>
          <cell r="G1911">
            <v>8340</v>
          </cell>
          <cell r="H1911" t="str">
            <v>District-wide Information Mgmt and Tech (1450)</v>
          </cell>
          <cell r="I1911">
            <v>0</v>
          </cell>
          <cell r="J1911">
            <v>0</v>
          </cell>
          <cell r="K1911">
            <v>0</v>
          </cell>
          <cell r="L1911">
            <v>0</v>
          </cell>
          <cell r="M1911">
            <v>0</v>
          </cell>
        </row>
        <row r="1912">
          <cell r="A1912">
            <v>1910</v>
          </cell>
          <cell r="B1912">
            <v>14</v>
          </cell>
          <cell r="C1912" t="str">
            <v>037</v>
          </cell>
          <cell r="D1912" t="str">
            <v xml:space="preserve">BOXBOROUGH                   </v>
          </cell>
          <cell r="E1912">
            <v>5</v>
          </cell>
          <cell r="F1912" t="str">
            <v xml:space="preserve">Instructional Leadership </v>
          </cell>
          <cell r="I1912">
            <v>379159</v>
          </cell>
          <cell r="J1912">
            <v>0</v>
          </cell>
          <cell r="K1912">
            <v>379159</v>
          </cell>
          <cell r="L1912">
            <v>5.3858654041469398</v>
          </cell>
          <cell r="M1912">
            <v>779.6812667077935</v>
          </cell>
        </row>
        <row r="1913">
          <cell r="A1913">
            <v>1911</v>
          </cell>
          <cell r="B1913">
            <v>15</v>
          </cell>
          <cell r="C1913" t="str">
            <v>037</v>
          </cell>
          <cell r="D1913" t="str">
            <v xml:space="preserve">BOXBOROUGH                   </v>
          </cell>
          <cell r="E1913">
            <v>0</v>
          </cell>
          <cell r="G1913">
            <v>8345</v>
          </cell>
          <cell r="H1913" t="str">
            <v>Curriculum Directors  (Supervisory) (2110)</v>
          </cell>
          <cell r="I1913">
            <v>116451</v>
          </cell>
          <cell r="J1913">
            <v>0</v>
          </cell>
          <cell r="K1913">
            <v>116451</v>
          </cell>
          <cell r="L1913">
            <v>1.6541593689674128</v>
          </cell>
          <cell r="M1913">
            <v>239.46329426280073</v>
          </cell>
        </row>
        <row r="1914">
          <cell r="A1914">
            <v>1912</v>
          </cell>
          <cell r="B1914">
            <v>16</v>
          </cell>
          <cell r="C1914" t="str">
            <v>037</v>
          </cell>
          <cell r="D1914" t="str">
            <v xml:space="preserve">BOXBOROUGH                   </v>
          </cell>
          <cell r="E1914">
            <v>0</v>
          </cell>
          <cell r="G1914">
            <v>8350</v>
          </cell>
          <cell r="H1914" t="str">
            <v>Department Heads  (Non-Supervisory) (2120)</v>
          </cell>
          <cell r="I1914">
            <v>0</v>
          </cell>
          <cell r="J1914">
            <v>0</v>
          </cell>
          <cell r="K1914">
            <v>0</v>
          </cell>
          <cell r="L1914">
            <v>0</v>
          </cell>
          <cell r="M1914">
            <v>0</v>
          </cell>
        </row>
        <row r="1915">
          <cell r="A1915">
            <v>1913</v>
          </cell>
          <cell r="B1915">
            <v>17</v>
          </cell>
          <cell r="C1915" t="str">
            <v>037</v>
          </cell>
          <cell r="D1915" t="str">
            <v xml:space="preserve">BOXBOROUGH                   </v>
          </cell>
          <cell r="E1915">
            <v>0</v>
          </cell>
          <cell r="G1915">
            <v>8355</v>
          </cell>
          <cell r="H1915" t="str">
            <v>School Leadership-Building (2210)</v>
          </cell>
          <cell r="I1915">
            <v>153572</v>
          </cell>
          <cell r="J1915">
            <v>0</v>
          </cell>
          <cell r="K1915">
            <v>153572</v>
          </cell>
          <cell r="L1915">
            <v>2.1814545397726386</v>
          </cell>
          <cell r="M1915">
            <v>315.79683323051614</v>
          </cell>
        </row>
        <row r="1916">
          <cell r="A1916">
            <v>1914</v>
          </cell>
          <cell r="B1916">
            <v>18</v>
          </cell>
          <cell r="C1916" t="str">
            <v>037</v>
          </cell>
          <cell r="D1916" t="str">
            <v xml:space="preserve">BOXBOROUGH                   </v>
          </cell>
          <cell r="E1916">
            <v>0</v>
          </cell>
          <cell r="G1916">
            <v>8360</v>
          </cell>
          <cell r="H1916" t="str">
            <v>Curriculum Leaders/Dept Heads-Building Level (2220)</v>
          </cell>
          <cell r="I1916">
            <v>0</v>
          </cell>
          <cell r="J1916">
            <v>0</v>
          </cell>
          <cell r="K1916">
            <v>0</v>
          </cell>
          <cell r="L1916">
            <v>0</v>
          </cell>
          <cell r="M1916">
            <v>0</v>
          </cell>
        </row>
        <row r="1917">
          <cell r="A1917">
            <v>1915</v>
          </cell>
          <cell r="B1917">
            <v>19</v>
          </cell>
          <cell r="C1917" t="str">
            <v>037</v>
          </cell>
          <cell r="D1917" t="str">
            <v xml:space="preserve">BOXBOROUGH                   </v>
          </cell>
          <cell r="E1917">
            <v>0</v>
          </cell>
          <cell r="G1917">
            <v>8365</v>
          </cell>
          <cell r="H1917" t="str">
            <v>Building Technology (2250)</v>
          </cell>
          <cell r="I1917">
            <v>53297</v>
          </cell>
          <cell r="J1917">
            <v>0</v>
          </cell>
          <cell r="K1917">
            <v>53297</v>
          </cell>
          <cell r="L1917">
            <v>0.75707148833291427</v>
          </cell>
          <cell r="M1917">
            <v>109.59695661114539</v>
          </cell>
        </row>
        <row r="1918">
          <cell r="A1918">
            <v>1916</v>
          </cell>
          <cell r="B1918">
            <v>20</v>
          </cell>
          <cell r="C1918" t="str">
            <v>037</v>
          </cell>
          <cell r="D1918" t="str">
            <v xml:space="preserve">BOXBOROUGH                   </v>
          </cell>
          <cell r="E1918">
            <v>0</v>
          </cell>
          <cell r="G1918">
            <v>8380</v>
          </cell>
          <cell r="H1918" t="str">
            <v>Instructional Coordinators and Team Leaders (2315)</v>
          </cell>
          <cell r="I1918">
            <v>55839</v>
          </cell>
          <cell r="J1918">
            <v>0</v>
          </cell>
          <cell r="K1918">
            <v>55839</v>
          </cell>
          <cell r="L1918">
            <v>0.79318000707397418</v>
          </cell>
          <cell r="M1918">
            <v>114.82418260333128</v>
          </cell>
        </row>
        <row r="1919">
          <cell r="A1919">
            <v>1917</v>
          </cell>
          <cell r="B1919">
            <v>21</v>
          </cell>
          <cell r="C1919" t="str">
            <v>037</v>
          </cell>
          <cell r="D1919" t="str">
            <v xml:space="preserve">BOXBOROUGH                   </v>
          </cell>
          <cell r="E1919">
            <v>6</v>
          </cell>
          <cell r="F1919" t="str">
            <v>Classroom and Specialist Teachers</v>
          </cell>
          <cell r="I1919">
            <v>2553185</v>
          </cell>
          <cell r="J1919">
            <v>402671</v>
          </cell>
          <cell r="K1919">
            <v>2955856</v>
          </cell>
          <cell r="L1919">
            <v>41.98724695982466</v>
          </cell>
          <cell r="M1919">
            <v>6078.2562204400574</v>
          </cell>
        </row>
        <row r="1920">
          <cell r="A1920">
            <v>1918</v>
          </cell>
          <cell r="B1920">
            <v>22</v>
          </cell>
          <cell r="C1920" t="str">
            <v>037</v>
          </cell>
          <cell r="D1920" t="str">
            <v xml:space="preserve">BOXBOROUGH                   </v>
          </cell>
          <cell r="E1920">
            <v>0</v>
          </cell>
          <cell r="G1920">
            <v>8370</v>
          </cell>
          <cell r="H1920" t="str">
            <v>Teachers, Classroom (2305)</v>
          </cell>
          <cell r="I1920">
            <v>2352989</v>
          </cell>
          <cell r="J1920">
            <v>377767</v>
          </cell>
          <cell r="K1920">
            <v>2730756</v>
          </cell>
          <cell r="L1920">
            <v>38.78975381717612</v>
          </cell>
          <cell r="M1920">
            <v>5615.3732264034543</v>
          </cell>
        </row>
        <row r="1921">
          <cell r="A1921">
            <v>1919</v>
          </cell>
          <cell r="B1921">
            <v>23</v>
          </cell>
          <cell r="C1921" t="str">
            <v>037</v>
          </cell>
          <cell r="D1921" t="str">
            <v xml:space="preserve">BOXBOROUGH                   </v>
          </cell>
          <cell r="E1921">
            <v>0</v>
          </cell>
          <cell r="G1921">
            <v>8375</v>
          </cell>
          <cell r="H1921" t="str">
            <v>Teachers, Specialists  (2310)</v>
          </cell>
          <cell r="I1921">
            <v>200196</v>
          </cell>
          <cell r="J1921">
            <v>24904</v>
          </cell>
          <cell r="K1921">
            <v>225100</v>
          </cell>
          <cell r="L1921">
            <v>3.1974931426485358</v>
          </cell>
          <cell r="M1921">
            <v>462.88299403660289</v>
          </cell>
        </row>
        <row r="1922">
          <cell r="A1922">
            <v>1920</v>
          </cell>
          <cell r="B1922">
            <v>24</v>
          </cell>
          <cell r="C1922" t="str">
            <v>037</v>
          </cell>
          <cell r="D1922" t="str">
            <v xml:space="preserve">BOXBOROUGH                   </v>
          </cell>
          <cell r="E1922">
            <v>7</v>
          </cell>
          <cell r="F1922" t="str">
            <v>Other Teaching Services</v>
          </cell>
          <cell r="I1922">
            <v>569782</v>
          </cell>
          <cell r="J1922">
            <v>203882</v>
          </cell>
          <cell r="K1922">
            <v>773664</v>
          </cell>
          <cell r="L1922">
            <v>10.989717168876219</v>
          </cell>
          <cell r="M1922">
            <v>1590.9191856878469</v>
          </cell>
        </row>
        <row r="1923">
          <cell r="A1923">
            <v>1921</v>
          </cell>
          <cell r="B1923">
            <v>25</v>
          </cell>
          <cell r="C1923" t="str">
            <v>037</v>
          </cell>
          <cell r="D1923" t="str">
            <v xml:space="preserve">BOXBOROUGH                   </v>
          </cell>
          <cell r="E1923">
            <v>0</v>
          </cell>
          <cell r="G1923">
            <v>8385</v>
          </cell>
          <cell r="H1923" t="str">
            <v>Medical/ Therapeutic Services (2320)</v>
          </cell>
          <cell r="I1923">
            <v>198106</v>
          </cell>
          <cell r="J1923">
            <v>35728</v>
          </cell>
          <cell r="K1923">
            <v>233834</v>
          </cell>
          <cell r="L1923">
            <v>3.3215575811553872</v>
          </cell>
          <cell r="M1923">
            <v>480.84310096648159</v>
          </cell>
        </row>
        <row r="1924">
          <cell r="A1924">
            <v>1922</v>
          </cell>
          <cell r="B1924">
            <v>26</v>
          </cell>
          <cell r="C1924" t="str">
            <v>037</v>
          </cell>
          <cell r="D1924" t="str">
            <v xml:space="preserve">BOXBOROUGH                   </v>
          </cell>
          <cell r="E1924">
            <v>0</v>
          </cell>
          <cell r="G1924">
            <v>8390</v>
          </cell>
          <cell r="H1924" t="str">
            <v>Substitute Teachers (2325)</v>
          </cell>
          <cell r="I1924">
            <v>48754</v>
          </cell>
          <cell r="J1924">
            <v>0</v>
          </cell>
          <cell r="K1924">
            <v>48754</v>
          </cell>
          <cell r="L1924">
            <v>0.69253923001637807</v>
          </cell>
          <cell r="M1924">
            <v>100.25498663376516</v>
          </cell>
        </row>
        <row r="1925">
          <cell r="A1925">
            <v>1923</v>
          </cell>
          <cell r="B1925">
            <v>27</v>
          </cell>
          <cell r="C1925" t="str">
            <v>037</v>
          </cell>
          <cell r="D1925" t="str">
            <v xml:space="preserve">BOXBOROUGH                   </v>
          </cell>
          <cell r="E1925">
            <v>0</v>
          </cell>
          <cell r="G1925">
            <v>8395</v>
          </cell>
          <cell r="H1925" t="str">
            <v>Non-Clerical Paraprofs./Instructional Assistants (2330)</v>
          </cell>
          <cell r="I1925">
            <v>258848</v>
          </cell>
          <cell r="J1925">
            <v>168154</v>
          </cell>
          <cell r="K1925">
            <v>427002</v>
          </cell>
          <cell r="L1925">
            <v>6.0654640910582414</v>
          </cell>
          <cell r="M1925">
            <v>878.06292412091295</v>
          </cell>
        </row>
        <row r="1926">
          <cell r="A1926">
            <v>1924</v>
          </cell>
          <cell r="B1926">
            <v>28</v>
          </cell>
          <cell r="C1926" t="str">
            <v>037</v>
          </cell>
          <cell r="D1926" t="str">
            <v xml:space="preserve">BOXBOROUGH                   </v>
          </cell>
          <cell r="E1926">
            <v>0</v>
          </cell>
          <cell r="G1926">
            <v>8400</v>
          </cell>
          <cell r="H1926" t="str">
            <v>Librarians and Media Center Directors (2340)</v>
          </cell>
          <cell r="I1926">
            <v>64074</v>
          </cell>
          <cell r="J1926">
            <v>0</v>
          </cell>
          <cell r="K1926">
            <v>64074</v>
          </cell>
          <cell r="L1926">
            <v>0.91015626664621185</v>
          </cell>
          <cell r="M1926">
            <v>131.75817396668722</v>
          </cell>
        </row>
        <row r="1927">
          <cell r="A1927">
            <v>1925</v>
          </cell>
          <cell r="B1927">
            <v>29</v>
          </cell>
          <cell r="C1927" t="str">
            <v>037</v>
          </cell>
          <cell r="D1927" t="str">
            <v xml:space="preserve">BOXBOROUGH                   </v>
          </cell>
          <cell r="E1927">
            <v>8</v>
          </cell>
          <cell r="F1927" t="str">
            <v>Professional Development</v>
          </cell>
          <cell r="I1927">
            <v>42192</v>
          </cell>
          <cell r="J1927">
            <v>12782</v>
          </cell>
          <cell r="K1927">
            <v>54974</v>
          </cell>
          <cell r="L1927">
            <v>0.78089288326948292</v>
          </cell>
          <cell r="M1927">
            <v>113.04544519843718</v>
          </cell>
        </row>
        <row r="1928">
          <cell r="A1928">
            <v>1926</v>
          </cell>
          <cell r="B1928">
            <v>30</v>
          </cell>
          <cell r="C1928" t="str">
            <v>037</v>
          </cell>
          <cell r="D1928" t="str">
            <v xml:space="preserve">BOXBOROUGH                   </v>
          </cell>
          <cell r="E1928">
            <v>0</v>
          </cell>
          <cell r="G1928">
            <v>8405</v>
          </cell>
          <cell r="H1928" t="str">
            <v>Professional Development Leadership (2351)</v>
          </cell>
          <cell r="I1928">
            <v>0</v>
          </cell>
          <cell r="J1928">
            <v>12032</v>
          </cell>
          <cell r="K1928">
            <v>12032</v>
          </cell>
          <cell r="L1928">
            <v>0.17091176140536288</v>
          </cell>
          <cell r="M1928">
            <v>24.741928850503804</v>
          </cell>
        </row>
        <row r="1929">
          <cell r="A1929">
            <v>1927</v>
          </cell>
          <cell r="B1929">
            <v>31</v>
          </cell>
          <cell r="C1929" t="str">
            <v>037</v>
          </cell>
          <cell r="D1929" t="str">
            <v xml:space="preserve">BOXBOROUGH                   </v>
          </cell>
          <cell r="E1929">
            <v>0</v>
          </cell>
          <cell r="G1929">
            <v>8410</v>
          </cell>
          <cell r="H1929" t="str">
            <v>Teacher/Instructional Staff-Professional Days (2353)</v>
          </cell>
          <cell r="I1929">
            <v>0</v>
          </cell>
          <cell r="J1929">
            <v>0</v>
          </cell>
          <cell r="K1929">
            <v>0</v>
          </cell>
          <cell r="L1929">
            <v>0</v>
          </cell>
          <cell r="M1929">
            <v>0</v>
          </cell>
        </row>
        <row r="1930">
          <cell r="A1930">
            <v>1928</v>
          </cell>
          <cell r="B1930">
            <v>32</v>
          </cell>
          <cell r="C1930" t="str">
            <v>037</v>
          </cell>
          <cell r="D1930" t="str">
            <v xml:space="preserve">BOXBOROUGH                   </v>
          </cell>
          <cell r="E1930">
            <v>0</v>
          </cell>
          <cell r="G1930">
            <v>8415</v>
          </cell>
          <cell r="H1930" t="str">
            <v>Substitutes for Instructional Staff at Prof. Dev. (2355)</v>
          </cell>
          <cell r="I1930">
            <v>4984</v>
          </cell>
          <cell r="J1930">
            <v>0</v>
          </cell>
          <cell r="K1930">
            <v>4984</v>
          </cell>
          <cell r="L1930">
            <v>7.0796560741716141E-2</v>
          </cell>
          <cell r="M1930">
            <v>10.248817602303104</v>
          </cell>
        </row>
        <row r="1931">
          <cell r="A1931">
            <v>1929</v>
          </cell>
          <cell r="B1931">
            <v>33</v>
          </cell>
          <cell r="C1931" t="str">
            <v>037</v>
          </cell>
          <cell r="D1931" t="str">
            <v xml:space="preserve">BOXBOROUGH                   </v>
          </cell>
          <cell r="E1931">
            <v>0</v>
          </cell>
          <cell r="G1931">
            <v>8420</v>
          </cell>
          <cell r="H1931" t="str">
            <v>Prof. Dev.  Stipends, Providers and Expenses (2357)</v>
          </cell>
          <cell r="I1931">
            <v>37208</v>
          </cell>
          <cell r="J1931">
            <v>750</v>
          </cell>
          <cell r="K1931">
            <v>37958</v>
          </cell>
          <cell r="L1931">
            <v>0.53918456112240387</v>
          </cell>
          <cell r="M1931">
            <v>78.054698745630262</v>
          </cell>
        </row>
        <row r="1932">
          <cell r="A1932">
            <v>1930</v>
          </cell>
          <cell r="B1932">
            <v>34</v>
          </cell>
          <cell r="C1932" t="str">
            <v>037</v>
          </cell>
          <cell r="D1932" t="str">
            <v xml:space="preserve">BOXBOROUGH                   </v>
          </cell>
          <cell r="E1932">
            <v>9</v>
          </cell>
          <cell r="F1932" t="str">
            <v>Instructional Materials, Equipment and Technology</v>
          </cell>
          <cell r="I1932">
            <v>98075</v>
          </cell>
          <cell r="J1932">
            <v>39944</v>
          </cell>
          <cell r="K1932">
            <v>138019</v>
          </cell>
          <cell r="L1932">
            <v>1.9605277923376643</v>
          </cell>
          <cell r="M1932">
            <v>283.81451778737403</v>
          </cell>
        </row>
        <row r="1933">
          <cell r="A1933">
            <v>1931</v>
          </cell>
          <cell r="B1933">
            <v>35</v>
          </cell>
          <cell r="C1933" t="str">
            <v>037</v>
          </cell>
          <cell r="D1933" t="str">
            <v xml:space="preserve">BOXBOROUGH                   </v>
          </cell>
          <cell r="E1933">
            <v>0</v>
          </cell>
          <cell r="G1933">
            <v>8425</v>
          </cell>
          <cell r="H1933" t="str">
            <v>Textbooks &amp; Related Software/Media/Materials (2410)</v>
          </cell>
          <cell r="I1933">
            <v>761</v>
          </cell>
          <cell r="J1933">
            <v>0</v>
          </cell>
          <cell r="K1933">
            <v>761</v>
          </cell>
          <cell r="L1933">
            <v>1.0809827994471504E-2</v>
          </cell>
          <cell r="M1933">
            <v>1.5648776475426691</v>
          </cell>
        </row>
        <row r="1934">
          <cell r="A1934">
            <v>1932</v>
          </cell>
          <cell r="B1934">
            <v>36</v>
          </cell>
          <cell r="C1934" t="str">
            <v>037</v>
          </cell>
          <cell r="D1934" t="str">
            <v xml:space="preserve">BOXBOROUGH                   </v>
          </cell>
          <cell r="E1934">
            <v>0</v>
          </cell>
          <cell r="G1934">
            <v>8430</v>
          </cell>
          <cell r="H1934" t="str">
            <v>Other Instructional Materials (2415)</v>
          </cell>
          <cell r="I1934">
            <v>2160</v>
          </cell>
          <cell r="J1934">
            <v>0</v>
          </cell>
          <cell r="K1934">
            <v>2160</v>
          </cell>
          <cell r="L1934">
            <v>3.0682297592718066E-2</v>
          </cell>
          <cell r="M1934">
            <v>4.4417026526835288</v>
          </cell>
        </row>
        <row r="1935">
          <cell r="A1935">
            <v>1933</v>
          </cell>
          <cell r="B1935">
            <v>37</v>
          </cell>
          <cell r="C1935" t="str">
            <v>037</v>
          </cell>
          <cell r="D1935" t="str">
            <v xml:space="preserve">BOXBOROUGH                   </v>
          </cell>
          <cell r="E1935">
            <v>0</v>
          </cell>
          <cell r="G1935">
            <v>8435</v>
          </cell>
          <cell r="H1935" t="str">
            <v>Instructional Equipment (2420)</v>
          </cell>
          <cell r="I1935">
            <v>0</v>
          </cell>
          <cell r="J1935">
            <v>0</v>
          </cell>
          <cell r="K1935">
            <v>0</v>
          </cell>
          <cell r="L1935">
            <v>0</v>
          </cell>
          <cell r="M1935">
            <v>0</v>
          </cell>
        </row>
        <row r="1936">
          <cell r="A1936">
            <v>1934</v>
          </cell>
          <cell r="B1936">
            <v>38</v>
          </cell>
          <cell r="C1936" t="str">
            <v>037</v>
          </cell>
          <cell r="D1936" t="str">
            <v xml:space="preserve">BOXBOROUGH                   </v>
          </cell>
          <cell r="E1936">
            <v>0</v>
          </cell>
          <cell r="G1936">
            <v>8440</v>
          </cell>
          <cell r="H1936" t="str">
            <v>General Supplies (2430)</v>
          </cell>
          <cell r="I1936">
            <v>60098</v>
          </cell>
          <cell r="J1936">
            <v>28034</v>
          </cell>
          <cell r="K1936">
            <v>88132</v>
          </cell>
          <cell r="L1936">
            <v>1.2518945608525134</v>
          </cell>
          <cell r="M1936">
            <v>181.22969360477072</v>
          </cell>
        </row>
        <row r="1937">
          <cell r="A1937">
            <v>1935</v>
          </cell>
          <cell r="B1937">
            <v>39</v>
          </cell>
          <cell r="C1937" t="str">
            <v>037</v>
          </cell>
          <cell r="D1937" t="str">
            <v xml:space="preserve">BOXBOROUGH                   </v>
          </cell>
          <cell r="E1937">
            <v>0</v>
          </cell>
          <cell r="G1937">
            <v>8445</v>
          </cell>
          <cell r="H1937" t="str">
            <v>Other Instructional Services (2440)</v>
          </cell>
          <cell r="I1937">
            <v>2464</v>
          </cell>
          <cell r="J1937">
            <v>0</v>
          </cell>
          <cell r="K1937">
            <v>2464</v>
          </cell>
          <cell r="L1937">
            <v>3.5000546883545057E-2</v>
          </cell>
          <cell r="M1937">
            <v>5.0668311741723215</v>
          </cell>
        </row>
        <row r="1938">
          <cell r="A1938">
            <v>1936</v>
          </cell>
          <cell r="B1938">
            <v>40</v>
          </cell>
          <cell r="C1938" t="str">
            <v>037</v>
          </cell>
          <cell r="D1938" t="str">
            <v xml:space="preserve">BOXBOROUGH                   </v>
          </cell>
          <cell r="E1938">
            <v>0</v>
          </cell>
          <cell r="G1938">
            <v>8450</v>
          </cell>
          <cell r="H1938" t="str">
            <v>Classroom Instructional Technology (2451)</v>
          </cell>
          <cell r="I1938">
            <v>32592</v>
          </cell>
          <cell r="J1938">
            <v>11910</v>
          </cell>
          <cell r="K1938">
            <v>44502</v>
          </cell>
          <cell r="L1938">
            <v>0.63214055901441646</v>
          </cell>
          <cell r="M1938">
            <v>91.511412708204816</v>
          </cell>
        </row>
        <row r="1939">
          <cell r="A1939">
            <v>1937</v>
          </cell>
          <cell r="B1939">
            <v>41</v>
          </cell>
          <cell r="C1939" t="str">
            <v>037</v>
          </cell>
          <cell r="D1939" t="str">
            <v xml:space="preserve">BOXBOROUGH                   </v>
          </cell>
          <cell r="E1939">
            <v>0</v>
          </cell>
          <cell r="G1939">
            <v>8455</v>
          </cell>
          <cell r="H1939" t="str">
            <v>Other Instructional Hardware  (2453)</v>
          </cell>
          <cell r="I1939">
            <v>0</v>
          </cell>
          <cell r="J1939">
            <v>0</v>
          </cell>
          <cell r="K1939">
            <v>0</v>
          </cell>
          <cell r="L1939">
            <v>0</v>
          </cell>
          <cell r="M1939">
            <v>0</v>
          </cell>
        </row>
        <row r="1940">
          <cell r="A1940">
            <v>1938</v>
          </cell>
          <cell r="B1940">
            <v>42</v>
          </cell>
          <cell r="C1940" t="str">
            <v>037</v>
          </cell>
          <cell r="D1940" t="str">
            <v xml:space="preserve">BOXBOROUGH                   </v>
          </cell>
          <cell r="E1940">
            <v>0</v>
          </cell>
          <cell r="G1940">
            <v>8460</v>
          </cell>
          <cell r="H1940" t="str">
            <v>Instructional Software (2455)</v>
          </cell>
          <cell r="I1940">
            <v>0</v>
          </cell>
          <cell r="J1940">
            <v>0</v>
          </cell>
          <cell r="K1940">
            <v>0</v>
          </cell>
          <cell r="L1940">
            <v>0</v>
          </cell>
          <cell r="M1940">
            <v>0</v>
          </cell>
        </row>
        <row r="1941">
          <cell r="A1941">
            <v>1939</v>
          </cell>
          <cell r="B1941">
            <v>43</v>
          </cell>
          <cell r="C1941" t="str">
            <v>037</v>
          </cell>
          <cell r="D1941" t="str">
            <v xml:space="preserve">BOXBOROUGH                   </v>
          </cell>
          <cell r="E1941">
            <v>10</v>
          </cell>
          <cell r="F1941" t="str">
            <v>Guidance, Counseling and Testing</v>
          </cell>
          <cell r="I1941">
            <v>108369</v>
          </cell>
          <cell r="J1941">
            <v>0</v>
          </cell>
          <cell r="K1941">
            <v>108369</v>
          </cell>
          <cell r="L1941">
            <v>1.5393564388079928</v>
          </cell>
          <cell r="M1941">
            <v>222.84392350400987</v>
          </cell>
        </row>
        <row r="1942">
          <cell r="A1942">
            <v>1940</v>
          </cell>
          <cell r="B1942">
            <v>44</v>
          </cell>
          <cell r="C1942" t="str">
            <v>037</v>
          </cell>
          <cell r="D1942" t="str">
            <v xml:space="preserve">BOXBOROUGH                   </v>
          </cell>
          <cell r="E1942">
            <v>0</v>
          </cell>
          <cell r="G1942">
            <v>8465</v>
          </cell>
          <cell r="H1942" t="str">
            <v>Guidance and Adjustment Counselors (2710)</v>
          </cell>
          <cell r="I1942">
            <v>65574</v>
          </cell>
          <cell r="J1942">
            <v>0</v>
          </cell>
          <cell r="K1942">
            <v>65574</v>
          </cell>
          <cell r="L1942">
            <v>0.93146341775226604</v>
          </cell>
          <cell r="M1942">
            <v>134.84268969771745</v>
          </cell>
        </row>
        <row r="1943">
          <cell r="A1943">
            <v>1941</v>
          </cell>
          <cell r="B1943">
            <v>45</v>
          </cell>
          <cell r="C1943" t="str">
            <v>037</v>
          </cell>
          <cell r="D1943" t="str">
            <v xml:space="preserve">BOXBOROUGH                   </v>
          </cell>
          <cell r="E1943">
            <v>0</v>
          </cell>
          <cell r="G1943">
            <v>8470</v>
          </cell>
          <cell r="H1943" t="str">
            <v>Testing and Assessment (2720)</v>
          </cell>
          <cell r="I1943">
            <v>0</v>
          </cell>
          <cell r="J1943">
            <v>0</v>
          </cell>
          <cell r="K1943">
            <v>0</v>
          </cell>
          <cell r="L1943">
            <v>0</v>
          </cell>
          <cell r="M1943">
            <v>0</v>
          </cell>
        </row>
        <row r="1944">
          <cell r="A1944">
            <v>1942</v>
          </cell>
          <cell r="B1944">
            <v>46</v>
          </cell>
          <cell r="C1944" t="str">
            <v>037</v>
          </cell>
          <cell r="D1944" t="str">
            <v xml:space="preserve">BOXBOROUGH                   </v>
          </cell>
          <cell r="E1944">
            <v>0</v>
          </cell>
          <cell r="G1944">
            <v>8475</v>
          </cell>
          <cell r="H1944" t="str">
            <v>Psychological Services (2800)</v>
          </cell>
          <cell r="I1944">
            <v>42795</v>
          </cell>
          <cell r="J1944">
            <v>0</v>
          </cell>
          <cell r="K1944">
            <v>42795</v>
          </cell>
          <cell r="L1944">
            <v>0.60789302105572673</v>
          </cell>
          <cell r="M1944">
            <v>88.001233806292404</v>
          </cell>
        </row>
        <row r="1945">
          <cell r="A1945">
            <v>1943</v>
          </cell>
          <cell r="B1945">
            <v>47</v>
          </cell>
          <cell r="C1945" t="str">
            <v>037</v>
          </cell>
          <cell r="D1945" t="str">
            <v xml:space="preserve">BOXBOROUGH                   </v>
          </cell>
          <cell r="E1945">
            <v>11</v>
          </cell>
          <cell r="F1945" t="str">
            <v>Pupil Services</v>
          </cell>
          <cell r="I1945">
            <v>387535</v>
          </cell>
          <cell r="J1945">
            <v>87275</v>
          </cell>
          <cell r="K1945">
            <v>474810</v>
          </cell>
          <cell r="L1945">
            <v>6.7445656111104011</v>
          </cell>
          <cell r="M1945">
            <v>976.37260950030839</v>
          </cell>
        </row>
        <row r="1946">
          <cell r="A1946">
            <v>1944</v>
          </cell>
          <cell r="B1946">
            <v>48</v>
          </cell>
          <cell r="C1946" t="str">
            <v>037</v>
          </cell>
          <cell r="D1946" t="str">
            <v xml:space="preserve">BOXBOROUGH                   </v>
          </cell>
          <cell r="E1946">
            <v>0</v>
          </cell>
          <cell r="G1946">
            <v>8485</v>
          </cell>
          <cell r="H1946" t="str">
            <v>Attendance and Parent Liaison Services (3100)</v>
          </cell>
          <cell r="I1946">
            <v>0</v>
          </cell>
          <cell r="J1946">
            <v>0</v>
          </cell>
          <cell r="K1946">
            <v>0</v>
          </cell>
          <cell r="L1946">
            <v>0</v>
          </cell>
          <cell r="M1946">
            <v>0</v>
          </cell>
        </row>
        <row r="1947">
          <cell r="A1947">
            <v>1945</v>
          </cell>
          <cell r="B1947">
            <v>49</v>
          </cell>
          <cell r="C1947" t="str">
            <v>037</v>
          </cell>
          <cell r="D1947" t="str">
            <v xml:space="preserve">BOXBOROUGH                   </v>
          </cell>
          <cell r="E1947">
            <v>0</v>
          </cell>
          <cell r="G1947">
            <v>8490</v>
          </cell>
          <cell r="H1947" t="str">
            <v>Medical/Health Services (3200)</v>
          </cell>
          <cell r="I1947">
            <v>54377</v>
          </cell>
          <cell r="J1947">
            <v>0</v>
          </cell>
          <cell r="K1947">
            <v>54377</v>
          </cell>
          <cell r="L1947">
            <v>0.77241263712927333</v>
          </cell>
          <cell r="M1947">
            <v>111.81780793748715</v>
          </cell>
        </row>
        <row r="1948">
          <cell r="A1948">
            <v>1946</v>
          </cell>
          <cell r="B1948">
            <v>50</v>
          </cell>
          <cell r="C1948" t="str">
            <v>037</v>
          </cell>
          <cell r="D1948" t="str">
            <v xml:space="preserve">BOXBOROUGH                   </v>
          </cell>
          <cell r="E1948">
            <v>0</v>
          </cell>
          <cell r="G1948">
            <v>8495</v>
          </cell>
          <cell r="H1948" t="str">
            <v>In-District Transportation (3300)</v>
          </cell>
          <cell r="I1948">
            <v>295020</v>
          </cell>
          <cell r="J1948">
            <v>0</v>
          </cell>
          <cell r="K1948">
            <v>295020</v>
          </cell>
          <cell r="L1948">
            <v>4.190690479538743</v>
          </cell>
          <cell r="M1948">
            <v>606.66255397902523</v>
          </cell>
        </row>
        <row r="1949">
          <cell r="A1949">
            <v>1947</v>
          </cell>
          <cell r="B1949">
            <v>51</v>
          </cell>
          <cell r="C1949" t="str">
            <v>037</v>
          </cell>
          <cell r="D1949" t="str">
            <v xml:space="preserve">BOXBOROUGH                   </v>
          </cell>
          <cell r="E1949">
            <v>0</v>
          </cell>
          <cell r="G1949">
            <v>8500</v>
          </cell>
          <cell r="H1949" t="str">
            <v>Food Salaries and Other Expenses (3400)</v>
          </cell>
          <cell r="I1949">
            <v>38138</v>
          </cell>
          <cell r="J1949">
            <v>87275</v>
          </cell>
          <cell r="K1949">
            <v>125413</v>
          </cell>
          <cell r="L1949">
            <v>1.7814624944423847</v>
          </cell>
          <cell r="M1949">
            <v>257.89224758379601</v>
          </cell>
        </row>
        <row r="1950">
          <cell r="A1950">
            <v>1948</v>
          </cell>
          <cell r="B1950">
            <v>52</v>
          </cell>
          <cell r="C1950" t="str">
            <v>037</v>
          </cell>
          <cell r="D1950" t="str">
            <v xml:space="preserve">BOXBOROUGH                   </v>
          </cell>
          <cell r="E1950">
            <v>0</v>
          </cell>
          <cell r="G1950">
            <v>8505</v>
          </cell>
          <cell r="H1950" t="str">
            <v>Athletics (3510)</v>
          </cell>
          <cell r="I1950">
            <v>0</v>
          </cell>
          <cell r="J1950">
            <v>0</v>
          </cell>
          <cell r="K1950">
            <v>0</v>
          </cell>
          <cell r="L1950">
            <v>0</v>
          </cell>
          <cell r="M1950">
            <v>0</v>
          </cell>
        </row>
        <row r="1951">
          <cell r="A1951">
            <v>1949</v>
          </cell>
          <cell r="B1951">
            <v>53</v>
          </cell>
          <cell r="C1951" t="str">
            <v>037</v>
          </cell>
          <cell r="D1951" t="str">
            <v xml:space="preserve">BOXBOROUGH                   </v>
          </cell>
          <cell r="E1951">
            <v>0</v>
          </cell>
          <cell r="G1951">
            <v>8510</v>
          </cell>
          <cell r="H1951" t="str">
            <v>Other Student Body Activities (3520)</v>
          </cell>
          <cell r="I1951">
            <v>0</v>
          </cell>
          <cell r="J1951">
            <v>0</v>
          </cell>
          <cell r="K1951">
            <v>0</v>
          </cell>
          <cell r="L1951">
            <v>0</v>
          </cell>
          <cell r="M1951">
            <v>0</v>
          </cell>
        </row>
        <row r="1952">
          <cell r="A1952">
            <v>1950</v>
          </cell>
          <cell r="B1952">
            <v>54</v>
          </cell>
          <cell r="C1952" t="str">
            <v>037</v>
          </cell>
          <cell r="D1952" t="str">
            <v xml:space="preserve">BOXBOROUGH                   </v>
          </cell>
          <cell r="E1952">
            <v>0</v>
          </cell>
          <cell r="G1952">
            <v>8515</v>
          </cell>
          <cell r="H1952" t="str">
            <v>School Security  (3600)</v>
          </cell>
          <cell r="I1952">
            <v>0</v>
          </cell>
          <cell r="J1952">
            <v>0</v>
          </cell>
          <cell r="K1952">
            <v>0</v>
          </cell>
          <cell r="L1952">
            <v>0</v>
          </cell>
          <cell r="M1952">
            <v>0</v>
          </cell>
        </row>
        <row r="1953">
          <cell r="A1953">
            <v>1951</v>
          </cell>
          <cell r="B1953">
            <v>55</v>
          </cell>
          <cell r="C1953" t="str">
            <v>037</v>
          </cell>
          <cell r="D1953" t="str">
            <v xml:space="preserve">BOXBOROUGH                   </v>
          </cell>
          <cell r="E1953">
            <v>12</v>
          </cell>
          <cell r="F1953" t="str">
            <v>Operations and Maintenance</v>
          </cell>
          <cell r="I1953">
            <v>484423</v>
          </cell>
          <cell r="J1953">
            <v>0</v>
          </cell>
          <cell r="K1953">
            <v>484423</v>
          </cell>
          <cell r="L1953">
            <v>6.8811160401654003</v>
          </cell>
          <cell r="M1953">
            <v>996.14024264857085</v>
          </cell>
        </row>
        <row r="1954">
          <cell r="A1954">
            <v>1952</v>
          </cell>
          <cell r="B1954">
            <v>56</v>
          </cell>
          <cell r="C1954" t="str">
            <v>037</v>
          </cell>
          <cell r="D1954" t="str">
            <v xml:space="preserve">BOXBOROUGH                   </v>
          </cell>
          <cell r="E1954">
            <v>0</v>
          </cell>
          <cell r="G1954">
            <v>8520</v>
          </cell>
          <cell r="H1954" t="str">
            <v>Custodial Services (4110)</v>
          </cell>
          <cell r="I1954">
            <v>182713</v>
          </cell>
          <cell r="J1954">
            <v>0</v>
          </cell>
          <cell r="K1954">
            <v>182713</v>
          </cell>
          <cell r="L1954">
            <v>2.5953956666936557</v>
          </cell>
          <cell r="M1954">
            <v>375.72074850915072</v>
          </cell>
        </row>
        <row r="1955">
          <cell r="A1955">
            <v>1953</v>
          </cell>
          <cell r="B1955">
            <v>57</v>
          </cell>
          <cell r="C1955" t="str">
            <v>037</v>
          </cell>
          <cell r="D1955" t="str">
            <v xml:space="preserve">BOXBOROUGH                   </v>
          </cell>
          <cell r="E1955">
            <v>0</v>
          </cell>
          <cell r="G1955">
            <v>8525</v>
          </cell>
          <cell r="H1955" t="str">
            <v>Heating of Buildings (4120)</v>
          </cell>
          <cell r="I1955">
            <v>84286</v>
          </cell>
          <cell r="J1955">
            <v>0</v>
          </cell>
          <cell r="K1955">
            <v>84286</v>
          </cell>
          <cell r="L1955">
            <v>1.1972630254165904</v>
          </cell>
          <cell r="M1955">
            <v>173.32099527040921</v>
          </cell>
        </row>
        <row r="1956">
          <cell r="A1956">
            <v>1954</v>
          </cell>
          <cell r="B1956">
            <v>58</v>
          </cell>
          <cell r="C1956" t="str">
            <v>037</v>
          </cell>
          <cell r="D1956" t="str">
            <v xml:space="preserve">BOXBOROUGH                   </v>
          </cell>
          <cell r="E1956">
            <v>0</v>
          </cell>
          <cell r="G1956">
            <v>8530</v>
          </cell>
          <cell r="H1956" t="str">
            <v>Utility Services (4130)</v>
          </cell>
          <cell r="I1956">
            <v>83400</v>
          </cell>
          <cell r="J1956">
            <v>0</v>
          </cell>
          <cell r="K1956">
            <v>83400</v>
          </cell>
          <cell r="L1956">
            <v>1.1846776014966143</v>
          </cell>
          <cell r="M1956">
            <v>171.4990746452807</v>
          </cell>
        </row>
        <row r="1957">
          <cell r="A1957">
            <v>1955</v>
          </cell>
          <cell r="B1957">
            <v>59</v>
          </cell>
          <cell r="C1957" t="str">
            <v>037</v>
          </cell>
          <cell r="D1957" t="str">
            <v xml:space="preserve">BOXBOROUGH                   </v>
          </cell>
          <cell r="E1957">
            <v>0</v>
          </cell>
          <cell r="G1957">
            <v>8535</v>
          </cell>
          <cell r="H1957" t="str">
            <v>Maintenance of Grounds (4210)</v>
          </cell>
          <cell r="I1957">
            <v>46166</v>
          </cell>
          <cell r="J1957">
            <v>0</v>
          </cell>
          <cell r="K1957">
            <v>46166</v>
          </cell>
          <cell r="L1957">
            <v>0.65577729197473256</v>
          </cell>
          <cell r="M1957">
            <v>94.933168825827678</v>
          </cell>
        </row>
        <row r="1958">
          <cell r="A1958">
            <v>1956</v>
          </cell>
          <cell r="B1958">
            <v>60</v>
          </cell>
          <cell r="C1958" t="str">
            <v>037</v>
          </cell>
          <cell r="D1958" t="str">
            <v xml:space="preserve">BOXBOROUGH                   </v>
          </cell>
          <cell r="E1958">
            <v>0</v>
          </cell>
          <cell r="G1958">
            <v>8540</v>
          </cell>
          <cell r="H1958" t="str">
            <v>Maintenance of Buildings (4220)</v>
          </cell>
          <cell r="I1958">
            <v>12745</v>
          </cell>
          <cell r="J1958">
            <v>0</v>
          </cell>
          <cell r="K1958">
            <v>12745</v>
          </cell>
          <cell r="L1958">
            <v>0.18103976056444063</v>
          </cell>
          <cell r="M1958">
            <v>26.208101994653507</v>
          </cell>
        </row>
        <row r="1959">
          <cell r="A1959">
            <v>1957</v>
          </cell>
          <cell r="B1959">
            <v>61</v>
          </cell>
          <cell r="C1959" t="str">
            <v>037</v>
          </cell>
          <cell r="D1959" t="str">
            <v xml:space="preserve">BOXBOROUGH                   </v>
          </cell>
          <cell r="E1959">
            <v>0</v>
          </cell>
          <cell r="G1959">
            <v>8545</v>
          </cell>
          <cell r="H1959" t="str">
            <v>Building Security System (4225)</v>
          </cell>
          <cell r="I1959">
            <v>0</v>
          </cell>
          <cell r="J1959">
            <v>0</v>
          </cell>
          <cell r="K1959">
            <v>0</v>
          </cell>
          <cell r="L1959">
            <v>0</v>
          </cell>
          <cell r="M1959">
            <v>0</v>
          </cell>
        </row>
        <row r="1960">
          <cell r="A1960">
            <v>1958</v>
          </cell>
          <cell r="B1960">
            <v>62</v>
          </cell>
          <cell r="C1960" t="str">
            <v>037</v>
          </cell>
          <cell r="D1960" t="str">
            <v xml:space="preserve">BOXBOROUGH                   </v>
          </cell>
          <cell r="E1960">
            <v>0</v>
          </cell>
          <cell r="G1960">
            <v>8550</v>
          </cell>
          <cell r="H1960" t="str">
            <v>Maintenance of Equipment (4230)</v>
          </cell>
          <cell r="I1960">
            <v>34221</v>
          </cell>
          <cell r="J1960">
            <v>0</v>
          </cell>
          <cell r="K1960">
            <v>34221</v>
          </cell>
          <cell r="L1960">
            <v>0.48610134533352084</v>
          </cell>
          <cell r="M1960">
            <v>70.370141887723619</v>
          </cell>
        </row>
        <row r="1961">
          <cell r="A1961">
            <v>1959</v>
          </cell>
          <cell r="B1961">
            <v>63</v>
          </cell>
          <cell r="C1961" t="str">
            <v>037</v>
          </cell>
          <cell r="D1961" t="str">
            <v xml:space="preserve">BOXBOROUGH                   </v>
          </cell>
          <cell r="E1961">
            <v>0</v>
          </cell>
          <cell r="G1961">
            <v>8555</v>
          </cell>
          <cell r="H1961" t="str">
            <v xml:space="preserve">Extraordinary Maintenance (4300)   </v>
          </cell>
          <cell r="I1961">
            <v>21086</v>
          </cell>
          <cell r="J1961">
            <v>0</v>
          </cell>
          <cell r="K1961">
            <v>21086</v>
          </cell>
          <cell r="L1961">
            <v>0.29952172548150613</v>
          </cell>
          <cell r="M1961">
            <v>43.360065803002264</v>
          </cell>
        </row>
        <row r="1962">
          <cell r="A1962">
            <v>1960</v>
          </cell>
          <cell r="B1962">
            <v>64</v>
          </cell>
          <cell r="C1962" t="str">
            <v>037</v>
          </cell>
          <cell r="D1962" t="str">
            <v xml:space="preserve">BOXBOROUGH                   </v>
          </cell>
          <cell r="E1962">
            <v>0</v>
          </cell>
          <cell r="G1962">
            <v>8560</v>
          </cell>
          <cell r="H1962" t="str">
            <v>Networking and Telecommunications (4400)</v>
          </cell>
          <cell r="I1962">
            <v>19806</v>
          </cell>
          <cell r="J1962">
            <v>0</v>
          </cell>
          <cell r="K1962">
            <v>19806</v>
          </cell>
          <cell r="L1962">
            <v>0.28133962320433986</v>
          </cell>
          <cell r="M1962">
            <v>40.72794571252313</v>
          </cell>
        </row>
        <row r="1963">
          <cell r="A1963">
            <v>1961</v>
          </cell>
          <cell r="B1963">
            <v>65</v>
          </cell>
          <cell r="C1963" t="str">
            <v>037</v>
          </cell>
          <cell r="D1963" t="str">
            <v xml:space="preserve">BOXBOROUGH                   </v>
          </cell>
          <cell r="E1963">
            <v>0</v>
          </cell>
          <cell r="G1963">
            <v>8565</v>
          </cell>
          <cell r="H1963" t="str">
            <v>Technology Maintenance (4450)</v>
          </cell>
          <cell r="I1963">
            <v>0</v>
          </cell>
          <cell r="J1963">
            <v>0</v>
          </cell>
          <cell r="K1963">
            <v>0</v>
          </cell>
          <cell r="L1963">
            <v>0</v>
          </cell>
          <cell r="M1963">
            <v>0</v>
          </cell>
        </row>
        <row r="1964">
          <cell r="A1964">
            <v>1962</v>
          </cell>
          <cell r="B1964">
            <v>66</v>
          </cell>
          <cell r="C1964" t="str">
            <v>037</v>
          </cell>
          <cell r="D1964" t="str">
            <v xml:space="preserve">BOXBOROUGH                   </v>
          </cell>
          <cell r="E1964">
            <v>13</v>
          </cell>
          <cell r="F1964" t="str">
            <v>Insurance, Retirement Programs and Other</v>
          </cell>
          <cell r="I1964">
            <v>815984</v>
          </cell>
          <cell r="J1964">
            <v>20676</v>
          </cell>
          <cell r="K1964">
            <v>836660</v>
          </cell>
          <cell r="L1964">
            <v>11.884560696260879</v>
          </cell>
          <cell r="M1964">
            <v>1720.4606210158338</v>
          </cell>
        </row>
        <row r="1965">
          <cell r="A1965">
            <v>1963</v>
          </cell>
          <cell r="B1965">
            <v>67</v>
          </cell>
          <cell r="C1965" t="str">
            <v>037</v>
          </cell>
          <cell r="D1965" t="str">
            <v xml:space="preserve">BOXBOROUGH                   </v>
          </cell>
          <cell r="E1965">
            <v>0</v>
          </cell>
          <cell r="G1965">
            <v>8570</v>
          </cell>
          <cell r="H1965" t="str">
            <v>Employer Retirement Contributions (5100)</v>
          </cell>
          <cell r="I1965">
            <v>152278</v>
          </cell>
          <cell r="J1965">
            <v>2241</v>
          </cell>
          <cell r="K1965">
            <v>154519</v>
          </cell>
          <cell r="L1965">
            <v>2.1949064545042609</v>
          </cell>
          <cell r="M1965">
            <v>317.74419082870656</v>
          </cell>
        </row>
        <row r="1966">
          <cell r="A1966">
            <v>1964</v>
          </cell>
          <cell r="B1966">
            <v>68</v>
          </cell>
          <cell r="C1966" t="str">
            <v>037</v>
          </cell>
          <cell r="D1966" t="str">
            <v xml:space="preserve">BOXBOROUGH                   </v>
          </cell>
          <cell r="E1966">
            <v>0</v>
          </cell>
          <cell r="G1966">
            <v>8575</v>
          </cell>
          <cell r="H1966" t="str">
            <v>Insurance for Active Employees (5200)</v>
          </cell>
          <cell r="I1966">
            <v>569145</v>
          </cell>
          <cell r="J1966">
            <v>18435</v>
          </cell>
          <cell r="K1966">
            <v>587580</v>
          </cell>
          <cell r="L1966">
            <v>8.3464372312635575</v>
          </cell>
          <cell r="M1966">
            <v>1208.2665021591611</v>
          </cell>
        </row>
        <row r="1967">
          <cell r="A1967">
            <v>1965</v>
          </cell>
          <cell r="B1967">
            <v>69</v>
          </cell>
          <cell r="C1967" t="str">
            <v>037</v>
          </cell>
          <cell r="D1967" t="str">
            <v xml:space="preserve">BOXBOROUGH                   </v>
          </cell>
          <cell r="E1967">
            <v>0</v>
          </cell>
          <cell r="G1967">
            <v>8580</v>
          </cell>
          <cell r="H1967" t="str">
            <v>Insurance for Retired School Employees (5250)</v>
          </cell>
          <cell r="I1967">
            <v>61543</v>
          </cell>
          <cell r="J1967">
            <v>0</v>
          </cell>
          <cell r="K1967">
            <v>61543</v>
          </cell>
          <cell r="L1967">
            <v>0.87420400034659629</v>
          </cell>
          <cell r="M1967">
            <v>126.55356775652889</v>
          </cell>
        </row>
        <row r="1968">
          <cell r="A1968">
            <v>1966</v>
          </cell>
          <cell r="B1968">
            <v>70</v>
          </cell>
          <cell r="C1968" t="str">
            <v>037</v>
          </cell>
          <cell r="D1968" t="str">
            <v xml:space="preserve">BOXBOROUGH                   </v>
          </cell>
          <cell r="E1968">
            <v>0</v>
          </cell>
          <cell r="G1968">
            <v>8585</v>
          </cell>
          <cell r="H1968" t="str">
            <v>Other Non-Employee Insurance (5260)</v>
          </cell>
          <cell r="I1968">
            <v>0</v>
          </cell>
          <cell r="J1968">
            <v>0</v>
          </cell>
          <cell r="K1968">
            <v>0</v>
          </cell>
          <cell r="L1968">
            <v>0</v>
          </cell>
          <cell r="M1968">
            <v>0</v>
          </cell>
        </row>
        <row r="1969">
          <cell r="A1969">
            <v>1967</v>
          </cell>
          <cell r="B1969">
            <v>71</v>
          </cell>
          <cell r="C1969" t="str">
            <v>037</v>
          </cell>
          <cell r="D1969" t="str">
            <v xml:space="preserve">BOXBOROUGH                   </v>
          </cell>
          <cell r="E1969">
            <v>0</v>
          </cell>
          <cell r="G1969">
            <v>8590</v>
          </cell>
          <cell r="H1969" t="str">
            <v xml:space="preserve">Rental Lease of Equipment (5300)   </v>
          </cell>
          <cell r="I1969">
            <v>27862</v>
          </cell>
          <cell r="J1969">
            <v>0</v>
          </cell>
          <cell r="K1969">
            <v>27862</v>
          </cell>
          <cell r="L1969">
            <v>0.39577322941125498</v>
          </cell>
          <cell r="M1969">
            <v>57.293851531976145</v>
          </cell>
        </row>
        <row r="1970">
          <cell r="A1970">
            <v>1968</v>
          </cell>
          <cell r="B1970">
            <v>72</v>
          </cell>
          <cell r="C1970" t="str">
            <v>037</v>
          </cell>
          <cell r="D1970" t="str">
            <v xml:space="preserve">BOXBOROUGH                   </v>
          </cell>
          <cell r="E1970">
            <v>0</v>
          </cell>
          <cell r="G1970">
            <v>8595</v>
          </cell>
          <cell r="H1970" t="str">
            <v>Rental Lease  of Buildings (5350)</v>
          </cell>
          <cell r="I1970">
            <v>0</v>
          </cell>
          <cell r="J1970">
            <v>0</v>
          </cell>
          <cell r="K1970">
            <v>0</v>
          </cell>
          <cell r="L1970">
            <v>0</v>
          </cell>
          <cell r="M1970">
            <v>0</v>
          </cell>
        </row>
        <row r="1971">
          <cell r="A1971">
            <v>1969</v>
          </cell>
          <cell r="B1971">
            <v>73</v>
          </cell>
          <cell r="C1971" t="str">
            <v>037</v>
          </cell>
          <cell r="D1971" t="str">
            <v xml:space="preserve">BOXBOROUGH                   </v>
          </cell>
          <cell r="E1971">
            <v>0</v>
          </cell>
          <cell r="G1971">
            <v>8600</v>
          </cell>
          <cell r="H1971" t="str">
            <v>Short Term Interest RAN's (5400)</v>
          </cell>
          <cell r="I1971">
            <v>0</v>
          </cell>
          <cell r="J1971">
            <v>0</v>
          </cell>
          <cell r="K1971">
            <v>0</v>
          </cell>
          <cell r="L1971">
            <v>0</v>
          </cell>
          <cell r="M1971">
            <v>0</v>
          </cell>
        </row>
        <row r="1972">
          <cell r="A1972">
            <v>1970</v>
          </cell>
          <cell r="B1972">
            <v>74</v>
          </cell>
          <cell r="C1972" t="str">
            <v>037</v>
          </cell>
          <cell r="D1972" t="str">
            <v xml:space="preserve">BOXBOROUGH                   </v>
          </cell>
          <cell r="E1972">
            <v>0</v>
          </cell>
          <cell r="G1972">
            <v>8610</v>
          </cell>
          <cell r="H1972" t="str">
            <v>Crossing Guards, Inspections, Bank Charges (5500)</v>
          </cell>
          <cell r="I1972">
            <v>5156</v>
          </cell>
          <cell r="J1972">
            <v>0</v>
          </cell>
          <cell r="K1972">
            <v>5156</v>
          </cell>
          <cell r="L1972">
            <v>7.3239780735210355E-2</v>
          </cell>
          <cell r="M1972">
            <v>10.602508739461237</v>
          </cell>
        </row>
        <row r="1973">
          <cell r="A1973">
            <v>1971</v>
          </cell>
          <cell r="B1973">
            <v>75</v>
          </cell>
          <cell r="C1973" t="str">
            <v>037</v>
          </cell>
          <cell r="D1973" t="str">
            <v xml:space="preserve">BOXBOROUGH                   </v>
          </cell>
          <cell r="E1973">
            <v>14</v>
          </cell>
          <cell r="F1973" t="str">
            <v xml:space="preserve">Payments To Out-Of-District Schools </v>
          </cell>
          <cell r="I1973">
            <v>499075</v>
          </cell>
          <cell r="J1973">
            <v>87252</v>
          </cell>
          <cell r="K1973">
            <v>586327</v>
          </cell>
          <cell r="L1973">
            <v>8.3286386577062999</v>
          </cell>
          <cell r="M1973">
            <v>67393.908045977019</v>
          </cell>
        </row>
        <row r="1974">
          <cell r="A1974">
            <v>1972</v>
          </cell>
          <cell r="B1974">
            <v>76</v>
          </cell>
          <cell r="C1974" t="str">
            <v>037</v>
          </cell>
          <cell r="D1974" t="str">
            <v xml:space="preserve">BOXBOROUGH                   </v>
          </cell>
          <cell r="E1974">
            <v>15</v>
          </cell>
          <cell r="F1974" t="str">
            <v>Tuition To Other Schools (9000)</v>
          </cell>
          <cell r="G1974" t="str">
            <v xml:space="preserve"> </v>
          </cell>
          <cell r="I1974">
            <v>400196</v>
          </cell>
          <cell r="J1974">
            <v>87252</v>
          </cell>
          <cell r="K1974">
            <v>487448</v>
          </cell>
          <cell r="L1974">
            <v>6.9240854615626093</v>
          </cell>
          <cell r="M1974">
            <v>56028.505747126444</v>
          </cell>
        </row>
        <row r="1975">
          <cell r="A1975">
            <v>1973</v>
          </cell>
          <cell r="B1975">
            <v>77</v>
          </cell>
          <cell r="C1975" t="str">
            <v>037</v>
          </cell>
          <cell r="D1975" t="str">
            <v xml:space="preserve">BOXBOROUGH                   </v>
          </cell>
          <cell r="E1975">
            <v>16</v>
          </cell>
          <cell r="F1975" t="str">
            <v>Out-of-District Transportation (3300)</v>
          </cell>
          <cell r="I1975">
            <v>98879</v>
          </cell>
          <cell r="K1975">
            <v>98879</v>
          </cell>
          <cell r="L1975">
            <v>1.4045531961436897</v>
          </cell>
          <cell r="M1975">
            <v>11365.402298850575</v>
          </cell>
        </row>
        <row r="1976">
          <cell r="A1976">
            <v>1974</v>
          </cell>
          <cell r="B1976">
            <v>78</v>
          </cell>
          <cell r="C1976" t="str">
            <v>037</v>
          </cell>
          <cell r="D1976" t="str">
            <v xml:space="preserve">BOXBOROUGH                   </v>
          </cell>
          <cell r="E1976">
            <v>17</v>
          </cell>
          <cell r="F1976" t="str">
            <v>TOTAL EXPENDITURES</v>
          </cell>
          <cell r="I1976">
            <v>6185408</v>
          </cell>
          <cell r="J1976">
            <v>854482</v>
          </cell>
          <cell r="K1976">
            <v>7039890</v>
          </cell>
          <cell r="L1976">
            <v>100</v>
          </cell>
          <cell r="M1976">
            <v>14222</v>
          </cell>
        </row>
        <row r="1977">
          <cell r="A1977">
            <v>1975</v>
          </cell>
          <cell r="B1977">
            <v>79</v>
          </cell>
          <cell r="C1977" t="str">
            <v>037</v>
          </cell>
          <cell r="D1977" t="str">
            <v xml:space="preserve">BOXBOROUGH                   </v>
          </cell>
          <cell r="E1977">
            <v>18</v>
          </cell>
          <cell r="F1977" t="str">
            <v>percentage of overall spending from the general fund</v>
          </cell>
          <cell r="I1977">
            <v>87.862281939064388</v>
          </cell>
        </row>
        <row r="1978">
          <cell r="A1978">
            <v>1976</v>
          </cell>
          <cell r="B1978">
            <v>1</v>
          </cell>
          <cell r="C1978" t="str">
            <v>038</v>
          </cell>
          <cell r="D1978" t="str">
            <v xml:space="preserve">BOXFORD                      </v>
          </cell>
          <cell r="E1978">
            <v>1</v>
          </cell>
          <cell r="F1978" t="str">
            <v>In-District FTE Average Membership</v>
          </cell>
          <cell r="G1978" t="str">
            <v xml:space="preserve"> </v>
          </cell>
        </row>
        <row r="1979">
          <cell r="A1979">
            <v>1977</v>
          </cell>
          <cell r="B1979">
            <v>2</v>
          </cell>
          <cell r="C1979" t="str">
            <v>038</v>
          </cell>
          <cell r="D1979" t="str">
            <v xml:space="preserve">BOXFORD                      </v>
          </cell>
          <cell r="E1979">
            <v>2</v>
          </cell>
          <cell r="F1979" t="str">
            <v>Out-of-District FTE Average Membership</v>
          </cell>
          <cell r="G1979" t="str">
            <v xml:space="preserve"> </v>
          </cell>
        </row>
        <row r="1980">
          <cell r="A1980">
            <v>1978</v>
          </cell>
          <cell r="B1980">
            <v>3</v>
          </cell>
          <cell r="C1980" t="str">
            <v>038</v>
          </cell>
          <cell r="D1980" t="str">
            <v xml:space="preserve">BOXFORD                      </v>
          </cell>
          <cell r="E1980">
            <v>3</v>
          </cell>
          <cell r="F1980" t="str">
            <v>Total FTE Average Membership</v>
          </cell>
          <cell r="G1980" t="str">
            <v xml:space="preserve"> </v>
          </cell>
        </row>
        <row r="1981">
          <cell r="A1981">
            <v>1979</v>
          </cell>
          <cell r="B1981">
            <v>4</v>
          </cell>
          <cell r="C1981" t="str">
            <v>038</v>
          </cell>
          <cell r="D1981" t="str">
            <v xml:space="preserve">BOXFORD                      </v>
          </cell>
          <cell r="E1981">
            <v>4</v>
          </cell>
          <cell r="F1981" t="str">
            <v>Administration</v>
          </cell>
          <cell r="G1981" t="str">
            <v xml:space="preserve"> </v>
          </cell>
          <cell r="I1981">
            <v>309665</v>
          </cell>
          <cell r="J1981">
            <v>0</v>
          </cell>
          <cell r="K1981">
            <v>309665</v>
          </cell>
          <cell r="L1981">
            <v>2.884078960235819</v>
          </cell>
          <cell r="M1981">
            <v>350.49801924165251</v>
          </cell>
        </row>
        <row r="1982">
          <cell r="A1982">
            <v>1980</v>
          </cell>
          <cell r="B1982">
            <v>5</v>
          </cell>
          <cell r="C1982" t="str">
            <v>038</v>
          </cell>
          <cell r="D1982" t="str">
            <v xml:space="preserve">BOXFORD                      </v>
          </cell>
          <cell r="E1982">
            <v>0</v>
          </cell>
          <cell r="G1982">
            <v>8300</v>
          </cell>
          <cell r="H1982" t="str">
            <v>School Committee (1110)</v>
          </cell>
          <cell r="I1982">
            <v>58769</v>
          </cell>
          <cell r="J1982">
            <v>0</v>
          </cell>
          <cell r="K1982">
            <v>58769</v>
          </cell>
          <cell r="L1982">
            <v>0.54734773517865709</v>
          </cell>
          <cell r="M1982">
            <v>66.518392756083756</v>
          </cell>
        </row>
        <row r="1983">
          <cell r="A1983">
            <v>1981</v>
          </cell>
          <cell r="B1983">
            <v>6</v>
          </cell>
          <cell r="C1983" t="str">
            <v>038</v>
          </cell>
          <cell r="D1983" t="str">
            <v xml:space="preserve">BOXFORD                      </v>
          </cell>
          <cell r="E1983">
            <v>0</v>
          </cell>
          <cell r="G1983">
            <v>8305</v>
          </cell>
          <cell r="H1983" t="str">
            <v>Superintendent (1210)</v>
          </cell>
          <cell r="I1983">
            <v>89194</v>
          </cell>
          <cell r="J1983">
            <v>0</v>
          </cell>
          <cell r="K1983">
            <v>89194</v>
          </cell>
          <cell r="L1983">
            <v>0.8307123465011339</v>
          </cell>
          <cell r="M1983">
            <v>100.95529145444256</v>
          </cell>
        </row>
        <row r="1984">
          <cell r="A1984">
            <v>1982</v>
          </cell>
          <cell r="B1984">
            <v>7</v>
          </cell>
          <cell r="C1984" t="str">
            <v>038</v>
          </cell>
          <cell r="D1984" t="str">
            <v xml:space="preserve">BOXFORD                      </v>
          </cell>
          <cell r="E1984">
            <v>0</v>
          </cell>
          <cell r="G1984">
            <v>8310</v>
          </cell>
          <cell r="H1984" t="str">
            <v>Assistant Superintendents (1220)</v>
          </cell>
          <cell r="I1984">
            <v>0</v>
          </cell>
          <cell r="J1984">
            <v>0</v>
          </cell>
          <cell r="K1984">
            <v>0</v>
          </cell>
          <cell r="L1984">
            <v>0</v>
          </cell>
          <cell r="M1984">
            <v>0</v>
          </cell>
        </row>
        <row r="1985">
          <cell r="A1985">
            <v>1983</v>
          </cell>
          <cell r="B1985">
            <v>8</v>
          </cell>
          <cell r="C1985" t="str">
            <v>038</v>
          </cell>
          <cell r="D1985" t="str">
            <v xml:space="preserve">BOXFORD                      </v>
          </cell>
          <cell r="E1985">
            <v>0</v>
          </cell>
          <cell r="G1985">
            <v>8315</v>
          </cell>
          <cell r="H1985" t="str">
            <v>Other District-Wide Administration (1230)</v>
          </cell>
          <cell r="I1985">
            <v>0</v>
          </cell>
          <cell r="J1985">
            <v>0</v>
          </cell>
          <cell r="K1985">
            <v>0</v>
          </cell>
          <cell r="L1985">
            <v>0</v>
          </cell>
          <cell r="M1985">
            <v>0</v>
          </cell>
        </row>
        <row r="1986">
          <cell r="A1986">
            <v>1984</v>
          </cell>
          <cell r="B1986">
            <v>9</v>
          </cell>
          <cell r="C1986" t="str">
            <v>038</v>
          </cell>
          <cell r="D1986" t="str">
            <v xml:space="preserve">BOXFORD                      </v>
          </cell>
          <cell r="E1986">
            <v>0</v>
          </cell>
          <cell r="G1986">
            <v>8320</v>
          </cell>
          <cell r="H1986" t="str">
            <v>Business and Finance (1410)</v>
          </cell>
          <cell r="I1986">
            <v>146893</v>
          </cell>
          <cell r="J1986">
            <v>0</v>
          </cell>
          <cell r="K1986">
            <v>146893</v>
          </cell>
          <cell r="L1986">
            <v>1.3680945883645881</v>
          </cell>
          <cell r="M1986">
            <v>166.26259196378041</v>
          </cell>
        </row>
        <row r="1987">
          <cell r="A1987">
            <v>1985</v>
          </cell>
          <cell r="B1987">
            <v>10</v>
          </cell>
          <cell r="C1987" t="str">
            <v>038</v>
          </cell>
          <cell r="D1987" t="str">
            <v xml:space="preserve">BOXFORD                      </v>
          </cell>
          <cell r="E1987">
            <v>0</v>
          </cell>
          <cell r="G1987">
            <v>8325</v>
          </cell>
          <cell r="H1987" t="str">
            <v>Human Resources and Benefits (1420)</v>
          </cell>
          <cell r="I1987">
            <v>0</v>
          </cell>
          <cell r="J1987">
            <v>0</v>
          </cell>
          <cell r="K1987">
            <v>0</v>
          </cell>
          <cell r="L1987">
            <v>0</v>
          </cell>
          <cell r="M1987">
            <v>0</v>
          </cell>
        </row>
        <row r="1988">
          <cell r="A1988">
            <v>1986</v>
          </cell>
          <cell r="B1988">
            <v>11</v>
          </cell>
          <cell r="C1988" t="str">
            <v>038</v>
          </cell>
          <cell r="D1988" t="str">
            <v xml:space="preserve">BOXFORD                      </v>
          </cell>
          <cell r="E1988">
            <v>0</v>
          </cell>
          <cell r="G1988">
            <v>8330</v>
          </cell>
          <cell r="H1988" t="str">
            <v>Legal Service For School Committee (1430)</v>
          </cell>
          <cell r="I1988">
            <v>14809</v>
          </cell>
          <cell r="J1988">
            <v>0</v>
          </cell>
          <cell r="K1988">
            <v>14809</v>
          </cell>
          <cell r="L1988">
            <v>0.13792429019143992</v>
          </cell>
          <cell r="M1988">
            <v>16.761743067345783</v>
          </cell>
        </row>
        <row r="1989">
          <cell r="A1989">
            <v>1987</v>
          </cell>
          <cell r="B1989">
            <v>12</v>
          </cell>
          <cell r="C1989" t="str">
            <v>038</v>
          </cell>
          <cell r="D1989" t="str">
            <v xml:space="preserve">BOXFORD                      </v>
          </cell>
          <cell r="E1989">
            <v>0</v>
          </cell>
          <cell r="G1989">
            <v>8335</v>
          </cell>
          <cell r="H1989" t="str">
            <v>Legal Settlements (1435)</v>
          </cell>
          <cell r="I1989">
            <v>0</v>
          </cell>
          <cell r="J1989">
            <v>0</v>
          </cell>
          <cell r="K1989">
            <v>0</v>
          </cell>
          <cell r="L1989">
            <v>0</v>
          </cell>
          <cell r="M1989">
            <v>0</v>
          </cell>
        </row>
        <row r="1990">
          <cell r="A1990">
            <v>1988</v>
          </cell>
          <cell r="B1990">
            <v>13</v>
          </cell>
          <cell r="C1990" t="str">
            <v>038</v>
          </cell>
          <cell r="D1990" t="str">
            <v xml:space="preserve">BOXFORD                      </v>
          </cell>
          <cell r="E1990">
            <v>0</v>
          </cell>
          <cell r="G1990">
            <v>8340</v>
          </cell>
          <cell r="H1990" t="str">
            <v>District-wide Information Mgmt and Tech (1450)</v>
          </cell>
          <cell r="I1990">
            <v>0</v>
          </cell>
          <cell r="J1990">
            <v>0</v>
          </cell>
          <cell r="K1990">
            <v>0</v>
          </cell>
          <cell r="L1990">
            <v>0</v>
          </cell>
          <cell r="M1990">
            <v>0</v>
          </cell>
        </row>
        <row r="1991">
          <cell r="A1991">
            <v>1989</v>
          </cell>
          <cell r="B1991">
            <v>14</v>
          </cell>
          <cell r="C1991" t="str">
            <v>038</v>
          </cell>
          <cell r="D1991" t="str">
            <v xml:space="preserve">BOXFORD                      </v>
          </cell>
          <cell r="E1991">
            <v>5</v>
          </cell>
          <cell r="F1991" t="str">
            <v xml:space="preserve">Instructional Leadership </v>
          </cell>
          <cell r="I1991">
            <v>872417</v>
          </cell>
          <cell r="J1991">
            <v>45</v>
          </cell>
          <cell r="K1991">
            <v>872462</v>
          </cell>
          <cell r="L1991">
            <v>8.1257142324940279</v>
          </cell>
          <cell r="M1991">
            <v>987.5065082059989</v>
          </cell>
        </row>
        <row r="1992">
          <cell r="A1992">
            <v>1990</v>
          </cell>
          <cell r="B1992">
            <v>15</v>
          </cell>
          <cell r="C1992" t="str">
            <v>038</v>
          </cell>
          <cell r="D1992" t="str">
            <v xml:space="preserve">BOXFORD                      </v>
          </cell>
          <cell r="E1992">
            <v>0</v>
          </cell>
          <cell r="G1992">
            <v>8345</v>
          </cell>
          <cell r="H1992" t="str">
            <v>Curriculum Directors  (Supervisory) (2110)</v>
          </cell>
          <cell r="I1992">
            <v>90260</v>
          </cell>
          <cell r="J1992">
            <v>0</v>
          </cell>
          <cell r="K1992">
            <v>90260</v>
          </cell>
          <cell r="L1992">
            <v>0.84064058563571931</v>
          </cell>
          <cell r="M1992">
            <v>102.16185625353707</v>
          </cell>
        </row>
        <row r="1993">
          <cell r="A1993">
            <v>1991</v>
          </cell>
          <cell r="B1993">
            <v>16</v>
          </cell>
          <cell r="C1993" t="str">
            <v>038</v>
          </cell>
          <cell r="D1993" t="str">
            <v xml:space="preserve">BOXFORD                      </v>
          </cell>
          <cell r="E1993">
            <v>0</v>
          </cell>
          <cell r="G1993">
            <v>8350</v>
          </cell>
          <cell r="H1993" t="str">
            <v>Department Heads  (Non-Supervisory) (2120)</v>
          </cell>
          <cell r="I1993">
            <v>302929</v>
          </cell>
          <cell r="J1993">
            <v>0</v>
          </cell>
          <cell r="K1993">
            <v>302929</v>
          </cell>
          <cell r="L1993">
            <v>2.8213429200758124</v>
          </cell>
          <cell r="M1993">
            <v>342.87379739671758</v>
          </cell>
        </row>
        <row r="1994">
          <cell r="A1994">
            <v>1992</v>
          </cell>
          <cell r="B1994">
            <v>17</v>
          </cell>
          <cell r="C1994" t="str">
            <v>038</v>
          </cell>
          <cell r="D1994" t="str">
            <v xml:space="preserve">BOXFORD                      </v>
          </cell>
          <cell r="E1994">
            <v>0</v>
          </cell>
          <cell r="G1994">
            <v>8355</v>
          </cell>
          <cell r="H1994" t="str">
            <v>School Leadership-Building (2210)</v>
          </cell>
          <cell r="I1994">
            <v>334085</v>
          </cell>
          <cell r="J1994">
            <v>45</v>
          </cell>
          <cell r="K1994">
            <v>334130</v>
          </cell>
          <cell r="L1994">
            <v>3.1119348424380999</v>
          </cell>
          <cell r="M1994">
            <v>378.18902093944541</v>
          </cell>
        </row>
        <row r="1995">
          <cell r="A1995">
            <v>1993</v>
          </cell>
          <cell r="B1995">
            <v>18</v>
          </cell>
          <cell r="C1995" t="str">
            <v>038</v>
          </cell>
          <cell r="D1995" t="str">
            <v xml:space="preserve">BOXFORD                      </v>
          </cell>
          <cell r="E1995">
            <v>0</v>
          </cell>
          <cell r="G1995">
            <v>8360</v>
          </cell>
          <cell r="H1995" t="str">
            <v>Curriculum Leaders/Dept Heads-Building Level (2220)</v>
          </cell>
          <cell r="I1995">
            <v>0</v>
          </cell>
          <cell r="J1995">
            <v>0</v>
          </cell>
          <cell r="K1995">
            <v>0</v>
          </cell>
          <cell r="L1995">
            <v>0</v>
          </cell>
          <cell r="M1995">
            <v>0</v>
          </cell>
        </row>
        <row r="1996">
          <cell r="A1996">
            <v>1994</v>
          </cell>
          <cell r="B1996">
            <v>19</v>
          </cell>
          <cell r="C1996" t="str">
            <v>038</v>
          </cell>
          <cell r="D1996" t="str">
            <v xml:space="preserve">BOXFORD                      </v>
          </cell>
          <cell r="E1996">
            <v>0</v>
          </cell>
          <cell r="G1996">
            <v>8365</v>
          </cell>
          <cell r="H1996" t="str">
            <v>Building Technology (2250)</v>
          </cell>
          <cell r="I1996">
            <v>145143</v>
          </cell>
          <cell r="J1996">
            <v>0</v>
          </cell>
          <cell r="K1996">
            <v>145143</v>
          </cell>
          <cell r="L1996">
            <v>1.3517958843443962</v>
          </cell>
          <cell r="M1996">
            <v>164.2818336162988</v>
          </cell>
        </row>
        <row r="1997">
          <cell r="A1997">
            <v>1995</v>
          </cell>
          <cell r="B1997">
            <v>20</v>
          </cell>
          <cell r="C1997" t="str">
            <v>038</v>
          </cell>
          <cell r="D1997" t="str">
            <v xml:space="preserve">BOXFORD                      </v>
          </cell>
          <cell r="E1997">
            <v>0</v>
          </cell>
          <cell r="G1997">
            <v>8380</v>
          </cell>
          <cell r="H1997" t="str">
            <v>Instructional Coordinators and Team Leaders (2315)</v>
          </cell>
          <cell r="I1997">
            <v>0</v>
          </cell>
          <cell r="J1997">
            <v>0</v>
          </cell>
          <cell r="K1997">
            <v>0</v>
          </cell>
          <cell r="L1997">
            <v>0</v>
          </cell>
          <cell r="M1997">
            <v>0</v>
          </cell>
        </row>
        <row r="1998">
          <cell r="A1998">
            <v>1996</v>
          </cell>
          <cell r="B1998">
            <v>21</v>
          </cell>
          <cell r="C1998" t="str">
            <v>038</v>
          </cell>
          <cell r="D1998" t="str">
            <v xml:space="preserve">BOXFORD                      </v>
          </cell>
          <cell r="E1998">
            <v>6</v>
          </cell>
          <cell r="F1998" t="str">
            <v>Classroom and Specialist Teachers</v>
          </cell>
          <cell r="I1998">
            <v>4018299</v>
          </cell>
          <cell r="J1998">
            <v>618701</v>
          </cell>
          <cell r="K1998">
            <v>4637000</v>
          </cell>
          <cell r="L1998">
            <v>43.186908880930979</v>
          </cell>
          <cell r="M1998">
            <v>5248.4436898698359</v>
          </cell>
        </row>
        <row r="1999">
          <cell r="A1999">
            <v>1997</v>
          </cell>
          <cell r="B1999">
            <v>22</v>
          </cell>
          <cell r="C1999" t="str">
            <v>038</v>
          </cell>
          <cell r="D1999" t="str">
            <v xml:space="preserve">BOXFORD                      </v>
          </cell>
          <cell r="E1999">
            <v>0</v>
          </cell>
          <cell r="G1999">
            <v>8370</v>
          </cell>
          <cell r="H1999" t="str">
            <v>Teachers, Classroom (2305)</v>
          </cell>
          <cell r="I1999">
            <v>3263404</v>
          </cell>
          <cell r="J1999">
            <v>293013</v>
          </cell>
          <cell r="K1999">
            <v>3556417</v>
          </cell>
          <cell r="L1999">
            <v>33.122850317359052</v>
          </cell>
          <cell r="M1999">
            <v>4025.3729485002827</v>
          </cell>
        </row>
        <row r="2000">
          <cell r="A2000">
            <v>1998</v>
          </cell>
          <cell r="B2000">
            <v>23</v>
          </cell>
          <cell r="C2000" t="str">
            <v>038</v>
          </cell>
          <cell r="D2000" t="str">
            <v xml:space="preserve">BOXFORD                      </v>
          </cell>
          <cell r="E2000">
            <v>0</v>
          </cell>
          <cell r="G2000">
            <v>8375</v>
          </cell>
          <cell r="H2000" t="str">
            <v>Teachers, Specialists  (2310)</v>
          </cell>
          <cell r="I2000">
            <v>754895</v>
          </cell>
          <cell r="J2000">
            <v>325688</v>
          </cell>
          <cell r="K2000">
            <v>1080583</v>
          </cell>
          <cell r="L2000">
            <v>10.064058563571932</v>
          </cell>
          <cell r="M2000">
            <v>1223.0707413695529</v>
          </cell>
        </row>
        <row r="2001">
          <cell r="A2001">
            <v>1999</v>
          </cell>
          <cell r="B2001">
            <v>24</v>
          </cell>
          <cell r="C2001" t="str">
            <v>038</v>
          </cell>
          <cell r="D2001" t="str">
            <v xml:space="preserve">BOXFORD                      </v>
          </cell>
          <cell r="E2001">
            <v>7</v>
          </cell>
          <cell r="F2001" t="str">
            <v>Other Teaching Services</v>
          </cell>
          <cell r="I2001">
            <v>807081</v>
          </cell>
          <cell r="J2001">
            <v>0</v>
          </cell>
          <cell r="K2001">
            <v>807081</v>
          </cell>
          <cell r="L2001">
            <v>7.5167853367545092</v>
          </cell>
          <cell r="M2001">
            <v>913.50424448217314</v>
          </cell>
        </row>
        <row r="2002">
          <cell r="A2002">
            <v>2000</v>
          </cell>
          <cell r="B2002">
            <v>25</v>
          </cell>
          <cell r="C2002" t="str">
            <v>038</v>
          </cell>
          <cell r="D2002" t="str">
            <v xml:space="preserve">BOXFORD                      </v>
          </cell>
          <cell r="E2002">
            <v>0</v>
          </cell>
          <cell r="G2002">
            <v>8385</v>
          </cell>
          <cell r="H2002" t="str">
            <v>Medical/ Therapeutic Services (2320)</v>
          </cell>
          <cell r="I2002">
            <v>138887</v>
          </cell>
          <cell r="J2002">
            <v>0</v>
          </cell>
          <cell r="K2002">
            <v>138887</v>
          </cell>
          <cell r="L2002">
            <v>1.2935303458584992</v>
          </cell>
          <cell r="M2002">
            <v>157.20090548953027</v>
          </cell>
        </row>
        <row r="2003">
          <cell r="A2003">
            <v>2001</v>
          </cell>
          <cell r="B2003">
            <v>26</v>
          </cell>
          <cell r="C2003" t="str">
            <v>038</v>
          </cell>
          <cell r="D2003" t="str">
            <v xml:space="preserve">BOXFORD                      </v>
          </cell>
          <cell r="E2003">
            <v>0</v>
          </cell>
          <cell r="G2003">
            <v>8390</v>
          </cell>
          <cell r="H2003" t="str">
            <v>Substitute Teachers (2325)</v>
          </cell>
          <cell r="I2003">
            <v>96721</v>
          </cell>
          <cell r="J2003">
            <v>0</v>
          </cell>
          <cell r="K2003">
            <v>96721</v>
          </cell>
          <cell r="L2003">
            <v>0.90081540087826728</v>
          </cell>
          <cell r="M2003">
            <v>109.47481607243917</v>
          </cell>
        </row>
        <row r="2004">
          <cell r="A2004">
            <v>2002</v>
          </cell>
          <cell r="B2004">
            <v>27</v>
          </cell>
          <cell r="C2004" t="str">
            <v>038</v>
          </cell>
          <cell r="D2004" t="str">
            <v xml:space="preserve">BOXFORD                      </v>
          </cell>
          <cell r="E2004">
            <v>0</v>
          </cell>
          <cell r="G2004">
            <v>8395</v>
          </cell>
          <cell r="H2004" t="str">
            <v>Non-Clerical Paraprofs./Instructional Assistants (2330)</v>
          </cell>
          <cell r="I2004">
            <v>422702</v>
          </cell>
          <cell r="J2004">
            <v>0</v>
          </cell>
          <cell r="K2004">
            <v>422702</v>
          </cell>
          <cell r="L2004">
            <v>3.9368541638531998</v>
          </cell>
          <cell r="M2004">
            <v>478.44029428409732</v>
          </cell>
        </row>
        <row r="2005">
          <cell r="A2005">
            <v>2003</v>
          </cell>
          <cell r="B2005">
            <v>28</v>
          </cell>
          <cell r="C2005" t="str">
            <v>038</v>
          </cell>
          <cell r="D2005" t="str">
            <v xml:space="preserve">BOXFORD                      </v>
          </cell>
          <cell r="E2005">
            <v>0</v>
          </cell>
          <cell r="G2005">
            <v>8400</v>
          </cell>
          <cell r="H2005" t="str">
            <v>Librarians and Media Center Directors (2340)</v>
          </cell>
          <cell r="I2005">
            <v>148771</v>
          </cell>
          <cell r="J2005">
            <v>0</v>
          </cell>
          <cell r="K2005">
            <v>148771</v>
          </cell>
          <cell r="L2005">
            <v>1.3855854261645424</v>
          </cell>
          <cell r="M2005">
            <v>168.38822863610639</v>
          </cell>
        </row>
        <row r="2006">
          <cell r="A2006">
            <v>2004</v>
          </cell>
          <cell r="B2006">
            <v>29</v>
          </cell>
          <cell r="C2006" t="str">
            <v>038</v>
          </cell>
          <cell r="D2006" t="str">
            <v xml:space="preserve">BOXFORD                      </v>
          </cell>
          <cell r="E2006">
            <v>8</v>
          </cell>
          <cell r="F2006" t="str">
            <v>Professional Development</v>
          </cell>
          <cell r="I2006">
            <v>54654</v>
          </cell>
          <cell r="J2006">
            <v>12820</v>
          </cell>
          <cell r="K2006">
            <v>67474</v>
          </cell>
          <cell r="L2006">
            <v>0.62842214574766808</v>
          </cell>
          <cell r="M2006">
            <v>76.371250707413694</v>
          </cell>
        </row>
        <row r="2007">
          <cell r="A2007">
            <v>2005</v>
          </cell>
          <cell r="B2007">
            <v>30</v>
          </cell>
          <cell r="C2007" t="str">
            <v>038</v>
          </cell>
          <cell r="D2007" t="str">
            <v xml:space="preserve">BOXFORD                      </v>
          </cell>
          <cell r="E2007">
            <v>0</v>
          </cell>
          <cell r="G2007">
            <v>8405</v>
          </cell>
          <cell r="H2007" t="str">
            <v>Professional Development Leadership (2351)</v>
          </cell>
          <cell r="I2007">
            <v>0</v>
          </cell>
          <cell r="J2007">
            <v>0</v>
          </cell>
          <cell r="K2007">
            <v>0</v>
          </cell>
          <cell r="L2007">
            <v>0</v>
          </cell>
          <cell r="M2007">
            <v>0</v>
          </cell>
        </row>
        <row r="2008">
          <cell r="A2008">
            <v>2006</v>
          </cell>
          <cell r="B2008">
            <v>31</v>
          </cell>
          <cell r="C2008" t="str">
            <v>038</v>
          </cell>
          <cell r="D2008" t="str">
            <v xml:space="preserve">BOXFORD                      </v>
          </cell>
          <cell r="E2008">
            <v>0</v>
          </cell>
          <cell r="G2008">
            <v>8410</v>
          </cell>
          <cell r="H2008" t="str">
            <v>Teacher/Instructional Staff-Professional Days (2353)</v>
          </cell>
          <cell r="I2008">
            <v>0</v>
          </cell>
          <cell r="J2008">
            <v>0</v>
          </cell>
          <cell r="K2008">
            <v>0</v>
          </cell>
          <cell r="L2008">
            <v>0</v>
          </cell>
          <cell r="M2008">
            <v>0</v>
          </cell>
        </row>
        <row r="2009">
          <cell r="A2009">
            <v>2007</v>
          </cell>
          <cell r="B2009">
            <v>32</v>
          </cell>
          <cell r="C2009" t="str">
            <v>038</v>
          </cell>
          <cell r="D2009" t="str">
            <v xml:space="preserve">BOXFORD                      </v>
          </cell>
          <cell r="E2009">
            <v>0</v>
          </cell>
          <cell r="G2009">
            <v>8415</v>
          </cell>
          <cell r="H2009" t="str">
            <v>Substitutes for Instructional Staff at Prof. Dev. (2355)</v>
          </cell>
          <cell r="I2009">
            <v>0</v>
          </cell>
          <cell r="J2009">
            <v>0</v>
          </cell>
          <cell r="K2009">
            <v>0</v>
          </cell>
          <cell r="L2009">
            <v>0</v>
          </cell>
          <cell r="M2009">
            <v>0</v>
          </cell>
        </row>
        <row r="2010">
          <cell r="A2010">
            <v>2008</v>
          </cell>
          <cell r="B2010">
            <v>33</v>
          </cell>
          <cell r="C2010" t="str">
            <v>038</v>
          </cell>
          <cell r="D2010" t="str">
            <v xml:space="preserve">BOXFORD                      </v>
          </cell>
          <cell r="E2010">
            <v>0</v>
          </cell>
          <cell r="G2010">
            <v>8420</v>
          </cell>
          <cell r="H2010" t="str">
            <v>Prof. Dev.  Stipends, Providers and Expenses (2357)</v>
          </cell>
          <cell r="I2010">
            <v>54654</v>
          </cell>
          <cell r="J2010">
            <v>12820</v>
          </cell>
          <cell r="K2010">
            <v>67474</v>
          </cell>
          <cell r="L2010">
            <v>0.62842214574766808</v>
          </cell>
          <cell r="M2010">
            <v>76.371250707413694</v>
          </cell>
        </row>
        <row r="2011">
          <cell r="A2011">
            <v>2009</v>
          </cell>
          <cell r="B2011">
            <v>34</v>
          </cell>
          <cell r="C2011" t="str">
            <v>038</v>
          </cell>
          <cell r="D2011" t="str">
            <v xml:space="preserve">BOXFORD                      </v>
          </cell>
          <cell r="E2011">
            <v>9</v>
          </cell>
          <cell r="F2011" t="str">
            <v>Instructional Materials, Equipment and Technology</v>
          </cell>
          <cell r="I2011">
            <v>243792</v>
          </cell>
          <cell r="J2011">
            <v>41748</v>
          </cell>
          <cell r="K2011">
            <v>285540</v>
          </cell>
          <cell r="L2011">
            <v>2.6593896833860327</v>
          </cell>
          <cell r="M2011">
            <v>323.1918505942275</v>
          </cell>
        </row>
        <row r="2012">
          <cell r="A2012">
            <v>2010</v>
          </cell>
          <cell r="B2012">
            <v>35</v>
          </cell>
          <cell r="C2012" t="str">
            <v>038</v>
          </cell>
          <cell r="D2012" t="str">
            <v xml:space="preserve">BOXFORD                      </v>
          </cell>
          <cell r="E2012">
            <v>0</v>
          </cell>
          <cell r="G2012">
            <v>8425</v>
          </cell>
          <cell r="H2012" t="str">
            <v>Textbooks &amp; Related Software/Media/Materials (2410)</v>
          </cell>
          <cell r="I2012">
            <v>60737</v>
          </cell>
          <cell r="J2012">
            <v>140</v>
          </cell>
          <cell r="K2012">
            <v>60877</v>
          </cell>
          <cell r="L2012">
            <v>0.56698068836412241</v>
          </cell>
          <cell r="M2012">
            <v>68.904357668364455</v>
          </cell>
        </row>
        <row r="2013">
          <cell r="A2013">
            <v>2011</v>
          </cell>
          <cell r="B2013">
            <v>36</v>
          </cell>
          <cell r="C2013" t="str">
            <v>038</v>
          </cell>
          <cell r="D2013" t="str">
            <v xml:space="preserve">BOXFORD                      </v>
          </cell>
          <cell r="E2013">
            <v>0</v>
          </cell>
          <cell r="G2013">
            <v>8430</v>
          </cell>
          <cell r="H2013" t="str">
            <v>Other Instructional Materials (2415)</v>
          </cell>
          <cell r="I2013">
            <v>4065</v>
          </cell>
          <cell r="J2013">
            <v>18744</v>
          </cell>
          <cell r="K2013">
            <v>22809</v>
          </cell>
          <cell r="L2013">
            <v>0.21243265142660228</v>
          </cell>
          <cell r="M2013">
            <v>25.816638370118845</v>
          </cell>
        </row>
        <row r="2014">
          <cell r="A2014">
            <v>2012</v>
          </cell>
          <cell r="B2014">
            <v>37</v>
          </cell>
          <cell r="C2014" t="str">
            <v>038</v>
          </cell>
          <cell r="D2014" t="str">
            <v xml:space="preserve">BOXFORD                      </v>
          </cell>
          <cell r="E2014">
            <v>0</v>
          </cell>
          <cell r="G2014">
            <v>8435</v>
          </cell>
          <cell r="H2014" t="str">
            <v>Instructional Equipment (2420)</v>
          </cell>
          <cell r="I2014">
            <v>57613</v>
          </cell>
          <cell r="J2014">
            <v>0</v>
          </cell>
          <cell r="K2014">
            <v>57613</v>
          </cell>
          <cell r="L2014">
            <v>0.5365812769801761</v>
          </cell>
          <cell r="M2014">
            <v>65.209960384833053</v>
          </cell>
        </row>
        <row r="2015">
          <cell r="A2015">
            <v>2013</v>
          </cell>
          <cell r="B2015">
            <v>38</v>
          </cell>
          <cell r="C2015" t="str">
            <v>038</v>
          </cell>
          <cell r="D2015" t="str">
            <v xml:space="preserve">BOXFORD                      </v>
          </cell>
          <cell r="E2015">
            <v>0</v>
          </cell>
          <cell r="G2015">
            <v>8440</v>
          </cell>
          <cell r="H2015" t="str">
            <v>General Supplies (2430)</v>
          </cell>
          <cell r="I2015">
            <v>44324</v>
          </cell>
          <cell r="J2015">
            <v>0</v>
          </cell>
          <cell r="K2015">
            <v>44324</v>
          </cell>
          <cell r="L2015">
            <v>0.41281357542341707</v>
          </cell>
          <cell r="M2015">
            <v>50.16864742501415</v>
          </cell>
        </row>
        <row r="2016">
          <cell r="A2016">
            <v>2014</v>
          </cell>
          <cell r="B2016">
            <v>39</v>
          </cell>
          <cell r="C2016" t="str">
            <v>038</v>
          </cell>
          <cell r="D2016" t="str">
            <v xml:space="preserve">BOXFORD                      </v>
          </cell>
          <cell r="E2016">
            <v>0</v>
          </cell>
          <cell r="G2016">
            <v>8445</v>
          </cell>
          <cell r="H2016" t="str">
            <v>Other Instructional Services (2440)</v>
          </cell>
          <cell r="I2016">
            <v>0</v>
          </cell>
          <cell r="J2016">
            <v>22864</v>
          </cell>
          <cell r="K2016">
            <v>22864</v>
          </cell>
          <cell r="L2016">
            <v>0.21294489641009401</v>
          </cell>
          <cell r="M2016">
            <v>25.878890775325409</v>
          </cell>
        </row>
        <row r="2017">
          <cell r="A2017">
            <v>2015</v>
          </cell>
          <cell r="B2017">
            <v>40</v>
          </cell>
          <cell r="C2017" t="str">
            <v>038</v>
          </cell>
          <cell r="D2017" t="str">
            <v xml:space="preserve">BOXFORD                      </v>
          </cell>
          <cell r="E2017">
            <v>0</v>
          </cell>
          <cell r="G2017">
            <v>8450</v>
          </cell>
          <cell r="H2017" t="str">
            <v>Classroom Instructional Technology (2451)</v>
          </cell>
          <cell r="I2017">
            <v>77053</v>
          </cell>
          <cell r="J2017">
            <v>0</v>
          </cell>
          <cell r="K2017">
            <v>77053</v>
          </cell>
          <cell r="L2017">
            <v>0.71763659478162067</v>
          </cell>
          <cell r="M2017">
            <v>87.213355970571584</v>
          </cell>
        </row>
        <row r="2018">
          <cell r="A2018">
            <v>2016</v>
          </cell>
          <cell r="B2018">
            <v>41</v>
          </cell>
          <cell r="C2018" t="str">
            <v>038</v>
          </cell>
          <cell r="D2018" t="str">
            <v xml:space="preserve">BOXFORD                      </v>
          </cell>
          <cell r="E2018">
            <v>0</v>
          </cell>
          <cell r="G2018">
            <v>8455</v>
          </cell>
          <cell r="H2018" t="str">
            <v>Other Instructional Hardware  (2453)</v>
          </cell>
          <cell r="I2018">
            <v>0</v>
          </cell>
          <cell r="J2018">
            <v>0</v>
          </cell>
          <cell r="K2018">
            <v>0</v>
          </cell>
          <cell r="L2018">
            <v>0</v>
          </cell>
          <cell r="M2018">
            <v>0</v>
          </cell>
        </row>
        <row r="2019">
          <cell r="A2019">
            <v>2017</v>
          </cell>
          <cell r="B2019">
            <v>42</v>
          </cell>
          <cell r="C2019" t="str">
            <v>038</v>
          </cell>
          <cell r="D2019" t="str">
            <v xml:space="preserve">BOXFORD                      </v>
          </cell>
          <cell r="E2019">
            <v>0</v>
          </cell>
          <cell r="G2019">
            <v>8460</v>
          </cell>
          <cell r="H2019" t="str">
            <v>Instructional Software (2455)</v>
          </cell>
          <cell r="I2019">
            <v>0</v>
          </cell>
          <cell r="J2019">
            <v>0</v>
          </cell>
          <cell r="K2019">
            <v>0</v>
          </cell>
          <cell r="L2019">
            <v>0</v>
          </cell>
          <cell r="M2019">
            <v>0</v>
          </cell>
        </row>
        <row r="2020">
          <cell r="A2020">
            <v>2018</v>
          </cell>
          <cell r="B2020">
            <v>43</v>
          </cell>
          <cell r="C2020" t="str">
            <v>038</v>
          </cell>
          <cell r="D2020" t="str">
            <v xml:space="preserve">BOXFORD                      </v>
          </cell>
          <cell r="E2020">
            <v>10</v>
          </cell>
          <cell r="F2020" t="str">
            <v>Guidance, Counseling and Testing</v>
          </cell>
          <cell r="I2020">
            <v>253460</v>
          </cell>
          <cell r="J2020">
            <v>0</v>
          </cell>
          <cell r="K2020">
            <v>253460</v>
          </cell>
          <cell r="L2020">
            <v>2.3606111548330313</v>
          </cell>
          <cell r="M2020">
            <v>286.88172043010752</v>
          </cell>
        </row>
        <row r="2021">
          <cell r="A2021">
            <v>2019</v>
          </cell>
          <cell r="B2021">
            <v>44</v>
          </cell>
          <cell r="C2021" t="str">
            <v>038</v>
          </cell>
          <cell r="D2021" t="str">
            <v xml:space="preserve">BOXFORD                      </v>
          </cell>
          <cell r="E2021">
            <v>0</v>
          </cell>
          <cell r="G2021">
            <v>8465</v>
          </cell>
          <cell r="H2021" t="str">
            <v>Guidance and Adjustment Counselors (2710)</v>
          </cell>
          <cell r="I2021">
            <v>77955</v>
          </cell>
          <cell r="J2021">
            <v>0</v>
          </cell>
          <cell r="K2021">
            <v>77955</v>
          </cell>
          <cell r="L2021">
            <v>0.72603741251088516</v>
          </cell>
          <cell r="M2021">
            <v>88.234295415959252</v>
          </cell>
        </row>
        <row r="2022">
          <cell r="A2022">
            <v>2020</v>
          </cell>
          <cell r="B2022">
            <v>45</v>
          </cell>
          <cell r="C2022" t="str">
            <v>038</v>
          </cell>
          <cell r="D2022" t="str">
            <v xml:space="preserve">BOXFORD                      </v>
          </cell>
          <cell r="E2022">
            <v>0</v>
          </cell>
          <cell r="G2022">
            <v>8470</v>
          </cell>
          <cell r="H2022" t="str">
            <v>Testing and Assessment (2720)</v>
          </cell>
          <cell r="I2022">
            <v>1858</v>
          </cell>
          <cell r="J2022">
            <v>0</v>
          </cell>
          <cell r="K2022">
            <v>1858</v>
          </cell>
          <cell r="L2022">
            <v>1.7304566896866456E-2</v>
          </cell>
          <cell r="M2022">
            <v>2.1029994340690434</v>
          </cell>
        </row>
        <row r="2023">
          <cell r="A2023">
            <v>2021</v>
          </cell>
          <cell r="B2023">
            <v>46</v>
          </cell>
          <cell r="C2023" t="str">
            <v>038</v>
          </cell>
          <cell r="D2023" t="str">
            <v xml:space="preserve">BOXFORD                      </v>
          </cell>
          <cell r="E2023">
            <v>0</v>
          </cell>
          <cell r="G2023">
            <v>8475</v>
          </cell>
          <cell r="H2023" t="str">
            <v>Psychological Services (2800)</v>
          </cell>
          <cell r="I2023">
            <v>173647</v>
          </cell>
          <cell r="J2023">
            <v>0</v>
          </cell>
          <cell r="K2023">
            <v>173647</v>
          </cell>
          <cell r="L2023">
            <v>1.6172691754252797</v>
          </cell>
          <cell r="M2023">
            <v>196.54442558007923</v>
          </cell>
        </row>
        <row r="2024">
          <cell r="A2024">
            <v>2022</v>
          </cell>
          <cell r="B2024">
            <v>47</v>
          </cell>
          <cell r="C2024" t="str">
            <v>038</v>
          </cell>
          <cell r="D2024" t="str">
            <v xml:space="preserve">BOXFORD                      </v>
          </cell>
          <cell r="E2024">
            <v>11</v>
          </cell>
          <cell r="F2024" t="str">
            <v>Pupil Services</v>
          </cell>
          <cell r="I2024">
            <v>549669</v>
          </cell>
          <cell r="J2024">
            <v>306164</v>
          </cell>
          <cell r="K2024">
            <v>855833</v>
          </cell>
          <cell r="L2024">
            <v>7.9708392901215888</v>
          </cell>
          <cell r="M2024">
            <v>968.68477645727216</v>
          </cell>
        </row>
        <row r="2025">
          <cell r="A2025">
            <v>2023</v>
          </cell>
          <cell r="B2025">
            <v>48</v>
          </cell>
          <cell r="C2025" t="str">
            <v>038</v>
          </cell>
          <cell r="D2025" t="str">
            <v xml:space="preserve">BOXFORD                      </v>
          </cell>
          <cell r="E2025">
            <v>0</v>
          </cell>
          <cell r="G2025">
            <v>8485</v>
          </cell>
          <cell r="H2025" t="str">
            <v>Attendance and Parent Liaison Services (3100)</v>
          </cell>
          <cell r="I2025">
            <v>0</v>
          </cell>
          <cell r="J2025">
            <v>0</v>
          </cell>
          <cell r="K2025">
            <v>0</v>
          </cell>
          <cell r="L2025">
            <v>0</v>
          </cell>
          <cell r="M2025">
            <v>0</v>
          </cell>
        </row>
        <row r="2026">
          <cell r="A2026">
            <v>2024</v>
          </cell>
          <cell r="B2026">
            <v>49</v>
          </cell>
          <cell r="C2026" t="str">
            <v>038</v>
          </cell>
          <cell r="D2026" t="str">
            <v xml:space="preserve">BOXFORD                      </v>
          </cell>
          <cell r="E2026">
            <v>0</v>
          </cell>
          <cell r="G2026">
            <v>8490</v>
          </cell>
          <cell r="H2026" t="str">
            <v>Medical/Health Services (3200)</v>
          </cell>
          <cell r="I2026">
            <v>95297</v>
          </cell>
          <cell r="J2026">
            <v>0</v>
          </cell>
          <cell r="K2026">
            <v>95297</v>
          </cell>
          <cell r="L2026">
            <v>0.8875529125784084</v>
          </cell>
          <cell r="M2026">
            <v>107.86304470854556</v>
          </cell>
        </row>
        <row r="2027">
          <cell r="A2027">
            <v>2025</v>
          </cell>
          <cell r="B2027">
            <v>50</v>
          </cell>
          <cell r="C2027" t="str">
            <v>038</v>
          </cell>
          <cell r="D2027" t="str">
            <v xml:space="preserve">BOXFORD                      </v>
          </cell>
          <cell r="E2027">
            <v>0</v>
          </cell>
          <cell r="G2027">
            <v>8495</v>
          </cell>
          <cell r="H2027" t="str">
            <v>In-District Transportation (3300)</v>
          </cell>
          <cell r="I2027">
            <v>327458</v>
          </cell>
          <cell r="J2027">
            <v>0</v>
          </cell>
          <cell r="K2027">
            <v>327458</v>
          </cell>
          <cell r="L2027">
            <v>3.0497948691679744</v>
          </cell>
          <cell r="M2027">
            <v>370.63723825693268</v>
          </cell>
        </row>
        <row r="2028">
          <cell r="A2028">
            <v>2026</v>
          </cell>
          <cell r="B2028">
            <v>51</v>
          </cell>
          <cell r="C2028" t="str">
            <v>038</v>
          </cell>
          <cell r="D2028" t="str">
            <v xml:space="preserve">BOXFORD                      </v>
          </cell>
          <cell r="E2028">
            <v>0</v>
          </cell>
          <cell r="G2028">
            <v>8500</v>
          </cell>
          <cell r="H2028" t="str">
            <v>Food Salaries and Other Expenses (3400)</v>
          </cell>
          <cell r="I2028">
            <v>30009</v>
          </cell>
          <cell r="J2028">
            <v>196824</v>
          </cell>
          <cell r="K2028">
            <v>226833</v>
          </cell>
          <cell r="L2028">
            <v>2.1126193880069479</v>
          </cell>
          <cell r="M2028">
            <v>256.74363327674024</v>
          </cell>
        </row>
        <row r="2029">
          <cell r="A2029">
            <v>2027</v>
          </cell>
          <cell r="B2029">
            <v>52</v>
          </cell>
          <cell r="C2029" t="str">
            <v>038</v>
          </cell>
          <cell r="D2029" t="str">
            <v xml:space="preserve">BOXFORD                      </v>
          </cell>
          <cell r="E2029">
            <v>0</v>
          </cell>
          <cell r="G2029">
            <v>8505</v>
          </cell>
          <cell r="H2029" t="str">
            <v>Athletics (3510)</v>
          </cell>
          <cell r="I2029">
            <v>0</v>
          </cell>
          <cell r="J2029">
            <v>0</v>
          </cell>
          <cell r="K2029">
            <v>0</v>
          </cell>
          <cell r="L2029">
            <v>0</v>
          </cell>
          <cell r="M2029">
            <v>0</v>
          </cell>
        </row>
        <row r="2030">
          <cell r="A2030">
            <v>2028</v>
          </cell>
          <cell r="B2030">
            <v>53</v>
          </cell>
          <cell r="C2030" t="str">
            <v>038</v>
          </cell>
          <cell r="D2030" t="str">
            <v xml:space="preserve">BOXFORD                      </v>
          </cell>
          <cell r="E2030">
            <v>0</v>
          </cell>
          <cell r="G2030">
            <v>8510</v>
          </cell>
          <cell r="H2030" t="str">
            <v>Other Student Body Activities (3520)</v>
          </cell>
          <cell r="I2030">
            <v>0</v>
          </cell>
          <cell r="J2030">
            <v>109340</v>
          </cell>
          <cell r="K2030">
            <v>109340</v>
          </cell>
          <cell r="L2030">
            <v>1.0183430271815814</v>
          </cell>
          <cell r="M2030">
            <v>123.75778155065082</v>
          </cell>
        </row>
        <row r="2031">
          <cell r="A2031">
            <v>2029</v>
          </cell>
          <cell r="B2031">
            <v>54</v>
          </cell>
          <cell r="C2031" t="str">
            <v>038</v>
          </cell>
          <cell r="D2031" t="str">
            <v xml:space="preserve">BOXFORD                      </v>
          </cell>
          <cell r="E2031">
            <v>0</v>
          </cell>
          <cell r="G2031">
            <v>8515</v>
          </cell>
          <cell r="H2031" t="str">
            <v>School Security  (3600)</v>
          </cell>
          <cell r="I2031">
            <v>96905</v>
          </cell>
          <cell r="J2031">
            <v>0</v>
          </cell>
          <cell r="K2031">
            <v>96905</v>
          </cell>
          <cell r="L2031">
            <v>0.90252909318667607</v>
          </cell>
          <cell r="M2031">
            <v>109.68307866440294</v>
          </cell>
        </row>
        <row r="2032">
          <cell r="A2032">
            <v>2030</v>
          </cell>
          <cell r="B2032">
            <v>55</v>
          </cell>
          <cell r="C2032" t="str">
            <v>038</v>
          </cell>
          <cell r="D2032" t="str">
            <v xml:space="preserve">BOXFORD                      </v>
          </cell>
          <cell r="E2032">
            <v>12</v>
          </cell>
          <cell r="F2032" t="str">
            <v>Operations and Maintenance</v>
          </cell>
          <cell r="I2032">
            <v>872138</v>
          </cell>
          <cell r="J2032">
            <v>30295</v>
          </cell>
          <cell r="K2032">
            <v>902433</v>
          </cell>
          <cell r="L2032">
            <v>8.4048504943164097</v>
          </cell>
          <cell r="M2032">
            <v>1021.4295415959253</v>
          </cell>
        </row>
        <row r="2033">
          <cell r="A2033">
            <v>2031</v>
          </cell>
          <cell r="B2033">
            <v>56</v>
          </cell>
          <cell r="C2033" t="str">
            <v>038</v>
          </cell>
          <cell r="D2033" t="str">
            <v xml:space="preserve">BOXFORD                      </v>
          </cell>
          <cell r="E2033">
            <v>0</v>
          </cell>
          <cell r="G2033">
            <v>8520</v>
          </cell>
          <cell r="H2033" t="str">
            <v>Custodial Services (4110)</v>
          </cell>
          <cell r="I2033">
            <v>316561</v>
          </cell>
          <cell r="J2033">
            <v>331</v>
          </cell>
          <cell r="K2033">
            <v>316892</v>
          </cell>
          <cell r="L2033">
            <v>2.9513879510666339</v>
          </cell>
          <cell r="M2033">
            <v>358.67798528579516</v>
          </cell>
        </row>
        <row r="2034">
          <cell r="A2034">
            <v>2032</v>
          </cell>
          <cell r="B2034">
            <v>57</v>
          </cell>
          <cell r="C2034" t="str">
            <v>038</v>
          </cell>
          <cell r="D2034" t="str">
            <v xml:space="preserve">BOXFORD                      </v>
          </cell>
          <cell r="E2034">
            <v>0</v>
          </cell>
          <cell r="G2034">
            <v>8525</v>
          </cell>
          <cell r="H2034" t="str">
            <v>Heating of Buildings (4120)</v>
          </cell>
          <cell r="I2034">
            <v>120580</v>
          </cell>
          <cell r="J2034">
            <v>0</v>
          </cell>
          <cell r="K2034">
            <v>120580</v>
          </cell>
          <cell r="L2034">
            <v>1.1230272747169847</v>
          </cell>
          <cell r="M2034">
            <v>136.47990945104698</v>
          </cell>
        </row>
        <row r="2035">
          <cell r="A2035">
            <v>2033</v>
          </cell>
          <cell r="B2035">
            <v>58</v>
          </cell>
          <cell r="C2035" t="str">
            <v>038</v>
          </cell>
          <cell r="D2035" t="str">
            <v xml:space="preserve">BOXFORD                      </v>
          </cell>
          <cell r="E2035">
            <v>0</v>
          </cell>
          <cell r="G2035">
            <v>8530</v>
          </cell>
          <cell r="H2035" t="str">
            <v>Utility Services (4130)</v>
          </cell>
          <cell r="I2035">
            <v>130793</v>
          </cell>
          <cell r="J2035">
            <v>0</v>
          </cell>
          <cell r="K2035">
            <v>130793</v>
          </cell>
          <cell r="L2035">
            <v>1.2181465113788237</v>
          </cell>
          <cell r="M2035">
            <v>148.03961516694963</v>
          </cell>
        </row>
        <row r="2036">
          <cell r="A2036">
            <v>2034</v>
          </cell>
          <cell r="B2036">
            <v>59</v>
          </cell>
          <cell r="C2036" t="str">
            <v>038</v>
          </cell>
          <cell r="D2036" t="str">
            <v xml:space="preserve">BOXFORD                      </v>
          </cell>
          <cell r="E2036">
            <v>0</v>
          </cell>
          <cell r="G2036">
            <v>8535</v>
          </cell>
          <cell r="H2036" t="str">
            <v>Maintenance of Grounds (4210)</v>
          </cell>
          <cell r="I2036">
            <v>106860</v>
          </cell>
          <cell r="J2036">
            <v>0</v>
          </cell>
          <cell r="K2036">
            <v>106860</v>
          </cell>
          <cell r="L2036">
            <v>0.99524543519868125</v>
          </cell>
          <cell r="M2036">
            <v>120.95076400679118</v>
          </cell>
        </row>
        <row r="2037">
          <cell r="A2037">
            <v>2035</v>
          </cell>
          <cell r="B2037">
            <v>60</v>
          </cell>
          <cell r="C2037" t="str">
            <v>038</v>
          </cell>
          <cell r="D2037" t="str">
            <v xml:space="preserve">BOXFORD                      </v>
          </cell>
          <cell r="E2037">
            <v>0</v>
          </cell>
          <cell r="G2037">
            <v>8540</v>
          </cell>
          <cell r="H2037" t="str">
            <v>Maintenance of Buildings (4220)</v>
          </cell>
          <cell r="I2037">
            <v>71681</v>
          </cell>
          <cell r="J2037">
            <v>29964</v>
          </cell>
          <cell r="K2037">
            <v>101645</v>
          </cell>
          <cell r="L2037">
            <v>0.94667529721850974</v>
          </cell>
          <cell r="M2037">
            <v>115.04810413129599</v>
          </cell>
        </row>
        <row r="2038">
          <cell r="A2038">
            <v>2036</v>
          </cell>
          <cell r="B2038">
            <v>61</v>
          </cell>
          <cell r="C2038" t="str">
            <v>038</v>
          </cell>
          <cell r="D2038" t="str">
            <v xml:space="preserve">BOXFORD                      </v>
          </cell>
          <cell r="E2038">
            <v>0</v>
          </cell>
          <cell r="G2038">
            <v>8545</v>
          </cell>
          <cell r="H2038" t="str">
            <v>Building Security System (4225)</v>
          </cell>
          <cell r="I2038">
            <v>0</v>
          </cell>
          <cell r="J2038">
            <v>0</v>
          </cell>
          <cell r="K2038">
            <v>0</v>
          </cell>
          <cell r="L2038">
            <v>0</v>
          </cell>
          <cell r="M2038">
            <v>0</v>
          </cell>
        </row>
        <row r="2039">
          <cell r="A2039">
            <v>2037</v>
          </cell>
          <cell r="B2039">
            <v>62</v>
          </cell>
          <cell r="C2039" t="str">
            <v>038</v>
          </cell>
          <cell r="D2039" t="str">
            <v xml:space="preserve">BOXFORD                      </v>
          </cell>
          <cell r="E2039">
            <v>0</v>
          </cell>
          <cell r="G2039">
            <v>8550</v>
          </cell>
          <cell r="H2039" t="str">
            <v>Maintenance of Equipment (4230)</v>
          </cell>
          <cell r="I2039">
            <v>73504</v>
          </cell>
          <cell r="J2039">
            <v>0</v>
          </cell>
          <cell r="K2039">
            <v>73504</v>
          </cell>
          <cell r="L2039">
            <v>0.68458282302867179</v>
          </cell>
          <cell r="M2039">
            <v>83.196378041878887</v>
          </cell>
        </row>
        <row r="2040">
          <cell r="A2040">
            <v>2038</v>
          </cell>
          <cell r="B2040">
            <v>63</v>
          </cell>
          <cell r="C2040" t="str">
            <v>038</v>
          </cell>
          <cell r="D2040" t="str">
            <v xml:space="preserve">BOXFORD                      </v>
          </cell>
          <cell r="E2040">
            <v>0</v>
          </cell>
          <cell r="G2040">
            <v>8555</v>
          </cell>
          <cell r="H2040" t="str">
            <v xml:space="preserve">Extraordinary Maintenance (4300)   </v>
          </cell>
          <cell r="I2040">
            <v>28795</v>
          </cell>
          <cell r="J2040">
            <v>0</v>
          </cell>
          <cell r="K2040">
            <v>28795</v>
          </cell>
          <cell r="L2040">
            <v>0.26818353272081252</v>
          </cell>
          <cell r="M2040">
            <v>32.591963780418787</v>
          </cell>
        </row>
        <row r="2041">
          <cell r="A2041">
            <v>2039</v>
          </cell>
          <cell r="B2041">
            <v>64</v>
          </cell>
          <cell r="C2041" t="str">
            <v>038</v>
          </cell>
          <cell r="D2041" t="str">
            <v xml:space="preserve">BOXFORD                      </v>
          </cell>
          <cell r="E2041">
            <v>0</v>
          </cell>
          <cell r="G2041">
            <v>8560</v>
          </cell>
          <cell r="H2041" t="str">
            <v>Networking and Telecommunications (4400)</v>
          </cell>
          <cell r="I2041">
            <v>0</v>
          </cell>
          <cell r="J2041">
            <v>0</v>
          </cell>
          <cell r="K2041">
            <v>0</v>
          </cell>
          <cell r="L2041">
            <v>0</v>
          </cell>
          <cell r="M2041">
            <v>0</v>
          </cell>
        </row>
        <row r="2042">
          <cell r="A2042">
            <v>2040</v>
          </cell>
          <cell r="B2042">
            <v>65</v>
          </cell>
          <cell r="C2042" t="str">
            <v>038</v>
          </cell>
          <cell r="D2042" t="str">
            <v xml:space="preserve">BOXFORD                      </v>
          </cell>
          <cell r="E2042">
            <v>0</v>
          </cell>
          <cell r="G2042">
            <v>8565</v>
          </cell>
          <cell r="H2042" t="str">
            <v>Technology Maintenance (4450)</v>
          </cell>
          <cell r="I2042">
            <v>23364</v>
          </cell>
          <cell r="J2042">
            <v>0</v>
          </cell>
          <cell r="K2042">
            <v>23364</v>
          </cell>
          <cell r="L2042">
            <v>0.21760166898729166</v>
          </cell>
          <cell r="M2042">
            <v>26.444821731748728</v>
          </cell>
        </row>
        <row r="2043">
          <cell r="A2043">
            <v>2041</v>
          </cell>
          <cell r="B2043">
            <v>66</v>
          </cell>
          <cell r="C2043" t="str">
            <v>038</v>
          </cell>
          <cell r="D2043" t="str">
            <v xml:space="preserve">BOXFORD                      </v>
          </cell>
          <cell r="E2043">
            <v>13</v>
          </cell>
          <cell r="F2043" t="str">
            <v>Insurance, Retirement Programs and Other</v>
          </cell>
          <cell r="I2043">
            <v>1427301</v>
          </cell>
          <cell r="J2043">
            <v>19225</v>
          </cell>
          <cell r="K2043">
            <v>1446526</v>
          </cell>
          <cell r="L2043">
            <v>13.472285218006808</v>
          </cell>
          <cell r="M2043">
            <v>1637.2676853423882</v>
          </cell>
        </row>
        <row r="2044">
          <cell r="A2044">
            <v>2042</v>
          </cell>
          <cell r="B2044">
            <v>67</v>
          </cell>
          <cell r="C2044" t="str">
            <v>038</v>
          </cell>
          <cell r="D2044" t="str">
            <v xml:space="preserve">BOXFORD                      </v>
          </cell>
          <cell r="E2044">
            <v>0</v>
          </cell>
          <cell r="G2044">
            <v>8570</v>
          </cell>
          <cell r="H2044" t="str">
            <v>Employer Retirement Contributions (5100)</v>
          </cell>
          <cell r="I2044">
            <v>246870</v>
          </cell>
          <cell r="J2044">
            <v>19225</v>
          </cell>
          <cell r="K2044">
            <v>266095</v>
          </cell>
          <cell r="L2044">
            <v>2.4782877978588158</v>
          </cell>
          <cell r="M2044">
            <v>301.18279569892474</v>
          </cell>
        </row>
        <row r="2045">
          <cell r="A2045">
            <v>2043</v>
          </cell>
          <cell r="B2045">
            <v>68</v>
          </cell>
          <cell r="C2045" t="str">
            <v>038</v>
          </cell>
          <cell r="D2045" t="str">
            <v xml:space="preserve">BOXFORD                      </v>
          </cell>
          <cell r="E2045">
            <v>0</v>
          </cell>
          <cell r="G2045">
            <v>8575</v>
          </cell>
          <cell r="H2045" t="str">
            <v>Insurance for Active Employees (5200)</v>
          </cell>
          <cell r="I2045">
            <v>822822</v>
          </cell>
          <cell r="J2045">
            <v>0</v>
          </cell>
          <cell r="K2045">
            <v>822822</v>
          </cell>
          <cell r="L2045">
            <v>7.6633898510298453</v>
          </cell>
          <cell r="M2045">
            <v>931.32088285229202</v>
          </cell>
        </row>
        <row r="2046">
          <cell r="A2046">
            <v>2044</v>
          </cell>
          <cell r="B2046">
            <v>69</v>
          </cell>
          <cell r="C2046" t="str">
            <v>038</v>
          </cell>
          <cell r="D2046" t="str">
            <v xml:space="preserve">BOXFORD                      </v>
          </cell>
          <cell r="E2046">
            <v>0</v>
          </cell>
          <cell r="G2046">
            <v>8580</v>
          </cell>
          <cell r="H2046" t="str">
            <v>Insurance for Retired School Employees (5250)</v>
          </cell>
          <cell r="I2046">
            <v>310383</v>
          </cell>
          <cell r="J2046">
            <v>0</v>
          </cell>
          <cell r="K2046">
            <v>310383</v>
          </cell>
          <cell r="L2046">
            <v>2.8907660856566748</v>
          </cell>
          <cell r="M2046">
            <v>351.31069609507642</v>
          </cell>
        </row>
        <row r="2047">
          <cell r="A2047">
            <v>2045</v>
          </cell>
          <cell r="B2047">
            <v>70</v>
          </cell>
          <cell r="C2047" t="str">
            <v>038</v>
          </cell>
          <cell r="D2047" t="str">
            <v xml:space="preserve">BOXFORD                      </v>
          </cell>
          <cell r="E2047">
            <v>0</v>
          </cell>
          <cell r="G2047">
            <v>8585</v>
          </cell>
          <cell r="H2047" t="str">
            <v>Other Non-Employee Insurance (5260)</v>
          </cell>
          <cell r="I2047">
            <v>47226</v>
          </cell>
          <cell r="J2047">
            <v>0</v>
          </cell>
          <cell r="K2047">
            <v>47226</v>
          </cell>
          <cell r="L2047">
            <v>0.43984148346147217</v>
          </cell>
          <cell r="M2047">
            <v>53.453310696095073</v>
          </cell>
        </row>
        <row r="2048">
          <cell r="A2048">
            <v>2046</v>
          </cell>
          <cell r="B2048">
            <v>71</v>
          </cell>
          <cell r="C2048" t="str">
            <v>038</v>
          </cell>
          <cell r="D2048" t="str">
            <v xml:space="preserve">BOXFORD                      </v>
          </cell>
          <cell r="E2048">
            <v>0</v>
          </cell>
          <cell r="G2048">
            <v>8590</v>
          </cell>
          <cell r="H2048" t="str">
            <v xml:space="preserve">Rental Lease of Equipment (5300)   </v>
          </cell>
          <cell r="I2048">
            <v>0</v>
          </cell>
          <cell r="J2048">
            <v>0</v>
          </cell>
          <cell r="K2048">
            <v>0</v>
          </cell>
          <cell r="L2048">
            <v>0</v>
          </cell>
          <cell r="M2048">
            <v>0</v>
          </cell>
        </row>
        <row r="2049">
          <cell r="A2049">
            <v>2047</v>
          </cell>
          <cell r="B2049">
            <v>72</v>
          </cell>
          <cell r="C2049" t="str">
            <v>038</v>
          </cell>
          <cell r="D2049" t="str">
            <v xml:space="preserve">BOXFORD                      </v>
          </cell>
          <cell r="E2049">
            <v>0</v>
          </cell>
          <cell r="G2049">
            <v>8595</v>
          </cell>
          <cell r="H2049" t="str">
            <v>Rental Lease  of Buildings (5350)</v>
          </cell>
          <cell r="I2049">
            <v>0</v>
          </cell>
          <cell r="J2049">
            <v>0</v>
          </cell>
          <cell r="K2049">
            <v>0</v>
          </cell>
          <cell r="L2049">
            <v>0</v>
          </cell>
          <cell r="M2049">
            <v>0</v>
          </cell>
        </row>
        <row r="2050">
          <cell r="A2050">
            <v>2048</v>
          </cell>
          <cell r="B2050">
            <v>73</v>
          </cell>
          <cell r="C2050" t="str">
            <v>038</v>
          </cell>
          <cell r="D2050" t="str">
            <v xml:space="preserve">BOXFORD                      </v>
          </cell>
          <cell r="E2050">
            <v>0</v>
          </cell>
          <cell r="G2050">
            <v>8600</v>
          </cell>
          <cell r="H2050" t="str">
            <v>Short Term Interest RAN's (5400)</v>
          </cell>
          <cell r="I2050">
            <v>0</v>
          </cell>
          <cell r="J2050">
            <v>0</v>
          </cell>
          <cell r="K2050">
            <v>0</v>
          </cell>
          <cell r="L2050">
            <v>0</v>
          </cell>
          <cell r="M2050">
            <v>0</v>
          </cell>
        </row>
        <row r="2051">
          <cell r="A2051">
            <v>2049</v>
          </cell>
          <cell r="B2051">
            <v>74</v>
          </cell>
          <cell r="C2051" t="str">
            <v>038</v>
          </cell>
          <cell r="D2051" t="str">
            <v xml:space="preserve">BOXFORD                      </v>
          </cell>
          <cell r="E2051">
            <v>0</v>
          </cell>
          <cell r="G2051">
            <v>8610</v>
          </cell>
          <cell r="H2051" t="str">
            <v>Crossing Guards, Inspections, Bank Charges (5500)</v>
          </cell>
          <cell r="I2051">
            <v>0</v>
          </cell>
          <cell r="J2051">
            <v>0</v>
          </cell>
          <cell r="K2051">
            <v>0</v>
          </cell>
          <cell r="L2051">
            <v>0</v>
          </cell>
          <cell r="M2051">
            <v>0</v>
          </cell>
        </row>
        <row r="2052">
          <cell r="A2052">
            <v>2050</v>
          </cell>
          <cell r="B2052">
            <v>75</v>
          </cell>
          <cell r="C2052" t="str">
            <v>038</v>
          </cell>
          <cell r="D2052" t="str">
            <v xml:space="preserve">BOXFORD                      </v>
          </cell>
          <cell r="E2052">
            <v>14</v>
          </cell>
          <cell r="F2052" t="str">
            <v xml:space="preserve">Payments To Out-Of-District Schools </v>
          </cell>
          <cell r="I2052">
            <v>256958</v>
          </cell>
          <cell r="J2052">
            <v>42618</v>
          </cell>
          <cell r="K2052">
            <v>299576</v>
          </cell>
          <cell r="L2052">
            <v>2.7901146031731248</v>
          </cell>
          <cell r="M2052">
            <v>27738.518518518518</v>
          </cell>
        </row>
        <row r="2053">
          <cell r="A2053">
            <v>2051</v>
          </cell>
          <cell r="B2053">
            <v>76</v>
          </cell>
          <cell r="C2053" t="str">
            <v>038</v>
          </cell>
          <cell r="D2053" t="str">
            <v xml:space="preserve">BOXFORD                      </v>
          </cell>
          <cell r="E2053">
            <v>15</v>
          </cell>
          <cell r="F2053" t="str">
            <v>Tuition To Other Schools (9000)</v>
          </cell>
          <cell r="G2053" t="str">
            <v xml:space="preserve"> </v>
          </cell>
          <cell r="I2053">
            <v>216499</v>
          </cell>
          <cell r="J2053">
            <v>42618</v>
          </cell>
          <cell r="K2053">
            <v>259117</v>
          </cell>
          <cell r="L2053">
            <v>2.4132978797714455</v>
          </cell>
          <cell r="M2053">
            <v>23992.314814814814</v>
          </cell>
        </row>
        <row r="2054">
          <cell r="A2054">
            <v>2052</v>
          </cell>
          <cell r="B2054">
            <v>77</v>
          </cell>
          <cell r="C2054" t="str">
            <v>038</v>
          </cell>
          <cell r="D2054" t="str">
            <v xml:space="preserve">BOXFORD                      </v>
          </cell>
          <cell r="E2054">
            <v>16</v>
          </cell>
          <cell r="F2054" t="str">
            <v>Out-of-District Transportation (3300)</v>
          </cell>
          <cell r="I2054">
            <v>40459</v>
          </cell>
          <cell r="K2054">
            <v>40459</v>
          </cell>
          <cell r="L2054">
            <v>0.37681672340167921</v>
          </cell>
          <cell r="M2054">
            <v>3746.2037037037035</v>
          </cell>
        </row>
        <row r="2055">
          <cell r="A2055">
            <v>2053</v>
          </cell>
          <cell r="B2055">
            <v>78</v>
          </cell>
          <cell r="C2055" t="str">
            <v>038</v>
          </cell>
          <cell r="D2055" t="str">
            <v xml:space="preserve">BOXFORD                      </v>
          </cell>
          <cell r="E2055">
            <v>17</v>
          </cell>
          <cell r="F2055" t="str">
            <v>TOTAL EXPENDITURES</v>
          </cell>
          <cell r="I2055">
            <v>9665434</v>
          </cell>
          <cell r="J2055">
            <v>1071616</v>
          </cell>
          <cell r="K2055">
            <v>10737050</v>
          </cell>
          <cell r="L2055">
            <v>100.00000000000003</v>
          </cell>
          <cell r="M2055">
            <v>12006.09415185061</v>
          </cell>
        </row>
        <row r="2056">
          <cell r="A2056">
            <v>2054</v>
          </cell>
          <cell r="B2056">
            <v>79</v>
          </cell>
          <cell r="C2056" t="str">
            <v>038</v>
          </cell>
          <cell r="D2056" t="str">
            <v xml:space="preserve">BOXFORD                      </v>
          </cell>
          <cell r="E2056">
            <v>18</v>
          </cell>
          <cell r="F2056" t="str">
            <v>percentage of overall spending from the general fund</v>
          </cell>
          <cell r="I2056">
            <v>90.019455995827528</v>
          </cell>
        </row>
        <row r="2057">
          <cell r="A2057">
            <v>2055</v>
          </cell>
          <cell r="B2057">
            <v>1</v>
          </cell>
          <cell r="C2057" t="str">
            <v>039</v>
          </cell>
          <cell r="D2057" t="str">
            <v xml:space="preserve">BOYLSTON                     </v>
          </cell>
          <cell r="E2057">
            <v>1</v>
          </cell>
          <cell r="F2057" t="str">
            <v>In-District FTE Average Membership</v>
          </cell>
          <cell r="G2057" t="str">
            <v xml:space="preserve"> </v>
          </cell>
        </row>
        <row r="2058">
          <cell r="A2058">
            <v>2056</v>
          </cell>
          <cell r="B2058">
            <v>2</v>
          </cell>
          <cell r="C2058" t="str">
            <v>039</v>
          </cell>
          <cell r="D2058" t="str">
            <v xml:space="preserve">BOYLSTON                     </v>
          </cell>
          <cell r="E2058">
            <v>2</v>
          </cell>
          <cell r="F2058" t="str">
            <v>Out-of-District FTE Average Membership</v>
          </cell>
          <cell r="G2058" t="str">
            <v xml:space="preserve"> </v>
          </cell>
        </row>
        <row r="2059">
          <cell r="A2059">
            <v>2057</v>
          </cell>
          <cell r="B2059">
            <v>3</v>
          </cell>
          <cell r="C2059" t="str">
            <v>039</v>
          </cell>
          <cell r="D2059" t="str">
            <v xml:space="preserve">BOYLSTON                     </v>
          </cell>
          <cell r="E2059">
            <v>3</v>
          </cell>
          <cell r="F2059" t="str">
            <v>Total FTE Average Membership</v>
          </cell>
          <cell r="G2059" t="str">
            <v xml:space="preserve"> </v>
          </cell>
        </row>
        <row r="2060">
          <cell r="A2060">
            <v>2058</v>
          </cell>
          <cell r="B2060">
            <v>4</v>
          </cell>
          <cell r="C2060" t="str">
            <v>039</v>
          </cell>
          <cell r="D2060" t="str">
            <v xml:space="preserve">BOYLSTON                     </v>
          </cell>
          <cell r="E2060">
            <v>4</v>
          </cell>
          <cell r="F2060" t="str">
            <v>Administration</v>
          </cell>
          <cell r="G2060" t="str">
            <v xml:space="preserve"> </v>
          </cell>
          <cell r="I2060">
            <v>195200</v>
          </cell>
          <cell r="J2060">
            <v>0</v>
          </cell>
          <cell r="K2060">
            <v>195200</v>
          </cell>
          <cell r="L2060">
            <v>4.0259110273662948</v>
          </cell>
          <cell r="M2060">
            <v>536.11645152430651</v>
          </cell>
        </row>
        <row r="2061">
          <cell r="A2061">
            <v>2059</v>
          </cell>
          <cell r="B2061">
            <v>5</v>
          </cell>
          <cell r="C2061" t="str">
            <v>039</v>
          </cell>
          <cell r="D2061" t="str">
            <v xml:space="preserve">BOYLSTON                     </v>
          </cell>
          <cell r="E2061">
            <v>0</v>
          </cell>
          <cell r="G2061">
            <v>8300</v>
          </cell>
          <cell r="H2061" t="str">
            <v>School Committee (1110)</v>
          </cell>
          <cell r="I2061">
            <v>3730</v>
          </cell>
          <cell r="J2061">
            <v>0</v>
          </cell>
          <cell r="K2061">
            <v>3730</v>
          </cell>
          <cell r="L2061">
            <v>7.6929549856948165E-2</v>
          </cell>
          <cell r="M2061">
            <v>10.244438341115078</v>
          </cell>
        </row>
        <row r="2062">
          <cell r="A2062">
            <v>2060</v>
          </cell>
          <cell r="B2062">
            <v>6</v>
          </cell>
          <cell r="C2062" t="str">
            <v>039</v>
          </cell>
          <cell r="D2062" t="str">
            <v xml:space="preserve">BOYLSTON                     </v>
          </cell>
          <cell r="E2062">
            <v>0</v>
          </cell>
          <cell r="G2062">
            <v>8305</v>
          </cell>
          <cell r="H2062" t="str">
            <v>Superintendent (1210)</v>
          </cell>
          <cell r="I2062">
            <v>48275</v>
          </cell>
          <cell r="J2062">
            <v>0</v>
          </cell>
          <cell r="K2062">
            <v>48275</v>
          </cell>
          <cell r="L2062">
            <v>0.99564987113784786</v>
          </cell>
          <cell r="M2062">
            <v>132.58720131831913</v>
          </cell>
        </row>
        <row r="2063">
          <cell r="A2063">
            <v>2061</v>
          </cell>
          <cell r="B2063">
            <v>7</v>
          </cell>
          <cell r="C2063" t="str">
            <v>039</v>
          </cell>
          <cell r="D2063" t="str">
            <v xml:space="preserve">BOYLSTON                     </v>
          </cell>
          <cell r="E2063">
            <v>0</v>
          </cell>
          <cell r="G2063">
            <v>8310</v>
          </cell>
          <cell r="H2063" t="str">
            <v>Assistant Superintendents (1220)</v>
          </cell>
          <cell r="I2063">
            <v>0</v>
          </cell>
          <cell r="J2063">
            <v>0</v>
          </cell>
          <cell r="K2063">
            <v>0</v>
          </cell>
          <cell r="L2063">
            <v>0</v>
          </cell>
          <cell r="M2063">
            <v>0</v>
          </cell>
        </row>
        <row r="2064">
          <cell r="A2064">
            <v>2062</v>
          </cell>
          <cell r="B2064">
            <v>8</v>
          </cell>
          <cell r="C2064" t="str">
            <v>039</v>
          </cell>
          <cell r="D2064" t="str">
            <v xml:space="preserve">BOYLSTON                     </v>
          </cell>
          <cell r="E2064">
            <v>0</v>
          </cell>
          <cell r="G2064">
            <v>8315</v>
          </cell>
          <cell r="H2064" t="str">
            <v>Other District-Wide Administration (1230)</v>
          </cell>
          <cell r="I2064">
            <v>0</v>
          </cell>
          <cell r="J2064">
            <v>0</v>
          </cell>
          <cell r="K2064">
            <v>0</v>
          </cell>
          <cell r="L2064">
            <v>0</v>
          </cell>
          <cell r="M2064">
            <v>0</v>
          </cell>
        </row>
        <row r="2065">
          <cell r="A2065">
            <v>2063</v>
          </cell>
          <cell r="B2065">
            <v>9</v>
          </cell>
          <cell r="C2065" t="str">
            <v>039</v>
          </cell>
          <cell r="D2065" t="str">
            <v xml:space="preserve">BOYLSTON                     </v>
          </cell>
          <cell r="E2065">
            <v>0</v>
          </cell>
          <cell r="G2065">
            <v>8320</v>
          </cell>
          <cell r="H2065" t="str">
            <v>Business and Finance (1410)</v>
          </cell>
          <cell r="I2065">
            <v>81054</v>
          </cell>
          <cell r="J2065">
            <v>0</v>
          </cell>
          <cell r="K2065">
            <v>81054</v>
          </cell>
          <cell r="L2065">
            <v>1.6717018053901009</v>
          </cell>
          <cell r="M2065">
            <v>222.61466630046689</v>
          </cell>
        </row>
        <row r="2066">
          <cell r="A2066">
            <v>2064</v>
          </cell>
          <cell r="B2066">
            <v>10</v>
          </cell>
          <cell r="C2066" t="str">
            <v>039</v>
          </cell>
          <cell r="D2066" t="str">
            <v xml:space="preserve">BOYLSTON                     </v>
          </cell>
          <cell r="E2066">
            <v>0</v>
          </cell>
          <cell r="G2066">
            <v>8325</v>
          </cell>
          <cell r="H2066" t="str">
            <v>Human Resources and Benefits (1420)</v>
          </cell>
          <cell r="I2066">
            <v>11251</v>
          </cell>
          <cell r="J2066">
            <v>0</v>
          </cell>
          <cell r="K2066">
            <v>11251</v>
          </cell>
          <cell r="L2066">
            <v>0.23204674676689646</v>
          </cell>
          <cell r="M2066">
            <v>30.900851414446578</v>
          </cell>
        </row>
        <row r="2067">
          <cell r="A2067">
            <v>2065</v>
          </cell>
          <cell r="B2067">
            <v>11</v>
          </cell>
          <cell r="C2067" t="str">
            <v>039</v>
          </cell>
          <cell r="D2067" t="str">
            <v xml:space="preserve">BOYLSTON                     </v>
          </cell>
          <cell r="E2067">
            <v>0</v>
          </cell>
          <cell r="G2067">
            <v>8330</v>
          </cell>
          <cell r="H2067" t="str">
            <v>Legal Service For School Committee (1430)</v>
          </cell>
          <cell r="I2067">
            <v>4094</v>
          </cell>
          <cell r="J2067">
            <v>0</v>
          </cell>
          <cell r="K2067">
            <v>4094</v>
          </cell>
          <cell r="L2067">
            <v>8.4436883944864816E-2</v>
          </cell>
          <cell r="M2067">
            <v>11.2441636912936</v>
          </cell>
        </row>
        <row r="2068">
          <cell r="A2068">
            <v>2066</v>
          </cell>
          <cell r="B2068">
            <v>12</v>
          </cell>
          <cell r="C2068" t="str">
            <v>039</v>
          </cell>
          <cell r="D2068" t="str">
            <v xml:space="preserve">BOYLSTON                     </v>
          </cell>
          <cell r="E2068">
            <v>0</v>
          </cell>
          <cell r="G2068">
            <v>8335</v>
          </cell>
          <cell r="H2068" t="str">
            <v>Legal Settlements (1435)</v>
          </cell>
          <cell r="I2068">
            <v>32993</v>
          </cell>
          <cell r="J2068">
            <v>0</v>
          </cell>
          <cell r="K2068">
            <v>32993</v>
          </cell>
          <cell r="L2068">
            <v>0.6804655867105337</v>
          </cell>
          <cell r="M2068">
            <v>90.615215600109849</v>
          </cell>
        </row>
        <row r="2069">
          <cell r="A2069">
            <v>2067</v>
          </cell>
          <cell r="B2069">
            <v>13</v>
          </cell>
          <cell r="C2069" t="str">
            <v>039</v>
          </cell>
          <cell r="D2069" t="str">
            <v xml:space="preserve">BOYLSTON                     </v>
          </cell>
          <cell r="E2069">
            <v>0</v>
          </cell>
          <cell r="G2069">
            <v>8340</v>
          </cell>
          <cell r="H2069" t="str">
            <v>District-wide Information Mgmt and Tech (1450)</v>
          </cell>
          <cell r="I2069">
            <v>13803</v>
          </cell>
          <cell r="J2069">
            <v>0</v>
          </cell>
          <cell r="K2069">
            <v>13803</v>
          </cell>
          <cell r="L2069">
            <v>0.28468058355910336</v>
          </cell>
          <cell r="M2069">
            <v>37.909914858555339</v>
          </cell>
        </row>
        <row r="2070">
          <cell r="A2070">
            <v>2068</v>
          </cell>
          <cell r="B2070">
            <v>14</v>
          </cell>
          <cell r="C2070" t="str">
            <v>039</v>
          </cell>
          <cell r="D2070" t="str">
            <v xml:space="preserve">BOYLSTON                     </v>
          </cell>
          <cell r="E2070">
            <v>5</v>
          </cell>
          <cell r="F2070" t="str">
            <v xml:space="preserve">Instructional Leadership </v>
          </cell>
          <cell r="I2070">
            <v>273876</v>
          </cell>
          <cell r="J2070">
            <v>23661</v>
          </cell>
          <cell r="K2070">
            <v>297537</v>
          </cell>
          <cell r="L2070">
            <v>6.1365650069133473</v>
          </cell>
          <cell r="M2070">
            <v>817.18483932985441</v>
          </cell>
        </row>
        <row r="2071">
          <cell r="A2071">
            <v>2069</v>
          </cell>
          <cell r="B2071">
            <v>15</v>
          </cell>
          <cell r="C2071" t="str">
            <v>039</v>
          </cell>
          <cell r="D2071" t="str">
            <v xml:space="preserve">BOYLSTON                     </v>
          </cell>
          <cell r="E2071">
            <v>0</v>
          </cell>
          <cell r="G2071">
            <v>8345</v>
          </cell>
          <cell r="H2071" t="str">
            <v>Curriculum Directors  (Supervisory) (2110)</v>
          </cell>
          <cell r="I2071">
            <v>79972</v>
          </cell>
          <cell r="J2071">
            <v>0</v>
          </cell>
          <cell r="K2071">
            <v>79972</v>
          </cell>
          <cell r="L2071">
            <v>1.6493860485683267</v>
          </cell>
          <cell r="M2071">
            <v>219.64295523207909</v>
          </cell>
        </row>
        <row r="2072">
          <cell r="A2072">
            <v>2070</v>
          </cell>
          <cell r="B2072">
            <v>16</v>
          </cell>
          <cell r="C2072" t="str">
            <v>039</v>
          </cell>
          <cell r="D2072" t="str">
            <v xml:space="preserve">BOYLSTON                     </v>
          </cell>
          <cell r="E2072">
            <v>0</v>
          </cell>
          <cell r="G2072">
            <v>8350</v>
          </cell>
          <cell r="H2072" t="str">
            <v>Department Heads  (Non-Supervisory) (2120)</v>
          </cell>
          <cell r="I2072">
            <v>0</v>
          </cell>
          <cell r="J2072">
            <v>0</v>
          </cell>
          <cell r="K2072">
            <v>0</v>
          </cell>
          <cell r="L2072">
            <v>0</v>
          </cell>
          <cell r="M2072">
            <v>0</v>
          </cell>
        </row>
        <row r="2073">
          <cell r="A2073">
            <v>2071</v>
          </cell>
          <cell r="B2073">
            <v>17</v>
          </cell>
          <cell r="C2073" t="str">
            <v>039</v>
          </cell>
          <cell r="D2073" t="str">
            <v xml:space="preserve">BOYLSTON                     </v>
          </cell>
          <cell r="E2073">
            <v>0</v>
          </cell>
          <cell r="G2073">
            <v>8355</v>
          </cell>
          <cell r="H2073" t="str">
            <v>School Leadership-Building (2210)</v>
          </cell>
          <cell r="I2073">
            <v>143096</v>
          </cell>
          <cell r="J2073">
            <v>0</v>
          </cell>
          <cell r="K2073">
            <v>143096</v>
          </cell>
          <cell r="L2073">
            <v>2.9512897764959396</v>
          </cell>
          <cell r="M2073">
            <v>393.01290854160942</v>
          </cell>
        </row>
        <row r="2074">
          <cell r="A2074">
            <v>2072</v>
          </cell>
          <cell r="B2074">
            <v>18</v>
          </cell>
          <cell r="C2074" t="str">
            <v>039</v>
          </cell>
          <cell r="D2074" t="str">
            <v xml:space="preserve">BOYLSTON                     </v>
          </cell>
          <cell r="E2074">
            <v>0</v>
          </cell>
          <cell r="G2074">
            <v>8360</v>
          </cell>
          <cell r="H2074" t="str">
            <v>Curriculum Leaders/Dept Heads-Building Level (2220)</v>
          </cell>
          <cell r="I2074">
            <v>0</v>
          </cell>
          <cell r="J2074">
            <v>0</v>
          </cell>
          <cell r="K2074">
            <v>0</v>
          </cell>
          <cell r="L2074">
            <v>0</v>
          </cell>
          <cell r="M2074">
            <v>0</v>
          </cell>
        </row>
        <row r="2075">
          <cell r="A2075">
            <v>2073</v>
          </cell>
          <cell r="B2075">
            <v>19</v>
          </cell>
          <cell r="C2075" t="str">
            <v>039</v>
          </cell>
          <cell r="D2075" t="str">
            <v xml:space="preserve">BOYLSTON                     </v>
          </cell>
          <cell r="E2075">
            <v>0</v>
          </cell>
          <cell r="G2075">
            <v>8365</v>
          </cell>
          <cell r="H2075" t="str">
            <v>Building Technology (2250)</v>
          </cell>
          <cell r="I2075">
            <v>25441</v>
          </cell>
          <cell r="J2075">
            <v>0</v>
          </cell>
          <cell r="K2075">
            <v>25441</v>
          </cell>
          <cell r="L2075">
            <v>0.52470902893046067</v>
          </cell>
          <cell r="M2075">
            <v>69.873661082120293</v>
          </cell>
        </row>
        <row r="2076">
          <cell r="A2076">
            <v>2074</v>
          </cell>
          <cell r="B2076">
            <v>20</v>
          </cell>
          <cell r="C2076" t="str">
            <v>039</v>
          </cell>
          <cell r="D2076" t="str">
            <v xml:space="preserve">BOYLSTON                     </v>
          </cell>
          <cell r="E2076">
            <v>0</v>
          </cell>
          <cell r="G2076">
            <v>8380</v>
          </cell>
          <cell r="H2076" t="str">
            <v>Instructional Coordinators and Team Leaders (2315)</v>
          </cell>
          <cell r="I2076">
            <v>25367</v>
          </cell>
          <cell r="J2076">
            <v>23661</v>
          </cell>
          <cell r="K2076">
            <v>49028</v>
          </cell>
          <cell r="L2076">
            <v>1.0111801529186204</v>
          </cell>
          <cell r="M2076">
            <v>134.65531447404558</v>
          </cell>
        </row>
        <row r="2077">
          <cell r="A2077">
            <v>2075</v>
          </cell>
          <cell r="B2077">
            <v>21</v>
          </cell>
          <cell r="C2077" t="str">
            <v>039</v>
          </cell>
          <cell r="D2077" t="str">
            <v xml:space="preserve">BOYLSTON                     </v>
          </cell>
          <cell r="E2077">
            <v>6</v>
          </cell>
          <cell r="F2077" t="str">
            <v>Classroom and Specialist Teachers</v>
          </cell>
          <cell r="I2077">
            <v>1587569</v>
          </cell>
          <cell r="J2077">
            <v>306050</v>
          </cell>
          <cell r="K2077">
            <v>1893619</v>
          </cell>
          <cell r="L2077">
            <v>39.055028758864431</v>
          </cell>
          <cell r="M2077">
            <v>5200.8212029662182</v>
          </cell>
        </row>
        <row r="2078">
          <cell r="A2078">
            <v>2076</v>
          </cell>
          <cell r="B2078">
            <v>22</v>
          </cell>
          <cell r="C2078" t="str">
            <v>039</v>
          </cell>
          <cell r="D2078" t="str">
            <v xml:space="preserve">BOYLSTON                     </v>
          </cell>
          <cell r="E2078">
            <v>0</v>
          </cell>
          <cell r="G2078">
            <v>8370</v>
          </cell>
          <cell r="H2078" t="str">
            <v>Teachers, Classroom (2305)</v>
          </cell>
          <cell r="I2078">
            <v>1587569</v>
          </cell>
          <cell r="J2078">
            <v>257147</v>
          </cell>
          <cell r="K2078">
            <v>1844716</v>
          </cell>
          <cell r="L2078">
            <v>38.046426673970508</v>
          </cell>
          <cell r="M2078">
            <v>5066.5092007690191</v>
          </cell>
        </row>
        <row r="2079">
          <cell r="A2079">
            <v>2077</v>
          </cell>
          <cell r="B2079">
            <v>23</v>
          </cell>
          <cell r="C2079" t="str">
            <v>039</v>
          </cell>
          <cell r="D2079" t="str">
            <v xml:space="preserve">BOYLSTON                     </v>
          </cell>
          <cell r="E2079">
            <v>0</v>
          </cell>
          <cell r="G2079">
            <v>8375</v>
          </cell>
          <cell r="H2079" t="str">
            <v>Teachers, Specialists  (2310)</v>
          </cell>
          <cell r="I2079">
            <v>0</v>
          </cell>
          <cell r="J2079">
            <v>48903</v>
          </cell>
          <cell r="K2079">
            <v>48903</v>
          </cell>
          <cell r="L2079">
            <v>1.0086020848939239</v>
          </cell>
          <cell r="M2079">
            <v>134.31200219719855</v>
          </cell>
        </row>
        <row r="2080">
          <cell r="A2080">
            <v>2078</v>
          </cell>
          <cell r="B2080">
            <v>24</v>
          </cell>
          <cell r="C2080" t="str">
            <v>039</v>
          </cell>
          <cell r="D2080" t="str">
            <v xml:space="preserve">BOYLSTON                     </v>
          </cell>
          <cell r="E2080">
            <v>7</v>
          </cell>
          <cell r="F2080" t="str">
            <v>Other Teaching Services</v>
          </cell>
          <cell r="I2080">
            <v>446241</v>
          </cell>
          <cell r="J2080">
            <v>123593</v>
          </cell>
          <cell r="K2080">
            <v>569834</v>
          </cell>
          <cell r="L2080">
            <v>11.752566518279947</v>
          </cell>
          <cell r="M2080">
            <v>1565.0480637187584</v>
          </cell>
        </row>
        <row r="2081">
          <cell r="A2081">
            <v>2079</v>
          </cell>
          <cell r="B2081">
            <v>25</v>
          </cell>
          <cell r="C2081" t="str">
            <v>039</v>
          </cell>
          <cell r="D2081" t="str">
            <v xml:space="preserve">BOYLSTON                     </v>
          </cell>
          <cell r="E2081">
            <v>0</v>
          </cell>
          <cell r="G2081">
            <v>8385</v>
          </cell>
          <cell r="H2081" t="str">
            <v>Medical/ Therapeutic Services (2320)</v>
          </cell>
          <cell r="I2081">
            <v>126629</v>
          </cell>
          <cell r="J2081">
            <v>0</v>
          </cell>
          <cell r="K2081">
            <v>126629</v>
          </cell>
          <cell r="L2081">
            <v>2.6116654071945011</v>
          </cell>
          <cell r="M2081">
            <v>347.78632243889041</v>
          </cell>
        </row>
        <row r="2082">
          <cell r="A2082">
            <v>2080</v>
          </cell>
          <cell r="B2082">
            <v>26</v>
          </cell>
          <cell r="C2082" t="str">
            <v>039</v>
          </cell>
          <cell r="D2082" t="str">
            <v xml:space="preserve">BOYLSTON                     </v>
          </cell>
          <cell r="E2082">
            <v>0</v>
          </cell>
          <cell r="G2082">
            <v>8390</v>
          </cell>
          <cell r="H2082" t="str">
            <v>Substitute Teachers (2325)</v>
          </cell>
          <cell r="I2082">
            <v>52454</v>
          </cell>
          <cell r="J2082">
            <v>0</v>
          </cell>
          <cell r="K2082">
            <v>52454</v>
          </cell>
          <cell r="L2082">
            <v>1.0818398413395065</v>
          </cell>
          <cell r="M2082">
            <v>144.06481735786872</v>
          </cell>
        </row>
        <row r="2083">
          <cell r="A2083">
            <v>2081</v>
          </cell>
          <cell r="B2083">
            <v>27</v>
          </cell>
          <cell r="C2083" t="str">
            <v>039</v>
          </cell>
          <cell r="D2083" t="str">
            <v xml:space="preserve">BOYLSTON                     </v>
          </cell>
          <cell r="E2083">
            <v>0</v>
          </cell>
          <cell r="G2083">
            <v>8395</v>
          </cell>
          <cell r="H2083" t="str">
            <v>Non-Clerical Paraprofs./Instructional Assistants (2330)</v>
          </cell>
          <cell r="I2083">
            <v>245396</v>
          </cell>
          <cell r="J2083">
            <v>123593</v>
          </cell>
          <cell r="K2083">
            <v>368989</v>
          </cell>
          <cell r="L2083">
            <v>7.6102299389183496</v>
          </cell>
          <cell r="M2083">
            <v>1013.4276297720406</v>
          </cell>
        </row>
        <row r="2084">
          <cell r="A2084">
            <v>2082</v>
          </cell>
          <cell r="B2084">
            <v>28</v>
          </cell>
          <cell r="C2084" t="str">
            <v>039</v>
          </cell>
          <cell r="D2084" t="str">
            <v xml:space="preserve">BOYLSTON                     </v>
          </cell>
          <cell r="E2084">
            <v>0</v>
          </cell>
          <cell r="G2084">
            <v>8400</v>
          </cell>
          <cell r="H2084" t="str">
            <v>Librarians and Media Center Directors (2340)</v>
          </cell>
          <cell r="I2084">
            <v>21762</v>
          </cell>
          <cell r="J2084">
            <v>0</v>
          </cell>
          <cell r="K2084">
            <v>21762</v>
          </cell>
          <cell r="L2084">
            <v>0.44883133082758869</v>
          </cell>
          <cell r="M2084">
            <v>59.769294149958796</v>
          </cell>
        </row>
        <row r="2085">
          <cell r="A2085">
            <v>2083</v>
          </cell>
          <cell r="B2085">
            <v>29</v>
          </cell>
          <cell r="C2085" t="str">
            <v>039</v>
          </cell>
          <cell r="D2085" t="str">
            <v xml:space="preserve">BOYLSTON                     </v>
          </cell>
          <cell r="E2085">
            <v>8</v>
          </cell>
          <cell r="F2085" t="str">
            <v>Professional Development</v>
          </cell>
          <cell r="I2085">
            <v>17322</v>
          </cell>
          <cell r="J2085">
            <v>24371</v>
          </cell>
          <cell r="K2085">
            <v>41693</v>
          </cell>
          <cell r="L2085">
            <v>0.8598991212294208</v>
          </cell>
          <cell r="M2085">
            <v>114.50975006866244</v>
          </cell>
        </row>
        <row r="2086">
          <cell r="A2086">
            <v>2084</v>
          </cell>
          <cell r="B2086">
            <v>30</v>
          </cell>
          <cell r="C2086" t="str">
            <v>039</v>
          </cell>
          <cell r="D2086" t="str">
            <v xml:space="preserve">BOYLSTON                     </v>
          </cell>
          <cell r="E2086">
            <v>0</v>
          </cell>
          <cell r="G2086">
            <v>8405</v>
          </cell>
          <cell r="H2086" t="str">
            <v>Professional Development Leadership (2351)</v>
          </cell>
          <cell r="I2086">
            <v>1000</v>
          </cell>
          <cell r="J2086">
            <v>219</v>
          </cell>
          <cell r="K2086">
            <v>1219</v>
          </cell>
          <cell r="L2086">
            <v>2.5141319376841772E-2</v>
          </cell>
          <cell r="M2086">
            <v>3.3479813238121392</v>
          </cell>
        </row>
        <row r="2087">
          <cell r="A2087">
            <v>2085</v>
          </cell>
          <cell r="B2087">
            <v>31</v>
          </cell>
          <cell r="C2087" t="str">
            <v>039</v>
          </cell>
          <cell r="D2087" t="str">
            <v xml:space="preserve">BOYLSTON                     </v>
          </cell>
          <cell r="E2087">
            <v>0</v>
          </cell>
          <cell r="G2087">
            <v>8410</v>
          </cell>
          <cell r="H2087" t="str">
            <v>Teacher/Instructional Staff-Professional Days (2353)</v>
          </cell>
          <cell r="I2087">
            <v>0</v>
          </cell>
          <cell r="J2087">
            <v>0</v>
          </cell>
          <cell r="K2087">
            <v>0</v>
          </cell>
          <cell r="L2087">
            <v>0</v>
          </cell>
          <cell r="M2087">
            <v>0</v>
          </cell>
        </row>
        <row r="2088">
          <cell r="A2088">
            <v>2086</v>
          </cell>
          <cell r="B2088">
            <v>32</v>
          </cell>
          <cell r="C2088" t="str">
            <v>039</v>
          </cell>
          <cell r="D2088" t="str">
            <v xml:space="preserve">BOYLSTON                     </v>
          </cell>
          <cell r="E2088">
            <v>0</v>
          </cell>
          <cell r="G2088">
            <v>8415</v>
          </cell>
          <cell r="H2088" t="str">
            <v>Substitutes for Instructional Staff at Prof. Dev. (2355)</v>
          </cell>
          <cell r="I2088">
            <v>0</v>
          </cell>
          <cell r="J2088">
            <v>0</v>
          </cell>
          <cell r="K2088">
            <v>0</v>
          </cell>
          <cell r="L2088">
            <v>0</v>
          </cell>
          <cell r="M2088">
            <v>0</v>
          </cell>
        </row>
        <row r="2089">
          <cell r="A2089">
            <v>2087</v>
          </cell>
          <cell r="B2089">
            <v>33</v>
          </cell>
          <cell r="C2089" t="str">
            <v>039</v>
          </cell>
          <cell r="D2089" t="str">
            <v xml:space="preserve">BOYLSTON                     </v>
          </cell>
          <cell r="E2089">
            <v>0</v>
          </cell>
          <cell r="G2089">
            <v>8420</v>
          </cell>
          <cell r="H2089" t="str">
            <v>Prof. Dev.  Stipends, Providers and Expenses (2357)</v>
          </cell>
          <cell r="I2089">
            <v>16322</v>
          </cell>
          <cell r="J2089">
            <v>24152</v>
          </cell>
          <cell r="K2089">
            <v>40474</v>
          </cell>
          <cell r="L2089">
            <v>0.83475780185257908</v>
          </cell>
          <cell r="M2089">
            <v>111.16176874485031</v>
          </cell>
        </row>
        <row r="2090">
          <cell r="A2090">
            <v>2088</v>
          </cell>
          <cell r="B2090">
            <v>34</v>
          </cell>
          <cell r="C2090" t="str">
            <v>039</v>
          </cell>
          <cell r="D2090" t="str">
            <v xml:space="preserve">BOYLSTON                     </v>
          </cell>
          <cell r="E2090">
            <v>9</v>
          </cell>
          <cell r="F2090" t="str">
            <v>Instructional Materials, Equipment and Technology</v>
          </cell>
          <cell r="I2090">
            <v>59256</v>
          </cell>
          <cell r="J2090">
            <v>30392</v>
          </cell>
          <cell r="K2090">
            <v>89648</v>
          </cell>
          <cell r="L2090">
            <v>1.8489491382240453</v>
          </cell>
          <cell r="M2090">
            <v>246.2180719582532</v>
          </cell>
        </row>
        <row r="2091">
          <cell r="A2091">
            <v>2089</v>
          </cell>
          <cell r="B2091">
            <v>35</v>
          </cell>
          <cell r="C2091" t="str">
            <v>039</v>
          </cell>
          <cell r="D2091" t="str">
            <v xml:space="preserve">BOYLSTON                     </v>
          </cell>
          <cell r="E2091">
            <v>0</v>
          </cell>
          <cell r="G2091">
            <v>8425</v>
          </cell>
          <cell r="H2091" t="str">
            <v>Textbooks &amp; Related Software/Media/Materials (2410)</v>
          </cell>
          <cell r="I2091">
            <v>15624</v>
          </cell>
          <cell r="J2091">
            <v>14583</v>
          </cell>
          <cell r="K2091">
            <v>30207</v>
          </cell>
          <cell r="L2091">
            <v>0.62300560657609472</v>
          </cell>
          <cell r="M2091">
            <v>82.963471573743476</v>
          </cell>
        </row>
        <row r="2092">
          <cell r="A2092">
            <v>2090</v>
          </cell>
          <cell r="B2092">
            <v>36</v>
          </cell>
          <cell r="C2092" t="str">
            <v>039</v>
          </cell>
          <cell r="D2092" t="str">
            <v xml:space="preserve">BOYLSTON                     </v>
          </cell>
          <cell r="E2092">
            <v>0</v>
          </cell>
          <cell r="G2092">
            <v>8430</v>
          </cell>
          <cell r="H2092" t="str">
            <v>Other Instructional Materials (2415)</v>
          </cell>
          <cell r="I2092">
            <v>9330</v>
          </cell>
          <cell r="J2092">
            <v>2689</v>
          </cell>
          <cell r="K2092">
            <v>12019</v>
          </cell>
          <cell r="L2092">
            <v>0.2478863967106327</v>
          </cell>
          <cell r="M2092">
            <v>33.010162043394672</v>
          </cell>
        </row>
        <row r="2093">
          <cell r="A2093">
            <v>2091</v>
          </cell>
          <cell r="B2093">
            <v>37</v>
          </cell>
          <cell r="C2093" t="str">
            <v>039</v>
          </cell>
          <cell r="D2093" t="str">
            <v xml:space="preserve">BOYLSTON                     </v>
          </cell>
          <cell r="E2093">
            <v>0</v>
          </cell>
          <cell r="G2093">
            <v>8435</v>
          </cell>
          <cell r="H2093" t="str">
            <v>Instructional Equipment (2420)</v>
          </cell>
          <cell r="I2093">
            <v>9542</v>
          </cell>
          <cell r="J2093">
            <v>5000</v>
          </cell>
          <cell r="K2093">
            <v>14542</v>
          </cell>
          <cell r="L2093">
            <v>0.29992212172110999</v>
          </cell>
          <cell r="M2093">
            <v>39.939577039274923</v>
          </cell>
        </row>
        <row r="2094">
          <cell r="A2094">
            <v>2092</v>
          </cell>
          <cell r="B2094">
            <v>38</v>
          </cell>
          <cell r="C2094" t="str">
            <v>039</v>
          </cell>
          <cell r="D2094" t="str">
            <v xml:space="preserve">BOYLSTON                     </v>
          </cell>
          <cell r="E2094">
            <v>0</v>
          </cell>
          <cell r="G2094">
            <v>8440</v>
          </cell>
          <cell r="H2094" t="str">
            <v>General Supplies (2430)</v>
          </cell>
          <cell r="I2094">
            <v>7648</v>
          </cell>
          <cell r="J2094">
            <v>1790</v>
          </cell>
          <cell r="K2094">
            <v>9438</v>
          </cell>
          <cell r="L2094">
            <v>0.19465444813669619</v>
          </cell>
          <cell r="M2094">
            <v>25.9214501510574</v>
          </cell>
        </row>
        <row r="2095">
          <cell r="A2095">
            <v>2093</v>
          </cell>
          <cell r="B2095">
            <v>39</v>
          </cell>
          <cell r="C2095" t="str">
            <v>039</v>
          </cell>
          <cell r="D2095" t="str">
            <v xml:space="preserve">BOYLSTON                     </v>
          </cell>
          <cell r="E2095">
            <v>0</v>
          </cell>
          <cell r="G2095">
            <v>8445</v>
          </cell>
          <cell r="H2095" t="str">
            <v>Other Instructional Services (2440)</v>
          </cell>
          <cell r="I2095">
            <v>0</v>
          </cell>
          <cell r="J2095">
            <v>0</v>
          </cell>
          <cell r="K2095">
            <v>0</v>
          </cell>
          <cell r="L2095">
            <v>0</v>
          </cell>
          <cell r="M2095">
            <v>0</v>
          </cell>
        </row>
        <row r="2096">
          <cell r="A2096">
            <v>2094</v>
          </cell>
          <cell r="B2096">
            <v>40</v>
          </cell>
          <cell r="C2096" t="str">
            <v>039</v>
          </cell>
          <cell r="D2096" t="str">
            <v xml:space="preserve">BOYLSTON                     </v>
          </cell>
          <cell r="E2096">
            <v>0</v>
          </cell>
          <cell r="G2096">
            <v>8450</v>
          </cell>
          <cell r="H2096" t="str">
            <v>Classroom Instructional Technology (2451)</v>
          </cell>
          <cell r="I2096">
            <v>15621</v>
          </cell>
          <cell r="J2096">
            <v>6330</v>
          </cell>
          <cell r="K2096">
            <v>21951</v>
          </cell>
          <cell r="L2096">
            <v>0.45272936968093003</v>
          </cell>
          <cell r="M2096">
            <v>60.288382312551491</v>
          </cell>
        </row>
        <row r="2097">
          <cell r="A2097">
            <v>2095</v>
          </cell>
          <cell r="B2097">
            <v>41</v>
          </cell>
          <cell r="C2097" t="str">
            <v>039</v>
          </cell>
          <cell r="D2097" t="str">
            <v xml:space="preserve">BOYLSTON                     </v>
          </cell>
          <cell r="E2097">
            <v>0</v>
          </cell>
          <cell r="G2097">
            <v>8455</v>
          </cell>
          <cell r="H2097" t="str">
            <v>Other Instructional Hardware  (2453)</v>
          </cell>
          <cell r="I2097">
            <v>0</v>
          </cell>
          <cell r="J2097">
            <v>0</v>
          </cell>
          <cell r="K2097">
            <v>0</v>
          </cell>
          <cell r="L2097">
            <v>0</v>
          </cell>
          <cell r="M2097">
            <v>0</v>
          </cell>
        </row>
        <row r="2098">
          <cell r="A2098">
            <v>2096</v>
          </cell>
          <cell r="B2098">
            <v>42</v>
          </cell>
          <cell r="C2098" t="str">
            <v>039</v>
          </cell>
          <cell r="D2098" t="str">
            <v xml:space="preserve">BOYLSTON                     </v>
          </cell>
          <cell r="E2098">
            <v>0</v>
          </cell>
          <cell r="G2098">
            <v>8460</v>
          </cell>
          <cell r="H2098" t="str">
            <v>Instructional Software (2455)</v>
          </cell>
          <cell r="I2098">
            <v>1491</v>
          </cell>
          <cell r="J2098">
            <v>0</v>
          </cell>
          <cell r="K2098">
            <v>1491</v>
          </cell>
          <cell r="L2098">
            <v>3.075119539858169E-2</v>
          </cell>
          <cell r="M2098">
            <v>4.0950288382312552</v>
          </cell>
        </row>
        <row r="2099">
          <cell r="A2099">
            <v>2097</v>
          </cell>
          <cell r="B2099">
            <v>43</v>
          </cell>
          <cell r="C2099" t="str">
            <v>039</v>
          </cell>
          <cell r="D2099" t="str">
            <v xml:space="preserve">BOYLSTON                     </v>
          </cell>
          <cell r="E2099">
            <v>10</v>
          </cell>
          <cell r="F2099" t="str">
            <v>Guidance, Counseling and Testing</v>
          </cell>
          <cell r="I2099">
            <v>84457</v>
          </cell>
          <cell r="J2099">
            <v>11733</v>
          </cell>
          <cell r="K2099">
            <v>96190</v>
          </cell>
          <cell r="L2099">
            <v>1.9838749063645693</v>
          </cell>
          <cell r="M2099">
            <v>264.18566327931887</v>
          </cell>
        </row>
        <row r="2100">
          <cell r="A2100">
            <v>2098</v>
          </cell>
          <cell r="B2100">
            <v>44</v>
          </cell>
          <cell r="C2100" t="str">
            <v>039</v>
          </cell>
          <cell r="D2100" t="str">
            <v xml:space="preserve">BOYLSTON                     </v>
          </cell>
          <cell r="E2100">
            <v>0</v>
          </cell>
          <cell r="G2100">
            <v>8465</v>
          </cell>
          <cell r="H2100" t="str">
            <v>Guidance and Adjustment Counselors (2710)</v>
          </cell>
          <cell r="I2100">
            <v>0</v>
          </cell>
          <cell r="J2100">
            <v>0</v>
          </cell>
          <cell r="K2100">
            <v>0</v>
          </cell>
          <cell r="L2100">
            <v>0</v>
          </cell>
          <cell r="M2100">
            <v>0</v>
          </cell>
        </row>
        <row r="2101">
          <cell r="A2101">
            <v>2099</v>
          </cell>
          <cell r="B2101">
            <v>45</v>
          </cell>
          <cell r="C2101" t="str">
            <v>039</v>
          </cell>
          <cell r="D2101" t="str">
            <v xml:space="preserve">BOYLSTON                     </v>
          </cell>
          <cell r="E2101">
            <v>0</v>
          </cell>
          <cell r="G2101">
            <v>8470</v>
          </cell>
          <cell r="H2101" t="str">
            <v>Testing and Assessment (2720)</v>
          </cell>
          <cell r="I2101">
            <v>11599</v>
          </cell>
          <cell r="J2101">
            <v>0</v>
          </cell>
          <cell r="K2101">
            <v>11599</v>
          </cell>
          <cell r="L2101">
            <v>0.23922408814765195</v>
          </cell>
          <cell r="M2101">
            <v>31.856632793188684</v>
          </cell>
        </row>
        <row r="2102">
          <cell r="A2102">
            <v>2100</v>
          </cell>
          <cell r="B2102">
            <v>46</v>
          </cell>
          <cell r="C2102" t="str">
            <v>039</v>
          </cell>
          <cell r="D2102" t="str">
            <v xml:space="preserve">BOYLSTON                     </v>
          </cell>
          <cell r="E2102">
            <v>0</v>
          </cell>
          <cell r="G2102">
            <v>8475</v>
          </cell>
          <cell r="H2102" t="str">
            <v>Psychological Services (2800)</v>
          </cell>
          <cell r="I2102">
            <v>72858</v>
          </cell>
          <cell r="J2102">
            <v>11733</v>
          </cell>
          <cell r="K2102">
            <v>84591</v>
          </cell>
          <cell r="L2102">
            <v>1.7446508182169174</v>
          </cell>
          <cell r="M2102">
            <v>232.32903048613016</v>
          </cell>
        </row>
        <row r="2103">
          <cell r="A2103">
            <v>2101</v>
          </cell>
          <cell r="B2103">
            <v>47</v>
          </cell>
          <cell r="C2103" t="str">
            <v>039</v>
          </cell>
          <cell r="D2103" t="str">
            <v xml:space="preserve">BOYLSTON                     </v>
          </cell>
          <cell r="E2103">
            <v>11</v>
          </cell>
          <cell r="F2103" t="str">
            <v>Pupil Services</v>
          </cell>
          <cell r="I2103">
            <v>206749</v>
          </cell>
          <cell r="J2103">
            <v>104780</v>
          </cell>
          <cell r="K2103">
            <v>311529</v>
          </cell>
          <cell r="L2103">
            <v>6.4251436293257917</v>
          </cell>
          <cell r="M2103">
            <v>855.6138423510024</v>
          </cell>
        </row>
        <row r="2104">
          <cell r="A2104">
            <v>2102</v>
          </cell>
          <cell r="B2104">
            <v>48</v>
          </cell>
          <cell r="C2104" t="str">
            <v>039</v>
          </cell>
          <cell r="D2104" t="str">
            <v xml:space="preserve">BOYLSTON                     </v>
          </cell>
          <cell r="E2104">
            <v>0</v>
          </cell>
          <cell r="G2104">
            <v>8485</v>
          </cell>
          <cell r="H2104" t="str">
            <v>Attendance and Parent Liaison Services (3100)</v>
          </cell>
          <cell r="I2104">
            <v>0</v>
          </cell>
          <cell r="J2104">
            <v>0</v>
          </cell>
          <cell r="K2104">
            <v>0</v>
          </cell>
          <cell r="L2104">
            <v>0</v>
          </cell>
          <cell r="M2104">
            <v>0</v>
          </cell>
        </row>
        <row r="2105">
          <cell r="A2105">
            <v>2103</v>
          </cell>
          <cell r="B2105">
            <v>49</v>
          </cell>
          <cell r="C2105" t="str">
            <v>039</v>
          </cell>
          <cell r="D2105" t="str">
            <v xml:space="preserve">BOYLSTON                     </v>
          </cell>
          <cell r="E2105">
            <v>0</v>
          </cell>
          <cell r="G2105">
            <v>8490</v>
          </cell>
          <cell r="H2105" t="str">
            <v>Medical/Health Services (3200)</v>
          </cell>
          <cell r="I2105">
            <v>65322</v>
          </cell>
          <cell r="J2105">
            <v>945</v>
          </cell>
          <cell r="K2105">
            <v>66267</v>
          </cell>
          <cell r="L2105">
            <v>1.3667266703405854</v>
          </cell>
          <cell r="M2105">
            <v>182.00219719857182</v>
          </cell>
        </row>
        <row r="2106">
          <cell r="A2106">
            <v>2104</v>
          </cell>
          <cell r="B2106">
            <v>50</v>
          </cell>
          <cell r="C2106" t="str">
            <v>039</v>
          </cell>
          <cell r="D2106" t="str">
            <v xml:space="preserve">BOYLSTON                     </v>
          </cell>
          <cell r="E2106">
            <v>0</v>
          </cell>
          <cell r="G2106">
            <v>8495</v>
          </cell>
          <cell r="H2106" t="str">
            <v>In-District Transportation (3300)</v>
          </cell>
          <cell r="I2106">
            <v>140740</v>
          </cell>
          <cell r="J2106">
            <v>703</v>
          </cell>
          <cell r="K2106">
            <v>141443</v>
          </cell>
          <cell r="L2106">
            <v>2.917197404937351</v>
          </cell>
          <cell r="M2106">
            <v>388.47294699258441</v>
          </cell>
        </row>
        <row r="2107">
          <cell r="A2107">
            <v>2105</v>
          </cell>
          <cell r="B2107">
            <v>51</v>
          </cell>
          <cell r="C2107" t="str">
            <v>039</v>
          </cell>
          <cell r="D2107" t="str">
            <v xml:space="preserve">BOYLSTON                     </v>
          </cell>
          <cell r="E2107">
            <v>0</v>
          </cell>
          <cell r="G2107">
            <v>8500</v>
          </cell>
          <cell r="H2107" t="str">
            <v>Food Salaries and Other Expenses (3400)</v>
          </cell>
          <cell r="I2107">
            <v>0</v>
          </cell>
          <cell r="J2107">
            <v>103132</v>
          </cell>
          <cell r="K2107">
            <v>103132</v>
          </cell>
          <cell r="L2107">
            <v>2.1270504921841229</v>
          </cell>
          <cell r="M2107">
            <v>283.25185388629495</v>
          </cell>
        </row>
        <row r="2108">
          <cell r="A2108">
            <v>2106</v>
          </cell>
          <cell r="B2108">
            <v>52</v>
          </cell>
          <cell r="C2108" t="str">
            <v>039</v>
          </cell>
          <cell r="D2108" t="str">
            <v xml:space="preserve">BOYLSTON                     </v>
          </cell>
          <cell r="E2108">
            <v>0</v>
          </cell>
          <cell r="G2108">
            <v>8505</v>
          </cell>
          <cell r="H2108" t="str">
            <v>Athletics (3510)</v>
          </cell>
          <cell r="I2108">
            <v>0</v>
          </cell>
          <cell r="J2108">
            <v>0</v>
          </cell>
          <cell r="K2108">
            <v>0</v>
          </cell>
          <cell r="L2108">
            <v>0</v>
          </cell>
          <cell r="M2108">
            <v>0</v>
          </cell>
        </row>
        <row r="2109">
          <cell r="A2109">
            <v>2107</v>
          </cell>
          <cell r="B2109">
            <v>53</v>
          </cell>
          <cell r="C2109" t="str">
            <v>039</v>
          </cell>
          <cell r="D2109" t="str">
            <v xml:space="preserve">BOYLSTON                     </v>
          </cell>
          <cell r="E2109">
            <v>0</v>
          </cell>
          <cell r="G2109">
            <v>8510</v>
          </cell>
          <cell r="H2109" t="str">
            <v>Other Student Body Activities (3520)</v>
          </cell>
          <cell r="I2109">
            <v>687</v>
          </cell>
          <cell r="J2109">
            <v>0</v>
          </cell>
          <cell r="K2109">
            <v>687</v>
          </cell>
          <cell r="L2109">
            <v>1.4169061863732811E-2</v>
          </cell>
          <cell r="M2109">
            <v>1.8868442735512221</v>
          </cell>
        </row>
        <row r="2110">
          <cell r="A2110">
            <v>2108</v>
          </cell>
          <cell r="B2110">
            <v>54</v>
          </cell>
          <cell r="C2110" t="str">
            <v>039</v>
          </cell>
          <cell r="D2110" t="str">
            <v xml:space="preserve">BOYLSTON                     </v>
          </cell>
          <cell r="E2110">
            <v>0</v>
          </cell>
          <cell r="G2110">
            <v>8515</v>
          </cell>
          <cell r="H2110" t="str">
            <v>School Security  (3600)</v>
          </cell>
          <cell r="I2110">
            <v>0</v>
          </cell>
          <cell r="J2110">
            <v>0</v>
          </cell>
          <cell r="K2110">
            <v>0</v>
          </cell>
          <cell r="L2110">
            <v>0</v>
          </cell>
          <cell r="M2110">
            <v>0</v>
          </cell>
        </row>
        <row r="2111">
          <cell r="A2111">
            <v>2109</v>
          </cell>
          <cell r="B2111">
            <v>55</v>
          </cell>
          <cell r="C2111" t="str">
            <v>039</v>
          </cell>
          <cell r="D2111" t="str">
            <v xml:space="preserve">BOYLSTON                     </v>
          </cell>
          <cell r="E2111">
            <v>12</v>
          </cell>
          <cell r="F2111" t="str">
            <v>Operations and Maintenance</v>
          </cell>
          <cell r="I2111">
            <v>249526</v>
          </cell>
          <cell r="J2111">
            <v>494</v>
          </cell>
          <cell r="K2111">
            <v>250020</v>
          </cell>
          <cell r="L2111">
            <v>5.1565485402772602</v>
          </cell>
          <cell r="M2111">
            <v>686.67948365833558</v>
          </cell>
        </row>
        <row r="2112">
          <cell r="A2112">
            <v>2110</v>
          </cell>
          <cell r="B2112">
            <v>56</v>
          </cell>
          <cell r="C2112" t="str">
            <v>039</v>
          </cell>
          <cell r="D2112" t="str">
            <v xml:space="preserve">BOYLSTON                     </v>
          </cell>
          <cell r="E2112">
            <v>0</v>
          </cell>
          <cell r="G2112">
            <v>8520</v>
          </cell>
          <cell r="H2112" t="str">
            <v>Custodial Services (4110)</v>
          </cell>
          <cell r="I2112">
            <v>108050</v>
          </cell>
          <cell r="J2112">
            <v>494</v>
          </cell>
          <cell r="K2112">
            <v>108544</v>
          </cell>
          <cell r="L2112">
            <v>2.238670525381389</v>
          </cell>
          <cell r="M2112">
            <v>298.11590222466356</v>
          </cell>
        </row>
        <row r="2113">
          <cell r="A2113">
            <v>2111</v>
          </cell>
          <cell r="B2113">
            <v>57</v>
          </cell>
          <cell r="C2113" t="str">
            <v>039</v>
          </cell>
          <cell r="D2113" t="str">
            <v xml:space="preserve">BOYLSTON                     </v>
          </cell>
          <cell r="E2113">
            <v>0</v>
          </cell>
          <cell r="G2113">
            <v>8525</v>
          </cell>
          <cell r="H2113" t="str">
            <v>Heating of Buildings (4120)</v>
          </cell>
          <cell r="I2113">
            <v>44144</v>
          </cell>
          <cell r="J2113">
            <v>0</v>
          </cell>
          <cell r="K2113">
            <v>44144</v>
          </cell>
          <cell r="L2113">
            <v>0.91044987905767283</v>
          </cell>
          <cell r="M2113">
            <v>121.24141719307882</v>
          </cell>
        </row>
        <row r="2114">
          <cell r="A2114">
            <v>2112</v>
          </cell>
          <cell r="B2114">
            <v>58</v>
          </cell>
          <cell r="C2114" t="str">
            <v>039</v>
          </cell>
          <cell r="D2114" t="str">
            <v xml:space="preserve">BOYLSTON                     </v>
          </cell>
          <cell r="E2114">
            <v>0</v>
          </cell>
          <cell r="G2114">
            <v>8530</v>
          </cell>
          <cell r="H2114" t="str">
            <v>Utility Services (4130)</v>
          </cell>
          <cell r="I2114">
            <v>58810</v>
          </cell>
          <cell r="J2114">
            <v>0</v>
          </cell>
          <cell r="K2114">
            <v>58810</v>
          </cell>
          <cell r="L2114">
            <v>1.212929444259282</v>
          </cell>
          <cell r="M2114">
            <v>161.52156001098598</v>
          </cell>
        </row>
        <row r="2115">
          <cell r="A2115">
            <v>2113</v>
          </cell>
          <cell r="B2115">
            <v>59</v>
          </cell>
          <cell r="C2115" t="str">
            <v>039</v>
          </cell>
          <cell r="D2115" t="str">
            <v xml:space="preserve">BOYLSTON                     </v>
          </cell>
          <cell r="E2115">
            <v>0</v>
          </cell>
          <cell r="G2115">
            <v>8535</v>
          </cell>
          <cell r="H2115" t="str">
            <v>Maintenance of Grounds (4210)</v>
          </cell>
          <cell r="I2115">
            <v>800</v>
          </cell>
          <cell r="J2115">
            <v>0</v>
          </cell>
          <cell r="K2115">
            <v>800</v>
          </cell>
          <cell r="L2115">
            <v>1.6499635358058588E-2</v>
          </cell>
          <cell r="M2115">
            <v>2.1971985718209281</v>
          </cell>
        </row>
        <row r="2116">
          <cell r="A2116">
            <v>2114</v>
          </cell>
          <cell r="B2116">
            <v>60</v>
          </cell>
          <cell r="C2116" t="str">
            <v>039</v>
          </cell>
          <cell r="D2116" t="str">
            <v xml:space="preserve">BOYLSTON                     </v>
          </cell>
          <cell r="E2116">
            <v>0</v>
          </cell>
          <cell r="G2116">
            <v>8540</v>
          </cell>
          <cell r="H2116" t="str">
            <v>Maintenance of Buildings (4220)</v>
          </cell>
          <cell r="I2116">
            <v>23076</v>
          </cell>
          <cell r="J2116">
            <v>0</v>
          </cell>
          <cell r="K2116">
            <v>23076</v>
          </cell>
          <cell r="L2116">
            <v>0.47593198190319996</v>
          </cell>
          <cell r="M2116">
            <v>63.378192804174674</v>
          </cell>
        </row>
        <row r="2117">
          <cell r="A2117">
            <v>2115</v>
          </cell>
          <cell r="B2117">
            <v>61</v>
          </cell>
          <cell r="C2117" t="str">
            <v>039</v>
          </cell>
          <cell r="D2117" t="str">
            <v xml:space="preserve">BOYLSTON                     </v>
          </cell>
          <cell r="E2117">
            <v>0</v>
          </cell>
          <cell r="G2117">
            <v>8545</v>
          </cell>
          <cell r="H2117" t="str">
            <v>Building Security System (4225)</v>
          </cell>
          <cell r="I2117">
            <v>491</v>
          </cell>
          <cell r="J2117">
            <v>0</v>
          </cell>
          <cell r="K2117">
            <v>491</v>
          </cell>
          <cell r="L2117">
            <v>1.0126651201008459E-2</v>
          </cell>
          <cell r="M2117">
            <v>1.3485306234550947</v>
          </cell>
        </row>
        <row r="2118">
          <cell r="A2118">
            <v>2116</v>
          </cell>
          <cell r="B2118">
            <v>62</v>
          </cell>
          <cell r="C2118" t="str">
            <v>039</v>
          </cell>
          <cell r="D2118" t="str">
            <v xml:space="preserve">BOYLSTON                     </v>
          </cell>
          <cell r="E2118">
            <v>0</v>
          </cell>
          <cell r="G2118">
            <v>8550</v>
          </cell>
          <cell r="H2118" t="str">
            <v>Maintenance of Equipment (4230)</v>
          </cell>
          <cell r="I2118">
            <v>6124</v>
          </cell>
          <cell r="J2118">
            <v>0</v>
          </cell>
          <cell r="K2118">
            <v>6124</v>
          </cell>
          <cell r="L2118">
            <v>0.12630470866593849</v>
          </cell>
          <cell r="M2118">
            <v>16.819555067289205</v>
          </cell>
        </row>
        <row r="2119">
          <cell r="A2119">
            <v>2117</v>
          </cell>
          <cell r="B2119">
            <v>63</v>
          </cell>
          <cell r="C2119" t="str">
            <v>039</v>
          </cell>
          <cell r="D2119" t="str">
            <v xml:space="preserve">BOYLSTON                     </v>
          </cell>
          <cell r="E2119">
            <v>0</v>
          </cell>
          <cell r="G2119">
            <v>8555</v>
          </cell>
          <cell r="H2119" t="str">
            <v xml:space="preserve">Extraordinary Maintenance (4300)   </v>
          </cell>
          <cell r="I2119">
            <v>0</v>
          </cell>
          <cell r="J2119">
            <v>0</v>
          </cell>
          <cell r="K2119">
            <v>0</v>
          </cell>
          <cell r="L2119">
            <v>0</v>
          </cell>
          <cell r="M2119">
            <v>0</v>
          </cell>
        </row>
        <row r="2120">
          <cell r="A2120">
            <v>2118</v>
          </cell>
          <cell r="B2120">
            <v>64</v>
          </cell>
          <cell r="C2120" t="str">
            <v>039</v>
          </cell>
          <cell r="D2120" t="str">
            <v xml:space="preserve">BOYLSTON                     </v>
          </cell>
          <cell r="E2120">
            <v>0</v>
          </cell>
          <cell r="G2120">
            <v>8560</v>
          </cell>
          <cell r="H2120" t="str">
            <v>Networking and Telecommunications (4400)</v>
          </cell>
          <cell r="I2120">
            <v>8031</v>
          </cell>
          <cell r="J2120">
            <v>0</v>
          </cell>
          <cell r="K2120">
            <v>8031</v>
          </cell>
          <cell r="L2120">
            <v>0.16563571445071065</v>
          </cell>
          <cell r="M2120">
            <v>22.057127162867342</v>
          </cell>
        </row>
        <row r="2121">
          <cell r="A2121">
            <v>2119</v>
          </cell>
          <cell r="B2121">
            <v>65</v>
          </cell>
          <cell r="C2121" t="str">
            <v>039</v>
          </cell>
          <cell r="D2121" t="str">
            <v xml:space="preserve">BOYLSTON                     </v>
          </cell>
          <cell r="E2121">
            <v>0</v>
          </cell>
          <cell r="G2121">
            <v>8565</v>
          </cell>
          <cell r="H2121" t="str">
            <v>Technology Maintenance (4450)</v>
          </cell>
          <cell r="I2121">
            <v>0</v>
          </cell>
          <cell r="J2121">
            <v>0</v>
          </cell>
          <cell r="K2121">
            <v>0</v>
          </cell>
          <cell r="L2121">
            <v>0</v>
          </cell>
          <cell r="M2121">
            <v>0</v>
          </cell>
        </row>
        <row r="2122">
          <cell r="A2122">
            <v>2120</v>
          </cell>
          <cell r="B2122">
            <v>66</v>
          </cell>
          <cell r="C2122" t="str">
            <v>039</v>
          </cell>
          <cell r="D2122" t="str">
            <v xml:space="preserve">BOYLSTON                     </v>
          </cell>
          <cell r="E2122">
            <v>13</v>
          </cell>
          <cell r="F2122" t="str">
            <v>Insurance, Retirement Programs and Other</v>
          </cell>
          <cell r="I2122">
            <v>577597</v>
          </cell>
          <cell r="J2122">
            <v>12067</v>
          </cell>
          <cell r="K2122">
            <v>589664</v>
          </cell>
          <cell r="L2122">
            <v>12.161551229717823</v>
          </cell>
          <cell r="M2122">
            <v>1619.5111233177697</v>
          </cell>
        </row>
        <row r="2123">
          <cell r="A2123">
            <v>2121</v>
          </cell>
          <cell r="B2123">
            <v>67</v>
          </cell>
          <cell r="C2123" t="str">
            <v>039</v>
          </cell>
          <cell r="D2123" t="str">
            <v xml:space="preserve">BOYLSTON                     </v>
          </cell>
          <cell r="E2123">
            <v>0</v>
          </cell>
          <cell r="G2123">
            <v>8570</v>
          </cell>
          <cell r="H2123" t="str">
            <v>Employer Retirement Contributions (5100)</v>
          </cell>
          <cell r="I2123">
            <v>64124</v>
          </cell>
          <cell r="J2123">
            <v>12067</v>
          </cell>
          <cell r="K2123">
            <v>76191</v>
          </cell>
          <cell r="L2123">
            <v>1.5714046469573022</v>
          </cell>
          <cell r="M2123">
            <v>209.25844548201042</v>
          </cell>
        </row>
        <row r="2124">
          <cell r="A2124">
            <v>2122</v>
          </cell>
          <cell r="B2124">
            <v>68</v>
          </cell>
          <cell r="C2124" t="str">
            <v>039</v>
          </cell>
          <cell r="D2124" t="str">
            <v xml:space="preserve">BOYLSTON                     </v>
          </cell>
          <cell r="E2124">
            <v>0</v>
          </cell>
          <cell r="G2124">
            <v>8575</v>
          </cell>
          <cell r="H2124" t="str">
            <v>Insurance for Active Employees (5200)</v>
          </cell>
          <cell r="I2124">
            <v>426696</v>
          </cell>
          <cell r="J2124">
            <v>0</v>
          </cell>
          <cell r="K2124">
            <v>426696</v>
          </cell>
          <cell r="L2124">
            <v>8.8004105109277084</v>
          </cell>
          <cell r="M2124">
            <v>1171.9198022521284</v>
          </cell>
        </row>
        <row r="2125">
          <cell r="A2125">
            <v>2123</v>
          </cell>
          <cell r="B2125">
            <v>69</v>
          </cell>
          <cell r="C2125" t="str">
            <v>039</v>
          </cell>
          <cell r="D2125" t="str">
            <v xml:space="preserve">BOYLSTON                     </v>
          </cell>
          <cell r="E2125">
            <v>0</v>
          </cell>
          <cell r="G2125">
            <v>8580</v>
          </cell>
          <cell r="H2125" t="str">
            <v>Insurance for Retired School Employees (5250)</v>
          </cell>
          <cell r="I2125">
            <v>78495</v>
          </cell>
          <cell r="J2125">
            <v>0</v>
          </cell>
          <cell r="K2125">
            <v>78495</v>
          </cell>
          <cell r="L2125">
            <v>1.6189235967885109</v>
          </cell>
          <cell r="M2125">
            <v>215.5863773688547</v>
          </cell>
        </row>
        <row r="2126">
          <cell r="A2126">
            <v>2124</v>
          </cell>
          <cell r="B2126">
            <v>70</v>
          </cell>
          <cell r="C2126" t="str">
            <v>039</v>
          </cell>
          <cell r="D2126" t="str">
            <v xml:space="preserve">BOYLSTON                     </v>
          </cell>
          <cell r="E2126">
            <v>0</v>
          </cell>
          <cell r="G2126">
            <v>8585</v>
          </cell>
          <cell r="H2126" t="str">
            <v>Other Non-Employee Insurance (5260)</v>
          </cell>
          <cell r="I2126">
            <v>0</v>
          </cell>
          <cell r="J2126">
            <v>0</v>
          </cell>
          <cell r="K2126">
            <v>0</v>
          </cell>
          <cell r="L2126">
            <v>0</v>
          </cell>
          <cell r="M2126">
            <v>0</v>
          </cell>
        </row>
        <row r="2127">
          <cell r="A2127">
            <v>2125</v>
          </cell>
          <cell r="B2127">
            <v>71</v>
          </cell>
          <cell r="C2127" t="str">
            <v>039</v>
          </cell>
          <cell r="D2127" t="str">
            <v xml:space="preserve">BOYLSTON                     </v>
          </cell>
          <cell r="E2127">
            <v>0</v>
          </cell>
          <cell r="G2127">
            <v>8590</v>
          </cell>
          <cell r="H2127" t="str">
            <v xml:space="preserve">Rental Lease of Equipment (5300)   </v>
          </cell>
          <cell r="I2127">
            <v>0</v>
          </cell>
          <cell r="J2127">
            <v>0</v>
          </cell>
          <cell r="K2127">
            <v>0</v>
          </cell>
          <cell r="L2127">
            <v>0</v>
          </cell>
          <cell r="M2127">
            <v>0</v>
          </cell>
        </row>
        <row r="2128">
          <cell r="A2128">
            <v>2126</v>
          </cell>
          <cell r="B2128">
            <v>72</v>
          </cell>
          <cell r="C2128" t="str">
            <v>039</v>
          </cell>
          <cell r="D2128" t="str">
            <v xml:space="preserve">BOYLSTON                     </v>
          </cell>
          <cell r="E2128">
            <v>0</v>
          </cell>
          <cell r="G2128">
            <v>8595</v>
          </cell>
          <cell r="H2128" t="str">
            <v>Rental Lease  of Buildings (5350)</v>
          </cell>
          <cell r="I2128">
            <v>8282</v>
          </cell>
          <cell r="J2128">
            <v>0</v>
          </cell>
          <cell r="K2128">
            <v>8282</v>
          </cell>
          <cell r="L2128">
            <v>0.17081247504430153</v>
          </cell>
          <cell r="M2128">
            <v>22.74649821477616</v>
          </cell>
        </row>
        <row r="2129">
          <cell r="A2129">
            <v>2127</v>
          </cell>
          <cell r="B2129">
            <v>73</v>
          </cell>
          <cell r="C2129" t="str">
            <v>039</v>
          </cell>
          <cell r="D2129" t="str">
            <v xml:space="preserve">BOYLSTON                     </v>
          </cell>
          <cell r="E2129">
            <v>0</v>
          </cell>
          <cell r="G2129">
            <v>8600</v>
          </cell>
          <cell r="H2129" t="str">
            <v>Short Term Interest RAN's (5400)</v>
          </cell>
          <cell r="I2129">
            <v>0</v>
          </cell>
          <cell r="J2129">
            <v>0</v>
          </cell>
          <cell r="K2129">
            <v>0</v>
          </cell>
          <cell r="L2129">
            <v>0</v>
          </cell>
          <cell r="M2129">
            <v>0</v>
          </cell>
        </row>
        <row r="2130">
          <cell r="A2130">
            <v>2128</v>
          </cell>
          <cell r="B2130">
            <v>74</v>
          </cell>
          <cell r="C2130" t="str">
            <v>039</v>
          </cell>
          <cell r="D2130" t="str">
            <v xml:space="preserve">BOYLSTON                     </v>
          </cell>
          <cell r="E2130">
            <v>0</v>
          </cell>
          <cell r="G2130">
            <v>8610</v>
          </cell>
          <cell r="H2130" t="str">
            <v>Crossing Guards, Inspections, Bank Charges (5500)</v>
          </cell>
          <cell r="I2130">
            <v>0</v>
          </cell>
          <cell r="J2130">
            <v>0</v>
          </cell>
          <cell r="K2130">
            <v>0</v>
          </cell>
          <cell r="L2130">
            <v>0</v>
          </cell>
          <cell r="M2130">
            <v>0</v>
          </cell>
        </row>
        <row r="2131">
          <cell r="A2131">
            <v>2129</v>
          </cell>
          <cell r="B2131">
            <v>75</v>
          </cell>
          <cell r="C2131" t="str">
            <v>039</v>
          </cell>
          <cell r="D2131" t="str">
            <v xml:space="preserve">BOYLSTON                     </v>
          </cell>
          <cell r="E2131">
            <v>14</v>
          </cell>
          <cell r="F2131" t="str">
            <v xml:space="preserve">Payments To Out-Of-District Schools </v>
          </cell>
          <cell r="I2131">
            <v>474492</v>
          </cell>
          <cell r="J2131">
            <v>39166</v>
          </cell>
          <cell r="K2131">
            <v>513658</v>
          </cell>
          <cell r="L2131">
            <v>10.593962123437072</v>
          </cell>
          <cell r="M2131">
            <v>16306.603174603175</v>
          </cell>
        </row>
        <row r="2132">
          <cell r="A2132">
            <v>2130</v>
          </cell>
          <cell r="B2132">
            <v>76</v>
          </cell>
          <cell r="C2132" t="str">
            <v>039</v>
          </cell>
          <cell r="D2132" t="str">
            <v xml:space="preserve">BOYLSTON                     </v>
          </cell>
          <cell r="E2132">
            <v>15</v>
          </cell>
          <cell r="F2132" t="str">
            <v>Tuition To Other Schools (9000)</v>
          </cell>
          <cell r="G2132" t="str">
            <v xml:space="preserve"> </v>
          </cell>
          <cell r="I2132">
            <v>455362</v>
          </cell>
          <cell r="J2132">
            <v>39166</v>
          </cell>
          <cell r="K2132">
            <v>494528</v>
          </cell>
          <cell r="L2132">
            <v>10.199414592937496</v>
          </cell>
          <cell r="M2132">
            <v>15699.301587301587</v>
          </cell>
        </row>
        <row r="2133">
          <cell r="A2133">
            <v>2131</v>
          </cell>
          <cell r="B2133">
            <v>77</v>
          </cell>
          <cell r="C2133" t="str">
            <v>039</v>
          </cell>
          <cell r="D2133" t="str">
            <v xml:space="preserve">BOYLSTON                     </v>
          </cell>
          <cell r="E2133">
            <v>16</v>
          </cell>
          <cell r="F2133" t="str">
            <v>Out-of-District Transportation (3300)</v>
          </cell>
          <cell r="I2133">
            <v>19130</v>
          </cell>
          <cell r="K2133">
            <v>19130</v>
          </cell>
          <cell r="L2133">
            <v>0.39454753049957597</v>
          </cell>
          <cell r="M2133">
            <v>607.30158730158735</v>
          </cell>
        </row>
        <row r="2134">
          <cell r="A2134">
            <v>2132</v>
          </cell>
          <cell r="B2134">
            <v>78</v>
          </cell>
          <cell r="C2134" t="str">
            <v>039</v>
          </cell>
          <cell r="D2134" t="str">
            <v xml:space="preserve">BOYLSTON                     </v>
          </cell>
          <cell r="E2134">
            <v>17</v>
          </cell>
          <cell r="F2134" t="str">
            <v>TOTAL EXPENDITURES</v>
          </cell>
          <cell r="I2134">
            <v>4172285</v>
          </cell>
          <cell r="J2134">
            <v>676307</v>
          </cell>
          <cell r="K2134">
            <v>4848592</v>
          </cell>
          <cell r="L2134">
            <v>99.999999999999986</v>
          </cell>
          <cell r="M2134">
            <v>12256.299292214357</v>
          </cell>
        </row>
        <row r="2135">
          <cell r="A2135">
            <v>2133</v>
          </cell>
          <cell r="B2135">
            <v>79</v>
          </cell>
          <cell r="C2135" t="str">
            <v>039</v>
          </cell>
          <cell r="D2135" t="str">
            <v xml:space="preserve">BOYLSTON                     </v>
          </cell>
          <cell r="E2135">
            <v>18</v>
          </cell>
          <cell r="F2135" t="str">
            <v>percentage of overall spending from the general fund</v>
          </cell>
          <cell r="I2135">
            <v>86.051476387371835</v>
          </cell>
        </row>
        <row r="2136">
          <cell r="A2136">
            <v>2134</v>
          </cell>
          <cell r="B2136">
            <v>1</v>
          </cell>
          <cell r="C2136" t="str">
            <v>040</v>
          </cell>
          <cell r="D2136" t="str">
            <v xml:space="preserve">BRAINTREE                    </v>
          </cell>
          <cell r="E2136">
            <v>1</v>
          </cell>
          <cell r="F2136" t="str">
            <v>In-District FTE Average Membership</v>
          </cell>
          <cell r="G2136" t="str">
            <v xml:space="preserve"> </v>
          </cell>
        </row>
        <row r="2137">
          <cell r="A2137">
            <v>2135</v>
          </cell>
          <cell r="B2137">
            <v>2</v>
          </cell>
          <cell r="C2137" t="str">
            <v>040</v>
          </cell>
          <cell r="D2137" t="str">
            <v xml:space="preserve">BRAINTREE                    </v>
          </cell>
          <cell r="E2137">
            <v>2</v>
          </cell>
          <cell r="F2137" t="str">
            <v>Out-of-District FTE Average Membership</v>
          </cell>
          <cell r="G2137" t="str">
            <v xml:space="preserve"> </v>
          </cell>
        </row>
        <row r="2138">
          <cell r="A2138">
            <v>2136</v>
          </cell>
          <cell r="B2138">
            <v>3</v>
          </cell>
          <cell r="C2138" t="str">
            <v>040</v>
          </cell>
          <cell r="D2138" t="str">
            <v xml:space="preserve">BRAINTREE                    </v>
          </cell>
          <cell r="E2138">
            <v>3</v>
          </cell>
          <cell r="F2138" t="str">
            <v>Total FTE Average Membership</v>
          </cell>
          <cell r="G2138" t="str">
            <v xml:space="preserve"> </v>
          </cell>
        </row>
        <row r="2139">
          <cell r="A2139">
            <v>2137</v>
          </cell>
          <cell r="B2139">
            <v>4</v>
          </cell>
          <cell r="C2139" t="str">
            <v>040</v>
          </cell>
          <cell r="D2139" t="str">
            <v xml:space="preserve">BRAINTREE                    </v>
          </cell>
          <cell r="E2139">
            <v>4</v>
          </cell>
          <cell r="F2139" t="str">
            <v>Administration</v>
          </cell>
          <cell r="G2139" t="str">
            <v xml:space="preserve"> </v>
          </cell>
          <cell r="I2139">
            <v>1897806</v>
          </cell>
          <cell r="J2139">
            <v>0</v>
          </cell>
          <cell r="K2139">
            <v>1897806</v>
          </cell>
          <cell r="L2139">
            <v>3.0034246339039834</v>
          </cell>
          <cell r="M2139">
            <v>342.26771028711585</v>
          </cell>
        </row>
        <row r="2140">
          <cell r="A2140">
            <v>2138</v>
          </cell>
          <cell r="B2140">
            <v>5</v>
          </cell>
          <cell r="C2140" t="str">
            <v>040</v>
          </cell>
          <cell r="D2140" t="str">
            <v xml:space="preserve">BRAINTREE                    </v>
          </cell>
          <cell r="E2140">
            <v>0</v>
          </cell>
          <cell r="G2140">
            <v>8300</v>
          </cell>
          <cell r="H2140" t="str">
            <v>School Committee (1110)</v>
          </cell>
          <cell r="I2140">
            <v>66277</v>
          </cell>
          <cell r="J2140">
            <v>0</v>
          </cell>
          <cell r="K2140">
            <v>66277</v>
          </cell>
          <cell r="L2140">
            <v>0.10488847356434446</v>
          </cell>
          <cell r="M2140">
            <v>11.953001009955273</v>
          </cell>
        </row>
        <row r="2141">
          <cell r="A2141">
            <v>2139</v>
          </cell>
          <cell r="B2141">
            <v>6</v>
          </cell>
          <cell r="C2141" t="str">
            <v>040</v>
          </cell>
          <cell r="D2141" t="str">
            <v xml:space="preserve">BRAINTREE                    </v>
          </cell>
          <cell r="E2141">
            <v>0</v>
          </cell>
          <cell r="G2141">
            <v>8305</v>
          </cell>
          <cell r="H2141" t="str">
            <v>Superintendent (1210)</v>
          </cell>
          <cell r="I2141">
            <v>327999</v>
          </cell>
          <cell r="J2141">
            <v>0</v>
          </cell>
          <cell r="K2141">
            <v>327999</v>
          </cell>
          <cell r="L2141">
            <v>0.51908376119364819</v>
          </cell>
          <cell r="M2141">
            <v>59.154342807675661</v>
          </cell>
        </row>
        <row r="2142">
          <cell r="A2142">
            <v>2140</v>
          </cell>
          <cell r="B2142">
            <v>7</v>
          </cell>
          <cell r="C2142" t="str">
            <v>040</v>
          </cell>
          <cell r="D2142" t="str">
            <v xml:space="preserve">BRAINTREE                    </v>
          </cell>
          <cell r="E2142">
            <v>0</v>
          </cell>
          <cell r="G2142">
            <v>8310</v>
          </cell>
          <cell r="H2142" t="str">
            <v>Assistant Superintendents (1220)</v>
          </cell>
          <cell r="I2142">
            <v>180402</v>
          </cell>
          <cell r="J2142">
            <v>0</v>
          </cell>
          <cell r="K2142">
            <v>180402</v>
          </cell>
          <cell r="L2142">
            <v>0.28550010422853883</v>
          </cell>
          <cell r="M2142">
            <v>32.535348434569322</v>
          </cell>
        </row>
        <row r="2143">
          <cell r="A2143">
            <v>2141</v>
          </cell>
          <cell r="B2143">
            <v>8</v>
          </cell>
          <cell r="C2143" t="str">
            <v>040</v>
          </cell>
          <cell r="D2143" t="str">
            <v xml:space="preserve">BRAINTREE                    </v>
          </cell>
          <cell r="E2143">
            <v>0</v>
          </cell>
          <cell r="G2143">
            <v>8315</v>
          </cell>
          <cell r="H2143" t="str">
            <v>Other District-Wide Administration (1230)</v>
          </cell>
          <cell r="I2143">
            <v>0</v>
          </cell>
          <cell r="J2143">
            <v>0</v>
          </cell>
          <cell r="K2143">
            <v>0</v>
          </cell>
          <cell r="L2143">
            <v>0</v>
          </cell>
          <cell r="M2143">
            <v>0</v>
          </cell>
        </row>
        <row r="2144">
          <cell r="A2144">
            <v>2142</v>
          </cell>
          <cell r="B2144">
            <v>9</v>
          </cell>
          <cell r="C2144" t="str">
            <v>040</v>
          </cell>
          <cell r="D2144" t="str">
            <v xml:space="preserve">BRAINTREE                    </v>
          </cell>
          <cell r="E2144">
            <v>0</v>
          </cell>
          <cell r="G2144">
            <v>8320</v>
          </cell>
          <cell r="H2144" t="str">
            <v>Business and Finance (1410)</v>
          </cell>
          <cell r="I2144">
            <v>1027969</v>
          </cell>
          <cell r="J2144">
            <v>0</v>
          </cell>
          <cell r="K2144">
            <v>1027969</v>
          </cell>
          <cell r="L2144">
            <v>1.6268403711915991</v>
          </cell>
          <cell r="M2144">
            <v>185.39334150916173</v>
          </cell>
        </row>
        <row r="2145">
          <cell r="A2145">
            <v>2143</v>
          </cell>
          <cell r="B2145">
            <v>10</v>
          </cell>
          <cell r="C2145" t="str">
            <v>040</v>
          </cell>
          <cell r="D2145" t="str">
            <v xml:space="preserve">BRAINTREE                    </v>
          </cell>
          <cell r="E2145">
            <v>0</v>
          </cell>
          <cell r="G2145">
            <v>8325</v>
          </cell>
          <cell r="H2145" t="str">
            <v>Human Resources and Benefits (1420)</v>
          </cell>
          <cell r="I2145">
            <v>0</v>
          </cell>
          <cell r="J2145">
            <v>0</v>
          </cell>
          <cell r="K2145">
            <v>0</v>
          </cell>
          <cell r="L2145">
            <v>0</v>
          </cell>
          <cell r="M2145">
            <v>0</v>
          </cell>
        </row>
        <row r="2146">
          <cell r="A2146">
            <v>2144</v>
          </cell>
          <cell r="B2146">
            <v>11</v>
          </cell>
          <cell r="C2146" t="str">
            <v>040</v>
          </cell>
          <cell r="D2146" t="str">
            <v xml:space="preserve">BRAINTREE                    </v>
          </cell>
          <cell r="E2146">
            <v>0</v>
          </cell>
          <cell r="G2146">
            <v>8330</v>
          </cell>
          <cell r="H2146" t="str">
            <v>Legal Service For School Committee (1430)</v>
          </cell>
          <cell r="I2146">
            <v>15595</v>
          </cell>
          <cell r="J2146">
            <v>0</v>
          </cell>
          <cell r="K2146">
            <v>15595</v>
          </cell>
          <cell r="L2146">
            <v>2.4680292488132412E-2</v>
          </cell>
          <cell r="M2146">
            <v>2.8125450872889912</v>
          </cell>
        </row>
        <row r="2147">
          <cell r="A2147">
            <v>2145</v>
          </cell>
          <cell r="B2147">
            <v>12</v>
          </cell>
          <cell r="C2147" t="str">
            <v>040</v>
          </cell>
          <cell r="D2147" t="str">
            <v xml:space="preserve">BRAINTREE                    </v>
          </cell>
          <cell r="E2147">
            <v>0</v>
          </cell>
          <cell r="G2147">
            <v>8335</v>
          </cell>
          <cell r="H2147" t="str">
            <v>Legal Settlements (1435)</v>
          </cell>
          <cell r="I2147">
            <v>0</v>
          </cell>
          <cell r="J2147">
            <v>0</v>
          </cell>
          <cell r="K2147">
            <v>0</v>
          </cell>
          <cell r="L2147">
            <v>0</v>
          </cell>
          <cell r="M2147">
            <v>0</v>
          </cell>
        </row>
        <row r="2148">
          <cell r="A2148">
            <v>2146</v>
          </cell>
          <cell r="B2148">
            <v>13</v>
          </cell>
          <cell r="C2148" t="str">
            <v>040</v>
          </cell>
          <cell r="D2148" t="str">
            <v xml:space="preserve">BRAINTREE                    </v>
          </cell>
          <cell r="E2148">
            <v>0</v>
          </cell>
          <cell r="G2148">
            <v>8340</v>
          </cell>
          <cell r="H2148" t="str">
            <v>District-wide Information Mgmt and Tech (1450)</v>
          </cell>
          <cell r="I2148">
            <v>279564</v>
          </cell>
          <cell r="J2148">
            <v>0</v>
          </cell>
          <cell r="K2148">
            <v>279564</v>
          </cell>
          <cell r="L2148">
            <v>0.44243163123772039</v>
          </cell>
          <cell r="M2148">
            <v>50.419131438464866</v>
          </cell>
        </row>
        <row r="2149">
          <cell r="A2149">
            <v>2147</v>
          </cell>
          <cell r="B2149">
            <v>14</v>
          </cell>
          <cell r="C2149" t="str">
            <v>040</v>
          </cell>
          <cell r="D2149" t="str">
            <v xml:space="preserve">BRAINTREE                    </v>
          </cell>
          <cell r="E2149">
            <v>5</v>
          </cell>
          <cell r="F2149" t="str">
            <v xml:space="preserve">Instructional Leadership </v>
          </cell>
          <cell r="I2149">
            <v>3195368</v>
          </cell>
          <cell r="J2149">
            <v>469285</v>
          </cell>
          <cell r="K2149">
            <v>3664653</v>
          </cell>
          <cell r="L2149">
            <v>5.7995965314210904</v>
          </cell>
          <cell r="M2149">
            <v>660.91707545808686</v>
          </cell>
        </row>
        <row r="2150">
          <cell r="A2150">
            <v>2148</v>
          </cell>
          <cell r="B2150">
            <v>15</v>
          </cell>
          <cell r="C2150" t="str">
            <v>040</v>
          </cell>
          <cell r="D2150" t="str">
            <v xml:space="preserve">BRAINTREE                    </v>
          </cell>
          <cell r="E2150">
            <v>0</v>
          </cell>
          <cell r="G2150">
            <v>8345</v>
          </cell>
          <cell r="H2150" t="str">
            <v>Curriculum Directors  (Supervisory) (2110)</v>
          </cell>
          <cell r="I2150">
            <v>1095213</v>
          </cell>
          <cell r="J2150">
            <v>13751</v>
          </cell>
          <cell r="K2150">
            <v>1108964</v>
          </cell>
          <cell r="L2150">
            <v>1.7550212169803958</v>
          </cell>
          <cell r="M2150">
            <v>200.00072139662385</v>
          </cell>
        </row>
        <row r="2151">
          <cell r="A2151">
            <v>2149</v>
          </cell>
          <cell r="B2151">
            <v>16</v>
          </cell>
          <cell r="C2151" t="str">
            <v>040</v>
          </cell>
          <cell r="D2151" t="str">
            <v xml:space="preserve">BRAINTREE                    </v>
          </cell>
          <cell r="E2151">
            <v>0</v>
          </cell>
          <cell r="G2151">
            <v>8350</v>
          </cell>
          <cell r="H2151" t="str">
            <v>Department Heads  (Non-Supervisory) (2120)</v>
          </cell>
          <cell r="I2151">
            <v>0</v>
          </cell>
          <cell r="J2151">
            <v>124640</v>
          </cell>
          <cell r="K2151">
            <v>124640</v>
          </cell>
          <cell r="L2151">
            <v>0.19725243063294798</v>
          </cell>
          <cell r="M2151">
            <v>22.478718799596017</v>
          </cell>
        </row>
        <row r="2152">
          <cell r="A2152">
            <v>2150</v>
          </cell>
          <cell r="B2152">
            <v>17</v>
          </cell>
          <cell r="C2152" t="str">
            <v>040</v>
          </cell>
          <cell r="D2152" t="str">
            <v xml:space="preserve">BRAINTREE                    </v>
          </cell>
          <cell r="E2152">
            <v>0</v>
          </cell>
          <cell r="G2152">
            <v>8355</v>
          </cell>
          <cell r="H2152" t="str">
            <v>School Leadership-Building (2210)</v>
          </cell>
          <cell r="I2152">
            <v>2100155</v>
          </cell>
          <cell r="J2152">
            <v>149073</v>
          </cell>
          <cell r="K2152">
            <v>2249228</v>
          </cell>
          <cell r="L2152">
            <v>3.5595771024364917</v>
          </cell>
          <cell r="M2152">
            <v>405.64637137498192</v>
          </cell>
        </row>
        <row r="2153">
          <cell r="A2153">
            <v>2151</v>
          </cell>
          <cell r="B2153">
            <v>18</v>
          </cell>
          <cell r="C2153" t="str">
            <v>040</v>
          </cell>
          <cell r="D2153" t="str">
            <v xml:space="preserve">BRAINTREE                    </v>
          </cell>
          <cell r="E2153">
            <v>0</v>
          </cell>
          <cell r="G2153">
            <v>8360</v>
          </cell>
          <cell r="H2153" t="str">
            <v>Curriculum Leaders/Dept Heads-Building Level (2220)</v>
          </cell>
          <cell r="I2153">
            <v>0</v>
          </cell>
          <cell r="J2153">
            <v>0</v>
          </cell>
          <cell r="K2153">
            <v>0</v>
          </cell>
          <cell r="L2153">
            <v>0</v>
          </cell>
          <cell r="M2153">
            <v>0</v>
          </cell>
        </row>
        <row r="2154">
          <cell r="A2154">
            <v>2152</v>
          </cell>
          <cell r="B2154">
            <v>19</v>
          </cell>
          <cell r="C2154" t="str">
            <v>040</v>
          </cell>
          <cell r="D2154" t="str">
            <v xml:space="preserve">BRAINTREE                    </v>
          </cell>
          <cell r="E2154">
            <v>0</v>
          </cell>
          <cell r="G2154">
            <v>8365</v>
          </cell>
          <cell r="H2154" t="str">
            <v>Building Technology (2250)</v>
          </cell>
          <cell r="I2154">
            <v>0</v>
          </cell>
          <cell r="J2154">
            <v>0</v>
          </cell>
          <cell r="K2154">
            <v>0</v>
          </cell>
          <cell r="L2154">
            <v>0</v>
          </cell>
          <cell r="M2154">
            <v>0</v>
          </cell>
        </row>
        <row r="2155">
          <cell r="A2155">
            <v>2153</v>
          </cell>
          <cell r="B2155">
            <v>20</v>
          </cell>
          <cell r="C2155" t="str">
            <v>040</v>
          </cell>
          <cell r="D2155" t="str">
            <v xml:space="preserve">BRAINTREE                    </v>
          </cell>
          <cell r="E2155">
            <v>0</v>
          </cell>
          <cell r="G2155">
            <v>8380</v>
          </cell>
          <cell r="H2155" t="str">
            <v>Instructional Coordinators and Team Leaders (2315)</v>
          </cell>
          <cell r="I2155">
            <v>0</v>
          </cell>
          <cell r="J2155">
            <v>181821</v>
          </cell>
          <cell r="K2155">
            <v>181821</v>
          </cell>
          <cell r="L2155">
            <v>0.28774578137125512</v>
          </cell>
          <cell r="M2155">
            <v>32.791263886885005</v>
          </cell>
        </row>
        <row r="2156">
          <cell r="A2156">
            <v>2154</v>
          </cell>
          <cell r="B2156">
            <v>21</v>
          </cell>
          <cell r="C2156" t="str">
            <v>040</v>
          </cell>
          <cell r="D2156" t="str">
            <v xml:space="preserve">BRAINTREE                    </v>
          </cell>
          <cell r="E2156">
            <v>6</v>
          </cell>
          <cell r="F2156" t="str">
            <v>Classroom and Specialist Teachers</v>
          </cell>
          <cell r="I2156">
            <v>23067961</v>
          </cell>
          <cell r="J2156">
            <v>1425190</v>
          </cell>
          <cell r="K2156">
            <v>24493151</v>
          </cell>
          <cell r="L2156">
            <v>38.762303984353501</v>
          </cell>
          <cell r="M2156">
            <v>4417.3191097965664</v>
          </cell>
        </row>
        <row r="2157">
          <cell r="A2157">
            <v>2155</v>
          </cell>
          <cell r="B2157">
            <v>22</v>
          </cell>
          <cell r="C2157" t="str">
            <v>040</v>
          </cell>
          <cell r="D2157" t="str">
            <v xml:space="preserve">BRAINTREE                    </v>
          </cell>
          <cell r="E2157">
            <v>0</v>
          </cell>
          <cell r="G2157">
            <v>8370</v>
          </cell>
          <cell r="H2157" t="str">
            <v>Teachers, Classroom (2305)</v>
          </cell>
          <cell r="I2157">
            <v>18941932</v>
          </cell>
          <cell r="J2157">
            <v>789146</v>
          </cell>
          <cell r="K2157">
            <v>19731078</v>
          </cell>
          <cell r="L2157">
            <v>31.225955507929125</v>
          </cell>
          <cell r="M2157">
            <v>3558.4832635983262</v>
          </cell>
        </row>
        <row r="2158">
          <cell r="A2158">
            <v>2156</v>
          </cell>
          <cell r="B2158">
            <v>23</v>
          </cell>
          <cell r="C2158" t="str">
            <v>040</v>
          </cell>
          <cell r="D2158" t="str">
            <v xml:space="preserve">BRAINTREE                    </v>
          </cell>
          <cell r="E2158">
            <v>0</v>
          </cell>
          <cell r="G2158">
            <v>8375</v>
          </cell>
          <cell r="H2158" t="str">
            <v>Teachers, Specialists  (2310)</v>
          </cell>
          <cell r="I2158">
            <v>4126029</v>
          </cell>
          <cell r="J2158">
            <v>636044</v>
          </cell>
          <cell r="K2158">
            <v>4762073</v>
          </cell>
          <cell r="L2158">
            <v>7.5363484764243784</v>
          </cell>
          <cell r="M2158">
            <v>858.83584619823978</v>
          </cell>
        </row>
        <row r="2159">
          <cell r="A2159">
            <v>2157</v>
          </cell>
          <cell r="B2159">
            <v>24</v>
          </cell>
          <cell r="C2159" t="str">
            <v>040</v>
          </cell>
          <cell r="D2159" t="str">
            <v xml:space="preserve">BRAINTREE                    </v>
          </cell>
          <cell r="E2159">
            <v>7</v>
          </cell>
          <cell r="F2159" t="str">
            <v>Other Teaching Services</v>
          </cell>
          <cell r="I2159">
            <v>3807549</v>
          </cell>
          <cell r="J2159">
            <v>1273610</v>
          </cell>
          <cell r="K2159">
            <v>5081159</v>
          </cell>
          <cell r="L2159">
            <v>8.0413267264319579</v>
          </cell>
          <cell r="M2159">
            <v>916.38273697879094</v>
          </cell>
        </row>
        <row r="2160">
          <cell r="A2160">
            <v>2158</v>
          </cell>
          <cell r="B2160">
            <v>25</v>
          </cell>
          <cell r="C2160" t="str">
            <v>040</v>
          </cell>
          <cell r="D2160" t="str">
            <v xml:space="preserve">BRAINTREE                    </v>
          </cell>
          <cell r="E2160">
            <v>0</v>
          </cell>
          <cell r="G2160">
            <v>8385</v>
          </cell>
          <cell r="H2160" t="str">
            <v>Medical/ Therapeutic Services (2320)</v>
          </cell>
          <cell r="I2160">
            <v>1150704</v>
          </cell>
          <cell r="J2160">
            <v>553486</v>
          </cell>
          <cell r="K2160">
            <v>1704190</v>
          </cell>
          <cell r="L2160">
            <v>2.6970123536614539</v>
          </cell>
          <cell r="M2160">
            <v>307.34922810561244</v>
          </cell>
        </row>
        <row r="2161">
          <cell r="A2161">
            <v>2159</v>
          </cell>
          <cell r="B2161">
            <v>26</v>
          </cell>
          <cell r="C2161" t="str">
            <v>040</v>
          </cell>
          <cell r="D2161" t="str">
            <v xml:space="preserve">BRAINTREE                    </v>
          </cell>
          <cell r="E2161">
            <v>0</v>
          </cell>
          <cell r="G2161">
            <v>8390</v>
          </cell>
          <cell r="H2161" t="str">
            <v>Substitute Teachers (2325)</v>
          </cell>
          <cell r="I2161">
            <v>413496</v>
          </cell>
          <cell r="J2161">
            <v>15416</v>
          </cell>
          <cell r="K2161">
            <v>428912</v>
          </cell>
          <cell r="L2161">
            <v>0.67878638099838717</v>
          </cell>
          <cell r="M2161">
            <v>77.353917183667576</v>
          </cell>
        </row>
        <row r="2162">
          <cell r="A2162">
            <v>2160</v>
          </cell>
          <cell r="B2162">
            <v>27</v>
          </cell>
          <cell r="C2162" t="str">
            <v>040</v>
          </cell>
          <cell r="D2162" t="str">
            <v xml:space="preserve">BRAINTREE                    </v>
          </cell>
          <cell r="E2162">
            <v>0</v>
          </cell>
          <cell r="G2162">
            <v>8395</v>
          </cell>
          <cell r="H2162" t="str">
            <v>Non-Clerical Paraprofs./Instructional Assistants (2330)</v>
          </cell>
          <cell r="I2162">
            <v>1921247</v>
          </cell>
          <cell r="J2162">
            <v>704708</v>
          </cell>
          <cell r="K2162">
            <v>2625955</v>
          </cell>
          <cell r="L2162">
            <v>4.1557766887254726</v>
          </cell>
          <cell r="M2162">
            <v>473.58876785456641</v>
          </cell>
        </row>
        <row r="2163">
          <cell r="A2163">
            <v>2161</v>
          </cell>
          <cell r="B2163">
            <v>28</v>
          </cell>
          <cell r="C2163" t="str">
            <v>040</v>
          </cell>
          <cell r="D2163" t="str">
            <v xml:space="preserve">BRAINTREE                    </v>
          </cell>
          <cell r="E2163">
            <v>0</v>
          </cell>
          <cell r="G2163">
            <v>8400</v>
          </cell>
          <cell r="H2163" t="str">
            <v>Librarians and Media Center Directors (2340)</v>
          </cell>
          <cell r="I2163">
            <v>322102</v>
          </cell>
          <cell r="J2163">
            <v>0</v>
          </cell>
          <cell r="K2163">
            <v>322102</v>
          </cell>
          <cell r="L2163">
            <v>0.50975130304664484</v>
          </cell>
          <cell r="M2163">
            <v>58.090823834944452</v>
          </cell>
        </row>
        <row r="2164">
          <cell r="A2164">
            <v>2162</v>
          </cell>
          <cell r="B2164">
            <v>29</v>
          </cell>
          <cell r="C2164" t="str">
            <v>040</v>
          </cell>
          <cell r="D2164" t="str">
            <v xml:space="preserve">BRAINTREE                    </v>
          </cell>
          <cell r="E2164">
            <v>8</v>
          </cell>
          <cell r="F2164" t="str">
            <v>Professional Development</v>
          </cell>
          <cell r="I2164">
            <v>153377</v>
          </cell>
          <cell r="J2164">
            <v>144538</v>
          </cell>
          <cell r="K2164">
            <v>297915</v>
          </cell>
          <cell r="L2164">
            <v>0.47147350667534255</v>
          </cell>
          <cell r="M2164">
            <v>53.728718799596017</v>
          </cell>
        </row>
        <row r="2165">
          <cell r="A2165">
            <v>2163</v>
          </cell>
          <cell r="B2165">
            <v>30</v>
          </cell>
          <cell r="C2165" t="str">
            <v>040</v>
          </cell>
          <cell r="D2165" t="str">
            <v xml:space="preserve">BRAINTREE                    </v>
          </cell>
          <cell r="E2165">
            <v>0</v>
          </cell>
          <cell r="G2165">
            <v>8405</v>
          </cell>
          <cell r="H2165" t="str">
            <v>Professional Development Leadership (2351)</v>
          </cell>
          <cell r="I2165">
            <v>130397</v>
          </cell>
          <cell r="J2165">
            <v>0</v>
          </cell>
          <cell r="K2165">
            <v>130397</v>
          </cell>
          <cell r="L2165">
            <v>0.2063633279624881</v>
          </cell>
          <cell r="M2165">
            <v>23.516988890491991</v>
          </cell>
        </row>
        <row r="2166">
          <cell r="A2166">
            <v>2164</v>
          </cell>
          <cell r="B2166">
            <v>31</v>
          </cell>
          <cell r="C2166" t="str">
            <v>040</v>
          </cell>
          <cell r="D2166" t="str">
            <v xml:space="preserve">BRAINTREE                    </v>
          </cell>
          <cell r="E2166">
            <v>0</v>
          </cell>
          <cell r="G2166">
            <v>8410</v>
          </cell>
          <cell r="H2166" t="str">
            <v>Teacher/Instructional Staff-Professional Days (2353)</v>
          </cell>
          <cell r="I2166">
            <v>0</v>
          </cell>
          <cell r="J2166">
            <v>0</v>
          </cell>
          <cell r="K2166">
            <v>0</v>
          </cell>
          <cell r="L2166">
            <v>0</v>
          </cell>
          <cell r="M2166">
            <v>0</v>
          </cell>
        </row>
        <row r="2167">
          <cell r="A2167">
            <v>2165</v>
          </cell>
          <cell r="B2167">
            <v>32</v>
          </cell>
          <cell r="C2167" t="str">
            <v>040</v>
          </cell>
          <cell r="D2167" t="str">
            <v xml:space="preserve">BRAINTREE                    </v>
          </cell>
          <cell r="E2167">
            <v>0</v>
          </cell>
          <cell r="G2167">
            <v>8415</v>
          </cell>
          <cell r="H2167" t="str">
            <v>Substitutes for Instructional Staff at Prof. Dev. (2355)</v>
          </cell>
          <cell r="I2167">
            <v>0</v>
          </cell>
          <cell r="J2167">
            <v>1360</v>
          </cell>
          <cell r="K2167">
            <v>1360</v>
          </cell>
          <cell r="L2167">
            <v>2.1523050839281871E-3</v>
          </cell>
          <cell r="M2167">
            <v>0.2452748521136921</v>
          </cell>
        </row>
        <row r="2168">
          <cell r="A2168">
            <v>2166</v>
          </cell>
          <cell r="B2168">
            <v>33</v>
          </cell>
          <cell r="C2168" t="str">
            <v>040</v>
          </cell>
          <cell r="D2168" t="str">
            <v xml:space="preserve">BRAINTREE                    </v>
          </cell>
          <cell r="E2168">
            <v>0</v>
          </cell>
          <cell r="G2168">
            <v>8420</v>
          </cell>
          <cell r="H2168" t="str">
            <v>Prof. Dev.  Stipends, Providers and Expenses (2357)</v>
          </cell>
          <cell r="I2168">
            <v>22980</v>
          </cell>
          <cell r="J2168">
            <v>143178</v>
          </cell>
          <cell r="K2168">
            <v>166158</v>
          </cell>
          <cell r="L2168">
            <v>0.26295787362892625</v>
          </cell>
          <cell r="M2168">
            <v>29.966455056990334</v>
          </cell>
        </row>
        <row r="2169">
          <cell r="A2169">
            <v>2167</v>
          </cell>
          <cell r="B2169">
            <v>34</v>
          </cell>
          <cell r="C2169" t="str">
            <v>040</v>
          </cell>
          <cell r="D2169" t="str">
            <v xml:space="preserve">BRAINTREE                    </v>
          </cell>
          <cell r="E2169">
            <v>9</v>
          </cell>
          <cell r="F2169" t="str">
            <v>Instructional Materials, Equipment and Technology</v>
          </cell>
          <cell r="I2169">
            <v>621073</v>
          </cell>
          <cell r="J2169">
            <v>1393601</v>
          </cell>
          <cell r="K2169">
            <v>2014674</v>
          </cell>
          <cell r="L2169">
            <v>3.1883772740131886</v>
          </cell>
          <cell r="M2169">
            <v>363.34475544654453</v>
          </cell>
        </row>
        <row r="2170">
          <cell r="A2170">
            <v>2168</v>
          </cell>
          <cell r="B2170">
            <v>35</v>
          </cell>
          <cell r="C2170" t="str">
            <v>040</v>
          </cell>
          <cell r="D2170" t="str">
            <v xml:space="preserve">BRAINTREE                    </v>
          </cell>
          <cell r="E2170">
            <v>0</v>
          </cell>
          <cell r="G2170">
            <v>8425</v>
          </cell>
          <cell r="H2170" t="str">
            <v>Textbooks &amp; Related Software/Media/Materials (2410)</v>
          </cell>
          <cell r="I2170">
            <v>28095</v>
          </cell>
          <cell r="J2170">
            <v>587037</v>
          </cell>
          <cell r="K2170">
            <v>615132</v>
          </cell>
          <cell r="L2170">
            <v>0.9734939197697895</v>
          </cell>
          <cell r="M2170">
            <v>110.9385370076468</v>
          </cell>
        </row>
        <row r="2171">
          <cell r="A2171">
            <v>2169</v>
          </cell>
          <cell r="B2171">
            <v>36</v>
          </cell>
          <cell r="C2171" t="str">
            <v>040</v>
          </cell>
          <cell r="D2171" t="str">
            <v xml:space="preserve">BRAINTREE                    </v>
          </cell>
          <cell r="E2171">
            <v>0</v>
          </cell>
          <cell r="G2171">
            <v>8430</v>
          </cell>
          <cell r="H2171" t="str">
            <v>Other Instructional Materials (2415)</v>
          </cell>
          <cell r="I2171">
            <v>18349</v>
          </cell>
          <cell r="J2171">
            <v>562729</v>
          </cell>
          <cell r="K2171">
            <v>581078</v>
          </cell>
          <cell r="L2171">
            <v>0.91960083349913468</v>
          </cell>
          <cell r="M2171">
            <v>104.79692685038233</v>
          </cell>
        </row>
        <row r="2172">
          <cell r="A2172">
            <v>2170</v>
          </cell>
          <cell r="B2172">
            <v>37</v>
          </cell>
          <cell r="C2172" t="str">
            <v>040</v>
          </cell>
          <cell r="D2172" t="str">
            <v xml:space="preserve">BRAINTREE                    </v>
          </cell>
          <cell r="E2172">
            <v>0</v>
          </cell>
          <cell r="G2172">
            <v>8435</v>
          </cell>
          <cell r="H2172" t="str">
            <v>Instructional Equipment (2420)</v>
          </cell>
          <cell r="I2172">
            <v>227506</v>
          </cell>
          <cell r="J2172">
            <v>0</v>
          </cell>
          <cell r="K2172">
            <v>227506</v>
          </cell>
          <cell r="L2172">
            <v>0.36004582384129863</v>
          </cell>
          <cell r="M2172">
            <v>41.030515077189435</v>
          </cell>
        </row>
        <row r="2173">
          <cell r="A2173">
            <v>2171</v>
          </cell>
          <cell r="B2173">
            <v>38</v>
          </cell>
          <cell r="C2173" t="str">
            <v>040</v>
          </cell>
          <cell r="D2173" t="str">
            <v xml:space="preserve">BRAINTREE                    </v>
          </cell>
          <cell r="E2173">
            <v>0</v>
          </cell>
          <cell r="G2173">
            <v>8440</v>
          </cell>
          <cell r="H2173" t="str">
            <v>General Supplies (2430)</v>
          </cell>
          <cell r="I2173">
            <v>192598</v>
          </cell>
          <cell r="J2173">
            <v>0</v>
          </cell>
          <cell r="K2173">
            <v>192598</v>
          </cell>
          <cell r="L2173">
            <v>0.30480121658411841</v>
          </cell>
          <cell r="M2173">
            <v>34.734886740730055</v>
          </cell>
        </row>
        <row r="2174">
          <cell r="A2174">
            <v>2172</v>
          </cell>
          <cell r="B2174">
            <v>39</v>
          </cell>
          <cell r="C2174" t="str">
            <v>040</v>
          </cell>
          <cell r="D2174" t="str">
            <v xml:space="preserve">BRAINTREE                    </v>
          </cell>
          <cell r="E2174">
            <v>0</v>
          </cell>
          <cell r="G2174">
            <v>8445</v>
          </cell>
          <cell r="H2174" t="str">
            <v>Other Instructional Services (2440)</v>
          </cell>
          <cell r="I2174">
            <v>4713</v>
          </cell>
          <cell r="J2174">
            <v>0</v>
          </cell>
          <cell r="K2174">
            <v>4713</v>
          </cell>
          <cell r="L2174">
            <v>7.4586866621717254E-3</v>
          </cell>
          <cell r="M2174">
            <v>0.84998557206752268</v>
          </cell>
        </row>
        <row r="2175">
          <cell r="A2175">
            <v>2173</v>
          </cell>
          <cell r="B2175">
            <v>40</v>
          </cell>
          <cell r="C2175" t="str">
            <v>040</v>
          </cell>
          <cell r="D2175" t="str">
            <v xml:space="preserve">BRAINTREE                    </v>
          </cell>
          <cell r="E2175">
            <v>0</v>
          </cell>
          <cell r="G2175">
            <v>8450</v>
          </cell>
          <cell r="H2175" t="str">
            <v>Classroom Instructional Technology (2451)</v>
          </cell>
          <cell r="I2175">
            <v>57937</v>
          </cell>
          <cell r="J2175">
            <v>188631</v>
          </cell>
          <cell r="K2175">
            <v>246568</v>
          </cell>
          <cell r="L2175">
            <v>0.39021291171618033</v>
          </cell>
          <cell r="M2175">
            <v>44.468330688212376</v>
          </cell>
        </row>
        <row r="2176">
          <cell r="A2176">
            <v>2174</v>
          </cell>
          <cell r="B2176">
            <v>41</v>
          </cell>
          <cell r="C2176" t="str">
            <v>040</v>
          </cell>
          <cell r="D2176" t="str">
            <v xml:space="preserve">BRAINTREE                    </v>
          </cell>
          <cell r="E2176">
            <v>0</v>
          </cell>
          <cell r="G2176">
            <v>8455</v>
          </cell>
          <cell r="H2176" t="str">
            <v>Other Instructional Hardware  (2453)</v>
          </cell>
          <cell r="I2176">
            <v>0</v>
          </cell>
          <cell r="J2176">
            <v>0</v>
          </cell>
          <cell r="K2176">
            <v>0</v>
          </cell>
          <cell r="L2176">
            <v>0</v>
          </cell>
          <cell r="M2176">
            <v>0</v>
          </cell>
        </row>
        <row r="2177">
          <cell r="A2177">
            <v>2175</v>
          </cell>
          <cell r="B2177">
            <v>42</v>
          </cell>
          <cell r="C2177" t="str">
            <v>040</v>
          </cell>
          <cell r="D2177" t="str">
            <v xml:space="preserve">BRAINTREE                    </v>
          </cell>
          <cell r="E2177">
            <v>0</v>
          </cell>
          <cell r="G2177">
            <v>8460</v>
          </cell>
          <cell r="H2177" t="str">
            <v>Instructional Software (2455)</v>
          </cell>
          <cell r="I2177">
            <v>91875</v>
          </cell>
          <cell r="J2177">
            <v>55204</v>
          </cell>
          <cell r="K2177">
            <v>147079</v>
          </cell>
          <cell r="L2177">
            <v>0.23276388194049547</v>
          </cell>
          <cell r="M2177">
            <v>26.525573510315972</v>
          </cell>
        </row>
        <row r="2178">
          <cell r="A2178">
            <v>2176</v>
          </cell>
          <cell r="B2178">
            <v>43</v>
          </cell>
          <cell r="C2178" t="str">
            <v>040</v>
          </cell>
          <cell r="D2178" t="str">
            <v xml:space="preserve">BRAINTREE                    </v>
          </cell>
          <cell r="E2178">
            <v>10</v>
          </cell>
          <cell r="F2178" t="str">
            <v>Guidance, Counseling and Testing</v>
          </cell>
          <cell r="I2178">
            <v>2101933</v>
          </cell>
          <cell r="J2178">
            <v>81033</v>
          </cell>
          <cell r="K2178">
            <v>2182966</v>
          </cell>
          <cell r="L2178">
            <v>3.4547123675311613</v>
          </cell>
          <cell r="M2178">
            <v>393.69607560236619</v>
          </cell>
        </row>
        <row r="2179">
          <cell r="A2179">
            <v>2177</v>
          </cell>
          <cell r="B2179">
            <v>44</v>
          </cell>
          <cell r="C2179" t="str">
            <v>040</v>
          </cell>
          <cell r="D2179" t="str">
            <v xml:space="preserve">BRAINTREE                    </v>
          </cell>
          <cell r="E2179">
            <v>0</v>
          </cell>
          <cell r="G2179">
            <v>8465</v>
          </cell>
          <cell r="H2179" t="str">
            <v>Guidance and Adjustment Counselors (2710)</v>
          </cell>
          <cell r="I2179">
            <v>1736514</v>
          </cell>
          <cell r="J2179">
            <v>40017</v>
          </cell>
          <cell r="K2179">
            <v>1776531</v>
          </cell>
          <cell r="L2179">
            <v>2.8114975757764897</v>
          </cell>
          <cell r="M2179">
            <v>320.39586639734523</v>
          </cell>
        </row>
        <row r="2180">
          <cell r="A2180">
            <v>2178</v>
          </cell>
          <cell r="B2180">
            <v>45</v>
          </cell>
          <cell r="C2180" t="str">
            <v>040</v>
          </cell>
          <cell r="D2180" t="str">
            <v xml:space="preserve">BRAINTREE                    </v>
          </cell>
          <cell r="E2180">
            <v>0</v>
          </cell>
          <cell r="G2180">
            <v>8470</v>
          </cell>
          <cell r="H2180" t="str">
            <v>Testing and Assessment (2720)</v>
          </cell>
          <cell r="I2180">
            <v>17992</v>
          </cell>
          <cell r="J2180">
            <v>1000</v>
          </cell>
          <cell r="K2180">
            <v>18992</v>
          </cell>
          <cell r="L2180">
            <v>3.0056307466150095E-2</v>
          </cell>
          <cell r="M2180">
            <v>3.4251911701053239</v>
          </cell>
        </row>
        <row r="2181">
          <cell r="A2181">
            <v>2179</v>
          </cell>
          <cell r="B2181">
            <v>46</v>
          </cell>
          <cell r="C2181" t="str">
            <v>040</v>
          </cell>
          <cell r="D2181" t="str">
            <v xml:space="preserve">BRAINTREE                    </v>
          </cell>
          <cell r="E2181">
            <v>0</v>
          </cell>
          <cell r="G2181">
            <v>8475</v>
          </cell>
          <cell r="H2181" t="str">
            <v>Psychological Services (2800)</v>
          </cell>
          <cell r="I2181">
            <v>347427</v>
          </cell>
          <cell r="J2181">
            <v>40016</v>
          </cell>
          <cell r="K2181">
            <v>387443</v>
          </cell>
          <cell r="L2181">
            <v>0.61315848428852104</v>
          </cell>
          <cell r="M2181">
            <v>69.875018034915598</v>
          </cell>
        </row>
        <row r="2182">
          <cell r="A2182">
            <v>2180</v>
          </cell>
          <cell r="B2182">
            <v>47</v>
          </cell>
          <cell r="C2182" t="str">
            <v>040</v>
          </cell>
          <cell r="D2182" t="str">
            <v xml:space="preserve">BRAINTREE                    </v>
          </cell>
          <cell r="E2182">
            <v>11</v>
          </cell>
          <cell r="F2182" t="str">
            <v>Pupil Services</v>
          </cell>
          <cell r="I2182">
            <v>3593367</v>
          </cell>
          <cell r="J2182">
            <v>2347098</v>
          </cell>
          <cell r="K2182">
            <v>5940465</v>
          </cell>
          <cell r="L2182">
            <v>9.4012448679393081</v>
          </cell>
          <cell r="M2182">
            <v>1071.3578487952675</v>
          </cell>
        </row>
        <row r="2183">
          <cell r="A2183">
            <v>2181</v>
          </cell>
          <cell r="B2183">
            <v>48</v>
          </cell>
          <cell r="C2183" t="str">
            <v>040</v>
          </cell>
          <cell r="D2183" t="str">
            <v xml:space="preserve">BRAINTREE                    </v>
          </cell>
          <cell r="E2183">
            <v>0</v>
          </cell>
          <cell r="G2183">
            <v>8485</v>
          </cell>
          <cell r="H2183" t="str">
            <v>Attendance and Parent Liaison Services (3100)</v>
          </cell>
          <cell r="I2183">
            <v>0</v>
          </cell>
          <cell r="J2183">
            <v>0</v>
          </cell>
          <cell r="K2183">
            <v>0</v>
          </cell>
          <cell r="L2183">
            <v>0</v>
          </cell>
          <cell r="M2183">
            <v>0</v>
          </cell>
        </row>
        <row r="2184">
          <cell r="A2184">
            <v>2182</v>
          </cell>
          <cell r="B2184">
            <v>49</v>
          </cell>
          <cell r="C2184" t="str">
            <v>040</v>
          </cell>
          <cell r="D2184" t="str">
            <v xml:space="preserve">BRAINTREE                    </v>
          </cell>
          <cell r="E2184">
            <v>0</v>
          </cell>
          <cell r="G2184">
            <v>8490</v>
          </cell>
          <cell r="H2184" t="str">
            <v>Medical/Health Services (3200)</v>
          </cell>
          <cell r="I2184">
            <v>864875</v>
          </cell>
          <cell r="J2184">
            <v>0</v>
          </cell>
          <cell r="K2184">
            <v>864875</v>
          </cell>
          <cell r="L2184">
            <v>1.3687315143105816</v>
          </cell>
          <cell r="M2184">
            <v>155.97947626605108</v>
          </cell>
        </row>
        <row r="2185">
          <cell r="A2185">
            <v>2183</v>
          </cell>
          <cell r="B2185">
            <v>50</v>
          </cell>
          <cell r="C2185" t="str">
            <v>040</v>
          </cell>
          <cell r="D2185" t="str">
            <v xml:space="preserve">BRAINTREE                    </v>
          </cell>
          <cell r="E2185">
            <v>0</v>
          </cell>
          <cell r="G2185">
            <v>8495</v>
          </cell>
          <cell r="H2185" t="str">
            <v>In-District Transportation (3300)</v>
          </cell>
          <cell r="I2185">
            <v>2046475</v>
          </cell>
          <cell r="J2185">
            <v>152365</v>
          </cell>
          <cell r="K2185">
            <v>2198840</v>
          </cell>
          <cell r="L2185">
            <v>3.4798341990769521</v>
          </cell>
          <cell r="M2185">
            <v>396.55893810416967</v>
          </cell>
        </row>
        <row r="2186">
          <cell r="A2186">
            <v>2184</v>
          </cell>
          <cell r="B2186">
            <v>51</v>
          </cell>
          <cell r="C2186" t="str">
            <v>040</v>
          </cell>
          <cell r="D2186" t="str">
            <v xml:space="preserve">BRAINTREE                    </v>
          </cell>
          <cell r="E2186">
            <v>0</v>
          </cell>
          <cell r="G2186">
            <v>8500</v>
          </cell>
          <cell r="H2186" t="str">
            <v>Food Salaries and Other Expenses (3400)</v>
          </cell>
          <cell r="I2186">
            <v>0</v>
          </cell>
          <cell r="J2186">
            <v>1534514</v>
          </cell>
          <cell r="K2186">
            <v>1534514</v>
          </cell>
          <cell r="L2186">
            <v>2.4284869732051311</v>
          </cell>
          <cell r="M2186">
            <v>276.74830471793393</v>
          </cell>
        </row>
        <row r="2187">
          <cell r="A2187">
            <v>2185</v>
          </cell>
          <cell r="B2187">
            <v>52</v>
          </cell>
          <cell r="C2187" t="str">
            <v>040</v>
          </cell>
          <cell r="D2187" t="str">
            <v xml:space="preserve">BRAINTREE                    </v>
          </cell>
          <cell r="E2187">
            <v>0</v>
          </cell>
          <cell r="G2187">
            <v>8505</v>
          </cell>
          <cell r="H2187" t="str">
            <v>Athletics (3510)</v>
          </cell>
          <cell r="I2187">
            <v>528069</v>
          </cell>
          <cell r="J2187">
            <v>58900</v>
          </cell>
          <cell r="K2187">
            <v>586969</v>
          </cell>
          <cell r="L2187">
            <v>0.9289237961825324</v>
          </cell>
          <cell r="M2187">
            <v>105.85936372817775</v>
          </cell>
        </row>
        <row r="2188">
          <cell r="A2188">
            <v>2186</v>
          </cell>
          <cell r="B2188">
            <v>53</v>
          </cell>
          <cell r="C2188" t="str">
            <v>040</v>
          </cell>
          <cell r="D2188" t="str">
            <v xml:space="preserve">BRAINTREE                    </v>
          </cell>
          <cell r="E2188">
            <v>0</v>
          </cell>
          <cell r="G2188">
            <v>8510</v>
          </cell>
          <cell r="H2188" t="str">
            <v>Other Student Body Activities (3520)</v>
          </cell>
          <cell r="I2188">
            <v>18650</v>
          </cell>
          <cell r="J2188">
            <v>601319</v>
          </cell>
          <cell r="K2188">
            <v>619969</v>
          </cell>
          <cell r="L2188">
            <v>0.98114884601314289</v>
          </cell>
          <cell r="M2188">
            <v>111.8108858750541</v>
          </cell>
        </row>
        <row r="2189">
          <cell r="A2189">
            <v>2187</v>
          </cell>
          <cell r="B2189">
            <v>54</v>
          </cell>
          <cell r="C2189" t="str">
            <v>040</v>
          </cell>
          <cell r="D2189" t="str">
            <v xml:space="preserve">BRAINTREE                    </v>
          </cell>
          <cell r="E2189">
            <v>0</v>
          </cell>
          <cell r="G2189">
            <v>8515</v>
          </cell>
          <cell r="H2189" t="str">
            <v>School Security  (3600)</v>
          </cell>
          <cell r="I2189">
            <v>135298</v>
          </cell>
          <cell r="J2189">
            <v>0</v>
          </cell>
          <cell r="K2189">
            <v>135298</v>
          </cell>
          <cell r="L2189">
            <v>0.21411953915096754</v>
          </cell>
          <cell r="M2189">
            <v>24.400880103881114</v>
          </cell>
        </row>
        <row r="2190">
          <cell r="A2190">
            <v>2188</v>
          </cell>
          <cell r="B2190">
            <v>55</v>
          </cell>
          <cell r="C2190" t="str">
            <v>040</v>
          </cell>
          <cell r="D2190" t="str">
            <v xml:space="preserve">BRAINTREE                    </v>
          </cell>
          <cell r="E2190">
            <v>12</v>
          </cell>
          <cell r="F2190" t="str">
            <v>Operations and Maintenance</v>
          </cell>
          <cell r="I2190">
            <v>4919577</v>
          </cell>
          <cell r="J2190">
            <v>342822</v>
          </cell>
          <cell r="K2190">
            <v>5262399</v>
          </cell>
          <cell r="L2190">
            <v>8.328153030410741</v>
          </cell>
          <cell r="M2190">
            <v>949.06921800605971</v>
          </cell>
        </row>
        <row r="2191">
          <cell r="A2191">
            <v>2189</v>
          </cell>
          <cell r="B2191">
            <v>56</v>
          </cell>
          <cell r="C2191" t="str">
            <v>040</v>
          </cell>
          <cell r="D2191" t="str">
            <v xml:space="preserve">BRAINTREE                    </v>
          </cell>
          <cell r="E2191">
            <v>0</v>
          </cell>
          <cell r="G2191">
            <v>8520</v>
          </cell>
          <cell r="H2191" t="str">
            <v>Custodial Services (4110)</v>
          </cell>
          <cell r="I2191">
            <v>1845719</v>
          </cell>
          <cell r="J2191">
            <v>0</v>
          </cell>
          <cell r="K2191">
            <v>1845719</v>
          </cell>
          <cell r="L2191">
            <v>2.9209929317668011</v>
          </cell>
          <cell r="M2191">
            <v>332.87386380031739</v>
          </cell>
        </row>
        <row r="2192">
          <cell r="A2192">
            <v>2190</v>
          </cell>
          <cell r="B2192">
            <v>57</v>
          </cell>
          <cell r="C2192" t="str">
            <v>040</v>
          </cell>
          <cell r="D2192" t="str">
            <v xml:space="preserve">BRAINTREE                    </v>
          </cell>
          <cell r="E2192">
            <v>0</v>
          </cell>
          <cell r="G2192">
            <v>8525</v>
          </cell>
          <cell r="H2192" t="str">
            <v>Heating of Buildings (4120)</v>
          </cell>
          <cell r="I2192">
            <v>673571</v>
          </cell>
          <cell r="J2192">
            <v>0</v>
          </cell>
          <cell r="K2192">
            <v>673571</v>
          </cell>
          <cell r="L2192">
            <v>1.0659781527107302</v>
          </cell>
          <cell r="M2192">
            <v>121.47796133314095</v>
          </cell>
        </row>
        <row r="2193">
          <cell r="A2193">
            <v>2191</v>
          </cell>
          <cell r="B2193">
            <v>58</v>
          </cell>
          <cell r="C2193" t="str">
            <v>040</v>
          </cell>
          <cell r="D2193" t="str">
            <v xml:space="preserve">BRAINTREE                    </v>
          </cell>
          <cell r="E2193">
            <v>0</v>
          </cell>
          <cell r="G2193">
            <v>8530</v>
          </cell>
          <cell r="H2193" t="str">
            <v>Utility Services (4130)</v>
          </cell>
          <cell r="I2193">
            <v>788983</v>
          </cell>
          <cell r="J2193">
            <v>37218</v>
          </cell>
          <cell r="K2193">
            <v>826201</v>
          </cell>
          <cell r="L2193">
            <v>1.3075269210636413</v>
          </cell>
          <cell r="M2193">
            <v>149.00465300822393</v>
          </cell>
        </row>
        <row r="2194">
          <cell r="A2194">
            <v>2192</v>
          </cell>
          <cell r="B2194">
            <v>59</v>
          </cell>
          <cell r="C2194" t="str">
            <v>040</v>
          </cell>
          <cell r="D2194" t="str">
            <v xml:space="preserve">BRAINTREE                    </v>
          </cell>
          <cell r="E2194">
            <v>0</v>
          </cell>
          <cell r="G2194">
            <v>8535</v>
          </cell>
          <cell r="H2194" t="str">
            <v>Maintenance of Grounds (4210)</v>
          </cell>
          <cell r="I2194">
            <v>960029</v>
          </cell>
          <cell r="J2194">
            <v>0</v>
          </cell>
          <cell r="K2194">
            <v>960029</v>
          </cell>
          <cell r="L2194">
            <v>1.5193200716312454</v>
          </cell>
          <cell r="M2194">
            <v>173.14041985283509</v>
          </cell>
        </row>
        <row r="2195">
          <cell r="A2195">
            <v>2193</v>
          </cell>
          <cell r="B2195">
            <v>60</v>
          </cell>
          <cell r="C2195" t="str">
            <v>040</v>
          </cell>
          <cell r="D2195" t="str">
            <v xml:space="preserve">BRAINTREE                    </v>
          </cell>
          <cell r="E2195">
            <v>0</v>
          </cell>
          <cell r="G2195">
            <v>8540</v>
          </cell>
          <cell r="H2195" t="str">
            <v>Maintenance of Buildings (4220)</v>
          </cell>
          <cell r="I2195">
            <v>608040</v>
          </cell>
          <cell r="J2195">
            <v>305604</v>
          </cell>
          <cell r="K2195">
            <v>913644</v>
          </cell>
          <cell r="L2195">
            <v>1.4459122250738858</v>
          </cell>
          <cell r="M2195">
            <v>164.7749242533545</v>
          </cell>
        </row>
        <row r="2196">
          <cell r="A2196">
            <v>2194</v>
          </cell>
          <cell r="B2196">
            <v>61</v>
          </cell>
          <cell r="C2196" t="str">
            <v>040</v>
          </cell>
          <cell r="D2196" t="str">
            <v xml:space="preserve">BRAINTREE                    </v>
          </cell>
          <cell r="E2196">
            <v>0</v>
          </cell>
          <cell r="G2196">
            <v>8545</v>
          </cell>
          <cell r="H2196" t="str">
            <v>Building Security System (4225)</v>
          </cell>
          <cell r="I2196">
            <v>0</v>
          </cell>
          <cell r="J2196">
            <v>0</v>
          </cell>
          <cell r="K2196">
            <v>0</v>
          </cell>
          <cell r="L2196">
            <v>0</v>
          </cell>
          <cell r="M2196">
            <v>0</v>
          </cell>
        </row>
        <row r="2197">
          <cell r="A2197">
            <v>2195</v>
          </cell>
          <cell r="B2197">
            <v>62</v>
          </cell>
          <cell r="C2197" t="str">
            <v>040</v>
          </cell>
          <cell r="D2197" t="str">
            <v xml:space="preserve">BRAINTREE                    </v>
          </cell>
          <cell r="E2197">
            <v>0</v>
          </cell>
          <cell r="G2197">
            <v>8550</v>
          </cell>
          <cell r="H2197" t="str">
            <v>Maintenance of Equipment (4230)</v>
          </cell>
          <cell r="I2197">
            <v>43235</v>
          </cell>
          <cell r="J2197">
            <v>0</v>
          </cell>
          <cell r="K2197">
            <v>43235</v>
          </cell>
          <cell r="L2197">
            <v>6.8422728164437632E-2</v>
          </cell>
          <cell r="M2197">
            <v>7.797395758187851</v>
          </cell>
        </row>
        <row r="2198">
          <cell r="A2198">
            <v>2196</v>
          </cell>
          <cell r="B2198">
            <v>63</v>
          </cell>
          <cell r="C2198" t="str">
            <v>040</v>
          </cell>
          <cell r="D2198" t="str">
            <v xml:space="preserve">BRAINTREE                    </v>
          </cell>
          <cell r="E2198">
            <v>0</v>
          </cell>
          <cell r="G2198">
            <v>8555</v>
          </cell>
          <cell r="H2198" t="str">
            <v xml:space="preserve">Extraordinary Maintenance (4300)   </v>
          </cell>
          <cell r="I2198">
            <v>0</v>
          </cell>
          <cell r="J2198">
            <v>0</v>
          </cell>
          <cell r="K2198">
            <v>0</v>
          </cell>
          <cell r="L2198">
            <v>0</v>
          </cell>
          <cell r="M2198">
            <v>0</v>
          </cell>
        </row>
        <row r="2199">
          <cell r="A2199">
            <v>2197</v>
          </cell>
          <cell r="B2199">
            <v>64</v>
          </cell>
          <cell r="C2199" t="str">
            <v>040</v>
          </cell>
          <cell r="D2199" t="str">
            <v xml:space="preserve">BRAINTREE                    </v>
          </cell>
          <cell r="E2199">
            <v>0</v>
          </cell>
          <cell r="G2199">
            <v>8560</v>
          </cell>
          <cell r="H2199" t="str">
            <v>Networking and Telecommunications (4400)</v>
          </cell>
          <cell r="I2199">
            <v>0</v>
          </cell>
          <cell r="J2199">
            <v>0</v>
          </cell>
          <cell r="K2199">
            <v>0</v>
          </cell>
          <cell r="L2199">
            <v>0</v>
          </cell>
          <cell r="M2199">
            <v>0</v>
          </cell>
        </row>
        <row r="2200">
          <cell r="A2200">
            <v>2198</v>
          </cell>
          <cell r="B2200">
            <v>65</v>
          </cell>
          <cell r="C2200" t="str">
            <v>040</v>
          </cell>
          <cell r="D2200" t="str">
            <v xml:space="preserve">BRAINTREE                    </v>
          </cell>
          <cell r="E2200">
            <v>0</v>
          </cell>
          <cell r="G2200">
            <v>8565</v>
          </cell>
          <cell r="H2200" t="str">
            <v>Technology Maintenance (4450)</v>
          </cell>
          <cell r="I2200">
            <v>0</v>
          </cell>
          <cell r="J2200">
            <v>0</v>
          </cell>
          <cell r="K2200">
            <v>0</v>
          </cell>
          <cell r="L2200">
            <v>0</v>
          </cell>
          <cell r="M2200">
            <v>0</v>
          </cell>
        </row>
        <row r="2201">
          <cell r="A2201">
            <v>2199</v>
          </cell>
          <cell r="B2201">
            <v>66</v>
          </cell>
          <cell r="C2201" t="str">
            <v>040</v>
          </cell>
          <cell r="D2201" t="str">
            <v xml:space="preserve">BRAINTREE                    </v>
          </cell>
          <cell r="E2201">
            <v>13</v>
          </cell>
          <cell r="F2201" t="str">
            <v>Insurance, Retirement Programs and Other</v>
          </cell>
          <cell r="I2201">
            <v>6472206</v>
          </cell>
          <cell r="J2201">
            <v>0</v>
          </cell>
          <cell r="K2201">
            <v>6472206</v>
          </cell>
          <cell r="L2201">
            <v>10.242766086787144</v>
          </cell>
          <cell r="M2201">
            <v>1167.2568893377579</v>
          </cell>
        </row>
        <row r="2202">
          <cell r="A2202">
            <v>2200</v>
          </cell>
          <cell r="B2202">
            <v>67</v>
          </cell>
          <cell r="C2202" t="str">
            <v>040</v>
          </cell>
          <cell r="D2202" t="str">
            <v xml:space="preserve">BRAINTREE                    </v>
          </cell>
          <cell r="E2202">
            <v>0</v>
          </cell>
          <cell r="G2202">
            <v>8570</v>
          </cell>
          <cell r="H2202" t="str">
            <v>Employer Retirement Contributions (5100)</v>
          </cell>
          <cell r="I2202">
            <v>2328154</v>
          </cell>
          <cell r="J2202">
            <v>0</v>
          </cell>
          <cell r="K2202">
            <v>2328154</v>
          </cell>
          <cell r="L2202">
            <v>3.6844835958586359</v>
          </cell>
          <cell r="M2202">
            <v>419.88060885875052</v>
          </cell>
        </row>
        <row r="2203">
          <cell r="A2203">
            <v>2201</v>
          </cell>
          <cell r="B2203">
            <v>68</v>
          </cell>
          <cell r="C2203" t="str">
            <v>040</v>
          </cell>
          <cell r="D2203" t="str">
            <v xml:space="preserve">BRAINTREE                    </v>
          </cell>
          <cell r="E2203">
            <v>0</v>
          </cell>
          <cell r="G2203">
            <v>8575</v>
          </cell>
          <cell r="H2203" t="str">
            <v>Insurance for Active Employees (5200)</v>
          </cell>
          <cell r="I2203">
            <v>4021128</v>
          </cell>
          <cell r="J2203">
            <v>0</v>
          </cell>
          <cell r="K2203">
            <v>4021128</v>
          </cell>
          <cell r="L2203">
            <v>6.3637457628867526</v>
          </cell>
          <cell r="M2203">
            <v>725.20704083104886</v>
          </cell>
        </row>
        <row r="2204">
          <cell r="A2204">
            <v>2202</v>
          </cell>
          <cell r="B2204">
            <v>69</v>
          </cell>
          <cell r="C2204" t="str">
            <v>040</v>
          </cell>
          <cell r="D2204" t="str">
            <v xml:space="preserve">BRAINTREE                    </v>
          </cell>
          <cell r="E2204">
            <v>0</v>
          </cell>
          <cell r="G2204">
            <v>8580</v>
          </cell>
          <cell r="H2204" t="str">
            <v>Insurance for Retired School Employees (5250)</v>
          </cell>
          <cell r="I2204">
            <v>0</v>
          </cell>
          <cell r="J2204">
            <v>0</v>
          </cell>
          <cell r="K2204">
            <v>0</v>
          </cell>
          <cell r="L2204">
            <v>0</v>
          </cell>
          <cell r="M2204">
            <v>0</v>
          </cell>
        </row>
        <row r="2205">
          <cell r="A2205">
            <v>2203</v>
          </cell>
          <cell r="B2205">
            <v>70</v>
          </cell>
          <cell r="C2205" t="str">
            <v>040</v>
          </cell>
          <cell r="D2205" t="str">
            <v xml:space="preserve">BRAINTREE                    </v>
          </cell>
          <cell r="E2205">
            <v>0</v>
          </cell>
          <cell r="G2205">
            <v>8585</v>
          </cell>
          <cell r="H2205" t="str">
            <v>Other Non-Employee Insurance (5260)</v>
          </cell>
          <cell r="I2205">
            <v>122924</v>
          </cell>
          <cell r="J2205">
            <v>0</v>
          </cell>
          <cell r="K2205">
            <v>122924</v>
          </cell>
          <cell r="L2205">
            <v>0.19453672804175623</v>
          </cell>
          <cell r="M2205">
            <v>22.169239647958445</v>
          </cell>
        </row>
        <row r="2206">
          <cell r="A2206">
            <v>2204</v>
          </cell>
          <cell r="B2206">
            <v>71</v>
          </cell>
          <cell r="C2206" t="str">
            <v>040</v>
          </cell>
          <cell r="D2206" t="str">
            <v xml:space="preserve">BRAINTREE                    </v>
          </cell>
          <cell r="E2206">
            <v>0</v>
          </cell>
          <cell r="G2206">
            <v>8590</v>
          </cell>
          <cell r="H2206" t="str">
            <v xml:space="preserve">Rental Lease of Equipment (5300)   </v>
          </cell>
          <cell r="I2206">
            <v>0</v>
          </cell>
          <cell r="J2206">
            <v>0</v>
          </cell>
          <cell r="K2206">
            <v>0</v>
          </cell>
          <cell r="L2206">
            <v>0</v>
          </cell>
          <cell r="M2206">
            <v>0</v>
          </cell>
        </row>
        <row r="2207">
          <cell r="A2207">
            <v>2205</v>
          </cell>
          <cell r="B2207">
            <v>72</v>
          </cell>
          <cell r="C2207" t="str">
            <v>040</v>
          </cell>
          <cell r="D2207" t="str">
            <v xml:space="preserve">BRAINTREE                    </v>
          </cell>
          <cell r="E2207">
            <v>0</v>
          </cell>
          <cell r="G2207">
            <v>8595</v>
          </cell>
          <cell r="H2207" t="str">
            <v>Rental Lease  of Buildings (5350)</v>
          </cell>
          <cell r="I2207">
            <v>0</v>
          </cell>
          <cell r="J2207">
            <v>0</v>
          </cell>
          <cell r="K2207">
            <v>0</v>
          </cell>
          <cell r="L2207">
            <v>0</v>
          </cell>
          <cell r="M2207">
            <v>0</v>
          </cell>
        </row>
        <row r="2208">
          <cell r="A2208">
            <v>2206</v>
          </cell>
          <cell r="B2208">
            <v>73</v>
          </cell>
          <cell r="C2208" t="str">
            <v>040</v>
          </cell>
          <cell r="D2208" t="str">
            <v xml:space="preserve">BRAINTREE                    </v>
          </cell>
          <cell r="E2208">
            <v>0</v>
          </cell>
          <cell r="G2208">
            <v>8600</v>
          </cell>
          <cell r="H2208" t="str">
            <v>Short Term Interest RAN's (5400)</v>
          </cell>
          <cell r="I2208">
            <v>0</v>
          </cell>
          <cell r="J2208">
            <v>0</v>
          </cell>
          <cell r="K2208">
            <v>0</v>
          </cell>
          <cell r="L2208">
            <v>0</v>
          </cell>
          <cell r="M2208">
            <v>0</v>
          </cell>
        </row>
        <row r="2209">
          <cell r="A2209">
            <v>2207</v>
          </cell>
          <cell r="B2209">
            <v>74</v>
          </cell>
          <cell r="C2209" t="str">
            <v>040</v>
          </cell>
          <cell r="D2209" t="str">
            <v xml:space="preserve">BRAINTREE                    </v>
          </cell>
          <cell r="E2209">
            <v>0</v>
          </cell>
          <cell r="G2209">
            <v>8610</v>
          </cell>
          <cell r="H2209" t="str">
            <v>Crossing Guards, Inspections, Bank Charges (5500)</v>
          </cell>
          <cell r="I2209">
            <v>0</v>
          </cell>
          <cell r="J2209">
            <v>0</v>
          </cell>
          <cell r="K2209">
            <v>0</v>
          </cell>
          <cell r="L2209">
            <v>0</v>
          </cell>
          <cell r="M2209">
            <v>0</v>
          </cell>
        </row>
        <row r="2210">
          <cell r="A2210">
            <v>2208</v>
          </cell>
          <cell r="B2210">
            <v>75</v>
          </cell>
          <cell r="C2210" t="str">
            <v>040</v>
          </cell>
          <cell r="D2210" t="str">
            <v xml:space="preserve">BRAINTREE                    </v>
          </cell>
          <cell r="E2210">
            <v>14</v>
          </cell>
          <cell r="F2210" t="str">
            <v xml:space="preserve">Payments To Out-Of-District Schools </v>
          </cell>
          <cell r="I2210">
            <v>4938220</v>
          </cell>
          <cell r="J2210">
            <v>942454</v>
          </cell>
          <cell r="K2210">
            <v>5880674</v>
          </cell>
          <cell r="L2210">
            <v>9.3066209905325792</v>
          </cell>
          <cell r="M2210">
            <v>53951.137614678897</v>
          </cell>
        </row>
        <row r="2211">
          <cell r="A2211">
            <v>2209</v>
          </cell>
          <cell r="B2211">
            <v>76</v>
          </cell>
          <cell r="C2211" t="str">
            <v>040</v>
          </cell>
          <cell r="D2211" t="str">
            <v xml:space="preserve">BRAINTREE                    </v>
          </cell>
          <cell r="E2211">
            <v>15</v>
          </cell>
          <cell r="F2211" t="str">
            <v>Tuition To Other Schools (9000)</v>
          </cell>
          <cell r="G2211" t="str">
            <v xml:space="preserve"> </v>
          </cell>
          <cell r="I2211">
            <v>4895946</v>
          </cell>
          <cell r="J2211">
            <v>942454</v>
          </cell>
          <cell r="K2211">
            <v>5838400</v>
          </cell>
          <cell r="L2211">
            <v>9.2397191191223005</v>
          </cell>
          <cell r="M2211">
            <v>53563.302752293581</v>
          </cell>
        </row>
        <row r="2212">
          <cell r="A2212">
            <v>2210</v>
          </cell>
          <cell r="B2212">
            <v>77</v>
          </cell>
          <cell r="C2212" t="str">
            <v>040</v>
          </cell>
          <cell r="D2212" t="str">
            <v xml:space="preserve">BRAINTREE                    </v>
          </cell>
          <cell r="E2212">
            <v>16</v>
          </cell>
          <cell r="F2212" t="str">
            <v>Out-of-District Transportation (3300)</v>
          </cell>
          <cell r="I2212">
            <v>42274</v>
          </cell>
          <cell r="K2212">
            <v>42274</v>
          </cell>
          <cell r="L2212">
            <v>6.6901871410279548E-2</v>
          </cell>
          <cell r="M2212">
            <v>387.83486238532112</v>
          </cell>
        </row>
        <row r="2213">
          <cell r="A2213">
            <v>2211</v>
          </cell>
          <cell r="B2213">
            <v>78</v>
          </cell>
          <cell r="C2213" t="str">
            <v>040</v>
          </cell>
          <cell r="D2213" t="str">
            <v xml:space="preserve">BRAINTREE                    </v>
          </cell>
          <cell r="E2213">
            <v>17</v>
          </cell>
          <cell r="F2213" t="str">
            <v>TOTAL EXPENDITURES</v>
          </cell>
          <cell r="I2213">
            <v>54768437</v>
          </cell>
          <cell r="J2213">
            <v>8419631</v>
          </cell>
          <cell r="K2213">
            <v>63188068</v>
          </cell>
          <cell r="L2213">
            <v>100.00000000000003</v>
          </cell>
          <cell r="M2213">
            <v>11176.21210513283</v>
          </cell>
        </row>
        <row r="2214">
          <cell r="A2214">
            <v>2212</v>
          </cell>
          <cell r="B2214">
            <v>79</v>
          </cell>
          <cell r="C2214" t="str">
            <v>040</v>
          </cell>
          <cell r="D2214" t="str">
            <v xml:space="preserve">BRAINTREE                    </v>
          </cell>
          <cell r="E2214">
            <v>18</v>
          </cell>
          <cell r="F2214" t="str">
            <v>percentage of overall spending from the general fund</v>
          </cell>
          <cell r="I2214">
            <v>86.675283377868112</v>
          </cell>
        </row>
        <row r="2215">
          <cell r="A2215">
            <v>2213</v>
          </cell>
          <cell r="B2215">
            <v>1</v>
          </cell>
          <cell r="C2215" t="str">
            <v>041</v>
          </cell>
          <cell r="D2215" t="str">
            <v xml:space="preserve">BREWSTER                     </v>
          </cell>
          <cell r="E2215">
            <v>1</v>
          </cell>
          <cell r="F2215" t="str">
            <v>In-District FTE Average Membership</v>
          </cell>
          <cell r="G2215" t="str">
            <v xml:space="preserve"> </v>
          </cell>
        </row>
        <row r="2216">
          <cell r="A2216">
            <v>2214</v>
          </cell>
          <cell r="B2216">
            <v>2</v>
          </cell>
          <cell r="C2216" t="str">
            <v>041</v>
          </cell>
          <cell r="D2216" t="str">
            <v xml:space="preserve">BREWSTER                     </v>
          </cell>
          <cell r="E2216">
            <v>2</v>
          </cell>
          <cell r="F2216" t="str">
            <v>Out-of-District FTE Average Membership</v>
          </cell>
          <cell r="G2216" t="str">
            <v xml:space="preserve"> </v>
          </cell>
        </row>
        <row r="2217">
          <cell r="A2217">
            <v>2215</v>
          </cell>
          <cell r="B2217">
            <v>3</v>
          </cell>
          <cell r="C2217" t="str">
            <v>041</v>
          </cell>
          <cell r="D2217" t="str">
            <v xml:space="preserve">BREWSTER                     </v>
          </cell>
          <cell r="E2217">
            <v>3</v>
          </cell>
          <cell r="F2217" t="str">
            <v>Total FTE Average Membership</v>
          </cell>
          <cell r="G2217" t="str">
            <v xml:space="preserve"> </v>
          </cell>
        </row>
        <row r="2218">
          <cell r="A2218">
            <v>2216</v>
          </cell>
          <cell r="B2218">
            <v>4</v>
          </cell>
          <cell r="C2218" t="str">
            <v>041</v>
          </cell>
          <cell r="D2218" t="str">
            <v xml:space="preserve">BREWSTER                     </v>
          </cell>
          <cell r="E2218">
            <v>4</v>
          </cell>
          <cell r="F2218" t="str">
            <v>Administration</v>
          </cell>
          <cell r="G2218" t="str">
            <v xml:space="preserve"> </v>
          </cell>
          <cell r="I2218">
            <v>456626</v>
          </cell>
          <cell r="J2218">
            <v>200</v>
          </cell>
          <cell r="K2218">
            <v>456826</v>
          </cell>
          <cell r="L2218">
            <v>5.7031426047821023</v>
          </cell>
          <cell r="M2218">
            <v>948.75597092419525</v>
          </cell>
        </row>
        <row r="2219">
          <cell r="A2219">
            <v>2217</v>
          </cell>
          <cell r="B2219">
            <v>5</v>
          </cell>
          <cell r="C2219" t="str">
            <v>041</v>
          </cell>
          <cell r="D2219" t="str">
            <v xml:space="preserve">BREWSTER                     </v>
          </cell>
          <cell r="E2219">
            <v>0</v>
          </cell>
          <cell r="G2219">
            <v>8300</v>
          </cell>
          <cell r="H2219" t="str">
            <v>School Committee (1110)</v>
          </cell>
          <cell r="I2219">
            <v>3021</v>
          </cell>
          <cell r="J2219">
            <v>0</v>
          </cell>
          <cell r="K2219">
            <v>3021</v>
          </cell>
          <cell r="L2219">
            <v>3.7715002668514339E-2</v>
          </cell>
          <cell r="M2219">
            <v>6.2741433021806854</v>
          </cell>
        </row>
        <row r="2220">
          <cell r="A2220">
            <v>2218</v>
          </cell>
          <cell r="B2220">
            <v>6</v>
          </cell>
          <cell r="C2220" t="str">
            <v>041</v>
          </cell>
          <cell r="D2220" t="str">
            <v xml:space="preserve">BREWSTER                     </v>
          </cell>
          <cell r="E2220">
            <v>0</v>
          </cell>
          <cell r="G2220">
            <v>8305</v>
          </cell>
          <cell r="H2220" t="str">
            <v>Superintendent (1210)</v>
          </cell>
          <cell r="I2220">
            <v>45198</v>
          </cell>
          <cell r="J2220">
            <v>0</v>
          </cell>
          <cell r="K2220">
            <v>45198</v>
          </cell>
          <cell r="L2220">
            <v>0.56426437954700803</v>
          </cell>
          <cell r="M2220">
            <v>93.869158878504678</v>
          </cell>
        </row>
        <row r="2221">
          <cell r="A2221">
            <v>2219</v>
          </cell>
          <cell r="B2221">
            <v>7</v>
          </cell>
          <cell r="C2221" t="str">
            <v>041</v>
          </cell>
          <cell r="D2221" t="str">
            <v xml:space="preserve">BREWSTER                     </v>
          </cell>
          <cell r="E2221">
            <v>0</v>
          </cell>
          <cell r="G2221">
            <v>8310</v>
          </cell>
          <cell r="H2221" t="str">
            <v>Assistant Superintendents (1220)</v>
          </cell>
          <cell r="I2221">
            <v>27050</v>
          </cell>
          <cell r="J2221">
            <v>0</v>
          </cell>
          <cell r="K2221">
            <v>27050</v>
          </cell>
          <cell r="L2221">
            <v>0.33769970942843858</v>
          </cell>
          <cell r="M2221">
            <v>56.178608515057114</v>
          </cell>
        </row>
        <row r="2222">
          <cell r="A2222">
            <v>2220</v>
          </cell>
          <cell r="B2222">
            <v>8</v>
          </cell>
          <cell r="C2222" t="str">
            <v>041</v>
          </cell>
          <cell r="D2222" t="str">
            <v xml:space="preserve">BREWSTER                     </v>
          </cell>
          <cell r="E2222">
            <v>0</v>
          </cell>
          <cell r="G2222">
            <v>8315</v>
          </cell>
          <cell r="H2222" t="str">
            <v>Other District-Wide Administration (1230)</v>
          </cell>
          <cell r="I2222">
            <v>0</v>
          </cell>
          <cell r="J2222">
            <v>200</v>
          </cell>
          <cell r="K2222">
            <v>200</v>
          </cell>
          <cell r="L2222">
            <v>2.4968555225762554E-3</v>
          </cell>
          <cell r="M2222">
            <v>0.4153686396677051</v>
          </cell>
        </row>
        <row r="2223">
          <cell r="A2223">
            <v>2221</v>
          </cell>
          <cell r="B2223">
            <v>9</v>
          </cell>
          <cell r="C2223" t="str">
            <v>041</v>
          </cell>
          <cell r="D2223" t="str">
            <v xml:space="preserve">BREWSTER                     </v>
          </cell>
          <cell r="E2223">
            <v>0</v>
          </cell>
          <cell r="G2223">
            <v>8320</v>
          </cell>
          <cell r="H2223" t="str">
            <v>Business and Finance (1410)</v>
          </cell>
          <cell r="I2223">
            <v>340902</v>
          </cell>
          <cell r="J2223">
            <v>0</v>
          </cell>
          <cell r="K2223">
            <v>340902</v>
          </cell>
          <cell r="L2223">
            <v>4.2559152067864536</v>
          </cell>
          <cell r="M2223">
            <v>708</v>
          </cell>
        </row>
        <row r="2224">
          <cell r="A2224">
            <v>2222</v>
          </cell>
          <cell r="B2224">
            <v>10</v>
          </cell>
          <cell r="C2224" t="str">
            <v>041</v>
          </cell>
          <cell r="D2224" t="str">
            <v xml:space="preserve">BREWSTER                     </v>
          </cell>
          <cell r="E2224">
            <v>0</v>
          </cell>
          <cell r="G2224">
            <v>8325</v>
          </cell>
          <cell r="H2224" t="str">
            <v>Human Resources and Benefits (1420)</v>
          </cell>
          <cell r="I2224">
            <v>12576</v>
          </cell>
          <cell r="J2224">
            <v>0</v>
          </cell>
          <cell r="K2224">
            <v>12576</v>
          </cell>
          <cell r="L2224">
            <v>0.15700227525959495</v>
          </cell>
          <cell r="M2224">
            <v>26.118380062305295</v>
          </cell>
        </row>
        <row r="2225">
          <cell r="A2225">
            <v>2223</v>
          </cell>
          <cell r="B2225">
            <v>11</v>
          </cell>
          <cell r="C2225" t="str">
            <v>041</v>
          </cell>
          <cell r="D2225" t="str">
            <v xml:space="preserve">BREWSTER                     </v>
          </cell>
          <cell r="E2225">
            <v>0</v>
          </cell>
          <cell r="G2225">
            <v>8330</v>
          </cell>
          <cell r="H2225" t="str">
            <v>Legal Service For School Committee (1430)</v>
          </cell>
          <cell r="I2225">
            <v>5547</v>
          </cell>
          <cell r="J2225">
            <v>0</v>
          </cell>
          <cell r="K2225">
            <v>5547</v>
          </cell>
          <cell r="L2225">
            <v>6.9250287918652453E-2</v>
          </cell>
          <cell r="M2225">
            <v>11.5202492211838</v>
          </cell>
        </row>
        <row r="2226">
          <cell r="A2226">
            <v>2224</v>
          </cell>
          <cell r="B2226">
            <v>12</v>
          </cell>
          <cell r="C2226" t="str">
            <v>041</v>
          </cell>
          <cell r="D2226" t="str">
            <v xml:space="preserve">BREWSTER                     </v>
          </cell>
          <cell r="E2226">
            <v>0</v>
          </cell>
          <cell r="G2226">
            <v>8335</v>
          </cell>
          <cell r="H2226" t="str">
            <v>Legal Settlements (1435)</v>
          </cell>
          <cell r="I2226">
            <v>0</v>
          </cell>
          <cell r="J2226">
            <v>0</v>
          </cell>
          <cell r="K2226">
            <v>0</v>
          </cell>
          <cell r="L2226">
            <v>0</v>
          </cell>
          <cell r="M2226">
            <v>0</v>
          </cell>
        </row>
        <row r="2227">
          <cell r="A2227">
            <v>2225</v>
          </cell>
          <cell r="B2227">
            <v>13</v>
          </cell>
          <cell r="C2227" t="str">
            <v>041</v>
          </cell>
          <cell r="D2227" t="str">
            <v xml:space="preserve">BREWSTER                     </v>
          </cell>
          <cell r="E2227">
            <v>0</v>
          </cell>
          <cell r="G2227">
            <v>8340</v>
          </cell>
          <cell r="H2227" t="str">
            <v>District-wide Information Mgmt and Tech (1450)</v>
          </cell>
          <cell r="I2227">
            <v>22332</v>
          </cell>
          <cell r="J2227">
            <v>0</v>
          </cell>
          <cell r="K2227">
            <v>22332</v>
          </cell>
          <cell r="L2227">
            <v>0.27879888765086469</v>
          </cell>
          <cell r="M2227">
            <v>46.380062305295951</v>
          </cell>
        </row>
        <row r="2228">
          <cell r="A2228">
            <v>2226</v>
          </cell>
          <cell r="B2228">
            <v>14</v>
          </cell>
          <cell r="C2228" t="str">
            <v>041</v>
          </cell>
          <cell r="D2228" t="str">
            <v xml:space="preserve">BREWSTER                     </v>
          </cell>
          <cell r="E2228">
            <v>5</v>
          </cell>
          <cell r="F2228" t="str">
            <v xml:space="preserve">Instructional Leadership </v>
          </cell>
          <cell r="I2228">
            <v>434722</v>
          </cell>
          <cell r="J2228">
            <v>302</v>
          </cell>
          <cell r="K2228">
            <v>435024</v>
          </cell>
          <cell r="L2228">
            <v>5.430960384266065</v>
          </cell>
          <cell r="M2228">
            <v>903.47663551401865</v>
          </cell>
        </row>
        <row r="2229">
          <cell r="A2229">
            <v>2227</v>
          </cell>
          <cell r="B2229">
            <v>15</v>
          </cell>
          <cell r="C2229" t="str">
            <v>041</v>
          </cell>
          <cell r="D2229" t="str">
            <v xml:space="preserve">BREWSTER                     </v>
          </cell>
          <cell r="E2229">
            <v>0</v>
          </cell>
          <cell r="G2229">
            <v>8345</v>
          </cell>
          <cell r="H2229" t="str">
            <v>Curriculum Directors  (Supervisory) (2110)</v>
          </cell>
          <cell r="I2229">
            <v>33399</v>
          </cell>
          <cell r="J2229">
            <v>302</v>
          </cell>
          <cell r="K2229">
            <v>33701</v>
          </cell>
          <cell r="L2229">
            <v>0.42073263983171194</v>
          </cell>
          <cell r="M2229">
            <v>69.991692627206646</v>
          </cell>
        </row>
        <row r="2230">
          <cell r="A2230">
            <v>2228</v>
          </cell>
          <cell r="B2230">
            <v>16</v>
          </cell>
          <cell r="C2230" t="str">
            <v>041</v>
          </cell>
          <cell r="D2230" t="str">
            <v xml:space="preserve">BREWSTER                     </v>
          </cell>
          <cell r="E2230">
            <v>0</v>
          </cell>
          <cell r="G2230">
            <v>8350</v>
          </cell>
          <cell r="H2230" t="str">
            <v>Department Heads  (Non-Supervisory) (2120)</v>
          </cell>
          <cell r="I2230">
            <v>194602</v>
          </cell>
          <cell r="J2230">
            <v>0</v>
          </cell>
          <cell r="K2230">
            <v>194602</v>
          </cell>
          <cell r="L2230">
            <v>2.4294653920219225</v>
          </cell>
          <cell r="M2230">
            <v>404.15784008307372</v>
          </cell>
        </row>
        <row r="2231">
          <cell r="A2231">
            <v>2229</v>
          </cell>
          <cell r="B2231">
            <v>17</v>
          </cell>
          <cell r="C2231" t="str">
            <v>041</v>
          </cell>
          <cell r="D2231" t="str">
            <v xml:space="preserve">BREWSTER                     </v>
          </cell>
          <cell r="E2231">
            <v>0</v>
          </cell>
          <cell r="G2231">
            <v>8355</v>
          </cell>
          <cell r="H2231" t="str">
            <v>School Leadership-Building (2210)</v>
          </cell>
          <cell r="I2231">
            <v>189449</v>
          </cell>
          <cell r="J2231">
            <v>0</v>
          </cell>
          <cell r="K2231">
            <v>189449</v>
          </cell>
          <cell r="L2231">
            <v>2.3651339094827453</v>
          </cell>
          <cell r="M2231">
            <v>393.4558670820353</v>
          </cell>
        </row>
        <row r="2232">
          <cell r="A2232">
            <v>2230</v>
          </cell>
          <cell r="B2232">
            <v>18</v>
          </cell>
          <cell r="C2232" t="str">
            <v>041</v>
          </cell>
          <cell r="D2232" t="str">
            <v xml:space="preserve">BREWSTER                     </v>
          </cell>
          <cell r="E2232">
            <v>0</v>
          </cell>
          <cell r="G2232">
            <v>8360</v>
          </cell>
          <cell r="H2232" t="str">
            <v>Curriculum Leaders/Dept Heads-Building Level (2220)</v>
          </cell>
          <cell r="I2232">
            <v>0</v>
          </cell>
          <cell r="J2232">
            <v>0</v>
          </cell>
          <cell r="K2232">
            <v>0</v>
          </cell>
          <cell r="L2232">
            <v>0</v>
          </cell>
          <cell r="M2232">
            <v>0</v>
          </cell>
        </row>
        <row r="2233">
          <cell r="A2233">
            <v>2231</v>
          </cell>
          <cell r="B2233">
            <v>19</v>
          </cell>
          <cell r="C2233" t="str">
            <v>041</v>
          </cell>
          <cell r="D2233" t="str">
            <v xml:space="preserve">BREWSTER                     </v>
          </cell>
          <cell r="E2233">
            <v>0</v>
          </cell>
          <cell r="G2233">
            <v>8365</v>
          </cell>
          <cell r="H2233" t="str">
            <v>Building Technology (2250)</v>
          </cell>
          <cell r="I2233">
            <v>7804</v>
          </cell>
          <cell r="J2233">
            <v>0</v>
          </cell>
          <cell r="K2233">
            <v>7804</v>
          </cell>
          <cell r="L2233">
            <v>9.7427302490925488E-2</v>
          </cell>
          <cell r="M2233">
            <v>16.207684319833852</v>
          </cell>
        </row>
        <row r="2234">
          <cell r="A2234">
            <v>2232</v>
          </cell>
          <cell r="B2234">
            <v>20</v>
          </cell>
          <cell r="C2234" t="str">
            <v>041</v>
          </cell>
          <cell r="D2234" t="str">
            <v xml:space="preserve">BREWSTER                     </v>
          </cell>
          <cell r="E2234">
            <v>0</v>
          </cell>
          <cell r="G2234">
            <v>8380</v>
          </cell>
          <cell r="H2234" t="str">
            <v>Instructional Coordinators and Team Leaders (2315)</v>
          </cell>
          <cell r="I2234">
            <v>9468</v>
          </cell>
          <cell r="J2234">
            <v>0</v>
          </cell>
          <cell r="K2234">
            <v>9468</v>
          </cell>
          <cell r="L2234">
            <v>0.11820114043875994</v>
          </cell>
          <cell r="M2234">
            <v>19.66355140186916</v>
          </cell>
        </row>
        <row r="2235">
          <cell r="A2235">
            <v>2233</v>
          </cell>
          <cell r="B2235">
            <v>21</v>
          </cell>
          <cell r="C2235" t="str">
            <v>041</v>
          </cell>
          <cell r="D2235" t="str">
            <v xml:space="preserve">BREWSTER                     </v>
          </cell>
          <cell r="E2235">
            <v>6</v>
          </cell>
          <cell r="F2235" t="str">
            <v>Classroom and Specialist Teachers</v>
          </cell>
          <cell r="I2235">
            <v>2779672</v>
          </cell>
          <cell r="J2235">
            <v>11035</v>
          </cell>
          <cell r="K2235">
            <v>2790707</v>
          </cell>
          <cell r="L2235">
            <v>34.83996092421107</v>
          </cell>
          <cell r="M2235">
            <v>5795.8608515057113</v>
          </cell>
        </row>
        <row r="2236">
          <cell r="A2236">
            <v>2234</v>
          </cell>
          <cell r="B2236">
            <v>22</v>
          </cell>
          <cell r="C2236" t="str">
            <v>041</v>
          </cell>
          <cell r="D2236" t="str">
            <v xml:space="preserve">BREWSTER                     </v>
          </cell>
          <cell r="E2236">
            <v>0</v>
          </cell>
          <cell r="G2236">
            <v>8370</v>
          </cell>
          <cell r="H2236" t="str">
            <v>Teachers, Classroom (2305)</v>
          </cell>
          <cell r="I2236">
            <v>2752765</v>
          </cell>
          <cell r="J2236">
            <v>6434</v>
          </cell>
          <cell r="K2236">
            <v>2759199</v>
          </cell>
          <cell r="L2236">
            <v>34.44660630518441</v>
          </cell>
          <cell r="M2236">
            <v>5730.4236760124613</v>
          </cell>
        </row>
        <row r="2237">
          <cell r="A2237">
            <v>2235</v>
          </cell>
          <cell r="B2237">
            <v>23</v>
          </cell>
          <cell r="C2237" t="str">
            <v>041</v>
          </cell>
          <cell r="D2237" t="str">
            <v xml:space="preserve">BREWSTER                     </v>
          </cell>
          <cell r="E2237">
            <v>0</v>
          </cell>
          <cell r="G2237">
            <v>8375</v>
          </cell>
          <cell r="H2237" t="str">
            <v>Teachers, Specialists  (2310)</v>
          </cell>
          <cell r="I2237">
            <v>26907</v>
          </cell>
          <cell r="J2237">
            <v>4601</v>
          </cell>
          <cell r="K2237">
            <v>31508</v>
          </cell>
          <cell r="L2237">
            <v>0.3933546190266633</v>
          </cell>
          <cell r="M2237">
            <v>65.437175493250265</v>
          </cell>
        </row>
        <row r="2238">
          <cell r="A2238">
            <v>2236</v>
          </cell>
          <cell r="B2238">
            <v>24</v>
          </cell>
          <cell r="C2238" t="str">
            <v>041</v>
          </cell>
          <cell r="D2238" t="str">
            <v xml:space="preserve">BREWSTER                     </v>
          </cell>
          <cell r="E2238">
            <v>7</v>
          </cell>
          <cell r="F2238" t="str">
            <v>Other Teaching Services</v>
          </cell>
          <cell r="I2238">
            <v>836281</v>
          </cell>
          <cell r="J2238">
            <v>77413</v>
          </cell>
          <cell r="K2238">
            <v>913694</v>
          </cell>
          <cell r="L2238">
            <v>11.406809549223945</v>
          </cell>
          <cell r="M2238">
            <v>1897.5991692627206</v>
          </cell>
        </row>
        <row r="2239">
          <cell r="A2239">
            <v>2237</v>
          </cell>
          <cell r="B2239">
            <v>25</v>
          </cell>
          <cell r="C2239" t="str">
            <v>041</v>
          </cell>
          <cell r="D2239" t="str">
            <v xml:space="preserve">BREWSTER                     </v>
          </cell>
          <cell r="E2239">
            <v>0</v>
          </cell>
          <cell r="G2239">
            <v>8385</v>
          </cell>
          <cell r="H2239" t="str">
            <v>Medical/ Therapeutic Services (2320)</v>
          </cell>
          <cell r="I2239">
            <v>140767</v>
          </cell>
          <cell r="J2239">
            <v>18000</v>
          </cell>
          <cell r="K2239">
            <v>158767</v>
          </cell>
          <cell r="L2239">
            <v>1.9820913037643217</v>
          </cell>
          <cell r="M2239">
            <v>329.73416407061268</v>
          </cell>
        </row>
        <row r="2240">
          <cell r="A2240">
            <v>2238</v>
          </cell>
          <cell r="B2240">
            <v>26</v>
          </cell>
          <cell r="C2240" t="str">
            <v>041</v>
          </cell>
          <cell r="D2240" t="str">
            <v xml:space="preserve">BREWSTER                     </v>
          </cell>
          <cell r="E2240">
            <v>0</v>
          </cell>
          <cell r="G2240">
            <v>8390</v>
          </cell>
          <cell r="H2240" t="str">
            <v>Substitute Teachers (2325)</v>
          </cell>
          <cell r="I2240">
            <v>38186</v>
          </cell>
          <cell r="J2240">
            <v>140</v>
          </cell>
          <cell r="K2240">
            <v>38326</v>
          </cell>
          <cell r="L2240">
            <v>0.47847242379128785</v>
          </cell>
          <cell r="M2240">
            <v>79.597092419522326</v>
          </cell>
        </row>
        <row r="2241">
          <cell r="A2241">
            <v>2239</v>
          </cell>
          <cell r="B2241">
            <v>27</v>
          </cell>
          <cell r="C2241" t="str">
            <v>041</v>
          </cell>
          <cell r="D2241" t="str">
            <v xml:space="preserve">BREWSTER                     </v>
          </cell>
          <cell r="E2241">
            <v>0</v>
          </cell>
          <cell r="G2241">
            <v>8395</v>
          </cell>
          <cell r="H2241" t="str">
            <v>Non-Clerical Paraprofs./Instructional Assistants (2330)</v>
          </cell>
          <cell r="I2241">
            <v>622538</v>
          </cell>
          <cell r="J2241">
            <v>59273</v>
          </cell>
          <cell r="K2241">
            <v>681811</v>
          </cell>
          <cell r="L2241">
            <v>8.5119178035161962</v>
          </cell>
          <cell r="M2241">
            <v>1416.0145379023884</v>
          </cell>
        </row>
        <row r="2242">
          <cell r="A2242">
            <v>2240</v>
          </cell>
          <cell r="B2242">
            <v>28</v>
          </cell>
          <cell r="C2242" t="str">
            <v>041</v>
          </cell>
          <cell r="D2242" t="str">
            <v xml:space="preserve">BREWSTER                     </v>
          </cell>
          <cell r="E2242">
            <v>0</v>
          </cell>
          <cell r="G2242">
            <v>8400</v>
          </cell>
          <cell r="H2242" t="str">
            <v>Librarians and Media Center Directors (2340)</v>
          </cell>
          <cell r="I2242">
            <v>34790</v>
          </cell>
          <cell r="J2242">
            <v>0</v>
          </cell>
          <cell r="K2242">
            <v>34790</v>
          </cell>
          <cell r="L2242">
            <v>0.43432801815213967</v>
          </cell>
          <cell r="M2242">
            <v>72.253374870197305</v>
          </cell>
        </row>
        <row r="2243">
          <cell r="A2243">
            <v>2241</v>
          </cell>
          <cell r="B2243">
            <v>29</v>
          </cell>
          <cell r="C2243" t="str">
            <v>041</v>
          </cell>
          <cell r="D2243" t="str">
            <v xml:space="preserve">BREWSTER                     </v>
          </cell>
          <cell r="E2243">
            <v>8</v>
          </cell>
          <cell r="F2243" t="str">
            <v>Professional Development</v>
          </cell>
          <cell r="I2243">
            <v>71263</v>
          </cell>
          <cell r="J2243">
            <v>0</v>
          </cell>
          <cell r="K2243">
            <v>71263</v>
          </cell>
          <cell r="L2243">
            <v>0.8896670755267585</v>
          </cell>
          <cell r="M2243">
            <v>148.00207684319835</v>
          </cell>
        </row>
        <row r="2244">
          <cell r="A2244">
            <v>2242</v>
          </cell>
          <cell r="B2244">
            <v>30</v>
          </cell>
          <cell r="C2244" t="str">
            <v>041</v>
          </cell>
          <cell r="D2244" t="str">
            <v xml:space="preserve">BREWSTER                     </v>
          </cell>
          <cell r="E2244">
            <v>0</v>
          </cell>
          <cell r="G2244">
            <v>8405</v>
          </cell>
          <cell r="H2244" t="str">
            <v>Professional Development Leadership (2351)</v>
          </cell>
          <cell r="I2244">
            <v>5086</v>
          </cell>
          <cell r="J2244">
            <v>0</v>
          </cell>
          <cell r="K2244">
            <v>5086</v>
          </cell>
          <cell r="L2244">
            <v>6.3495035939114181E-2</v>
          </cell>
          <cell r="M2244">
            <v>10.56282450674974</v>
          </cell>
        </row>
        <row r="2245">
          <cell r="A2245">
            <v>2243</v>
          </cell>
          <cell r="B2245">
            <v>31</v>
          </cell>
          <cell r="C2245" t="str">
            <v>041</v>
          </cell>
          <cell r="D2245" t="str">
            <v xml:space="preserve">BREWSTER                     </v>
          </cell>
          <cell r="E2245">
            <v>0</v>
          </cell>
          <cell r="G2245">
            <v>8410</v>
          </cell>
          <cell r="H2245" t="str">
            <v>Teacher/Instructional Staff-Professional Days (2353)</v>
          </cell>
          <cell r="I2245">
            <v>63415</v>
          </cell>
          <cell r="J2245">
            <v>0</v>
          </cell>
          <cell r="K2245">
            <v>63415</v>
          </cell>
          <cell r="L2245">
            <v>0.79169046482086625</v>
          </cell>
          <cell r="M2245">
            <v>131.70301142263759</v>
          </cell>
        </row>
        <row r="2246">
          <cell r="A2246">
            <v>2244</v>
          </cell>
          <cell r="B2246">
            <v>32</v>
          </cell>
          <cell r="C2246" t="str">
            <v>041</v>
          </cell>
          <cell r="D2246" t="str">
            <v xml:space="preserve">BREWSTER                     </v>
          </cell>
          <cell r="E2246">
            <v>0</v>
          </cell>
          <cell r="G2246">
            <v>8415</v>
          </cell>
          <cell r="H2246" t="str">
            <v>Substitutes for Instructional Staff at Prof. Dev. (2355)</v>
          </cell>
          <cell r="I2246">
            <v>0</v>
          </cell>
          <cell r="J2246">
            <v>0</v>
          </cell>
          <cell r="K2246">
            <v>0</v>
          </cell>
          <cell r="L2246">
            <v>0</v>
          </cell>
          <cell r="M2246">
            <v>0</v>
          </cell>
        </row>
        <row r="2247">
          <cell r="A2247">
            <v>2245</v>
          </cell>
          <cell r="B2247">
            <v>33</v>
          </cell>
          <cell r="C2247" t="str">
            <v>041</v>
          </cell>
          <cell r="D2247" t="str">
            <v xml:space="preserve">BREWSTER                     </v>
          </cell>
          <cell r="E2247">
            <v>0</v>
          </cell>
          <cell r="G2247">
            <v>8420</v>
          </cell>
          <cell r="H2247" t="str">
            <v>Prof. Dev.  Stipends, Providers and Expenses (2357)</v>
          </cell>
          <cell r="I2247">
            <v>2762</v>
          </cell>
          <cell r="J2247">
            <v>0</v>
          </cell>
          <cell r="K2247">
            <v>2762</v>
          </cell>
          <cell r="L2247">
            <v>3.4481574766778086E-2</v>
          </cell>
          <cell r="M2247">
            <v>5.7362409138110069</v>
          </cell>
        </row>
        <row r="2248">
          <cell r="A2248">
            <v>2246</v>
          </cell>
          <cell r="B2248">
            <v>34</v>
          </cell>
          <cell r="C2248" t="str">
            <v>041</v>
          </cell>
          <cell r="D2248" t="str">
            <v xml:space="preserve">BREWSTER                     </v>
          </cell>
          <cell r="E2248">
            <v>9</v>
          </cell>
          <cell r="F2248" t="str">
            <v>Instructional Materials, Equipment and Technology</v>
          </cell>
          <cell r="I2248">
            <v>133131</v>
          </cell>
          <cell r="J2248">
            <v>44503</v>
          </cell>
          <cell r="K2248">
            <v>177634</v>
          </cell>
          <cell r="L2248">
            <v>2.2176321694865528</v>
          </cell>
          <cell r="M2248">
            <v>368.91796469366562</v>
          </cell>
        </row>
        <row r="2249">
          <cell r="A2249">
            <v>2247</v>
          </cell>
          <cell r="B2249">
            <v>35</v>
          </cell>
          <cell r="C2249" t="str">
            <v>041</v>
          </cell>
          <cell r="D2249" t="str">
            <v xml:space="preserve">BREWSTER                     </v>
          </cell>
          <cell r="E2249">
            <v>0</v>
          </cell>
          <cell r="G2249">
            <v>8425</v>
          </cell>
          <cell r="H2249" t="str">
            <v>Textbooks &amp; Related Software/Media/Materials (2410)</v>
          </cell>
          <cell r="I2249">
            <v>14514</v>
          </cell>
          <cell r="J2249">
            <v>0</v>
          </cell>
          <cell r="K2249">
            <v>14514</v>
          </cell>
          <cell r="L2249">
            <v>0.18119680527335885</v>
          </cell>
          <cell r="M2249">
            <v>30.143302180685357</v>
          </cell>
        </row>
        <row r="2250">
          <cell r="A2250">
            <v>2248</v>
          </cell>
          <cell r="B2250">
            <v>36</v>
          </cell>
          <cell r="C2250" t="str">
            <v>041</v>
          </cell>
          <cell r="D2250" t="str">
            <v xml:space="preserve">BREWSTER                     </v>
          </cell>
          <cell r="E2250">
            <v>0</v>
          </cell>
          <cell r="G2250">
            <v>8430</v>
          </cell>
          <cell r="H2250" t="str">
            <v>Other Instructional Materials (2415)</v>
          </cell>
          <cell r="I2250">
            <v>43220</v>
          </cell>
          <cell r="J2250">
            <v>0</v>
          </cell>
          <cell r="K2250">
            <v>43220</v>
          </cell>
          <cell r="L2250">
            <v>0.53957047842872885</v>
          </cell>
          <cell r="M2250">
            <v>89.761163032191064</v>
          </cell>
        </row>
        <row r="2251">
          <cell r="A2251">
            <v>2249</v>
          </cell>
          <cell r="B2251">
            <v>37</v>
          </cell>
          <cell r="C2251" t="str">
            <v>041</v>
          </cell>
          <cell r="D2251" t="str">
            <v xml:space="preserve">BREWSTER                     </v>
          </cell>
          <cell r="E2251">
            <v>0</v>
          </cell>
          <cell r="G2251">
            <v>8435</v>
          </cell>
          <cell r="H2251" t="str">
            <v>Instructional Equipment (2420)</v>
          </cell>
          <cell r="I2251">
            <v>12210</v>
          </cell>
          <cell r="J2251">
            <v>0</v>
          </cell>
          <cell r="K2251">
            <v>12210</v>
          </cell>
          <cell r="L2251">
            <v>0.1524330296532804</v>
          </cell>
          <cell r="M2251">
            <v>25.358255451713397</v>
          </cell>
        </row>
        <row r="2252">
          <cell r="A2252">
            <v>2250</v>
          </cell>
          <cell r="B2252">
            <v>38</v>
          </cell>
          <cell r="C2252" t="str">
            <v>041</v>
          </cell>
          <cell r="D2252" t="str">
            <v xml:space="preserve">BREWSTER                     </v>
          </cell>
          <cell r="E2252">
            <v>0</v>
          </cell>
          <cell r="G2252">
            <v>8440</v>
          </cell>
          <cell r="H2252" t="str">
            <v>General Supplies (2430)</v>
          </cell>
          <cell r="I2252">
            <v>30446</v>
          </cell>
          <cell r="J2252">
            <v>0</v>
          </cell>
          <cell r="K2252">
            <v>30446</v>
          </cell>
          <cell r="L2252">
            <v>0.38009631620178336</v>
          </cell>
          <cell r="M2252">
            <v>63.231568016614744</v>
          </cell>
        </row>
        <row r="2253">
          <cell r="A2253">
            <v>2251</v>
          </cell>
          <cell r="B2253">
            <v>39</v>
          </cell>
          <cell r="C2253" t="str">
            <v>041</v>
          </cell>
          <cell r="D2253" t="str">
            <v xml:space="preserve">BREWSTER                     </v>
          </cell>
          <cell r="E2253">
            <v>0</v>
          </cell>
          <cell r="G2253">
            <v>8445</v>
          </cell>
          <cell r="H2253" t="str">
            <v>Other Instructional Services (2440)</v>
          </cell>
          <cell r="I2253">
            <v>1119</v>
          </cell>
          <cell r="J2253">
            <v>40000</v>
          </cell>
          <cell r="K2253">
            <v>41119</v>
          </cell>
          <cell r="L2253">
            <v>0.51334101116406528</v>
          </cell>
          <cell r="M2253">
            <v>85.397715472481821</v>
          </cell>
        </row>
        <row r="2254">
          <cell r="A2254">
            <v>2252</v>
          </cell>
          <cell r="B2254">
            <v>40</v>
          </cell>
          <cell r="C2254" t="str">
            <v>041</v>
          </cell>
          <cell r="D2254" t="str">
            <v xml:space="preserve">BREWSTER                     </v>
          </cell>
          <cell r="E2254">
            <v>0</v>
          </cell>
          <cell r="G2254">
            <v>8450</v>
          </cell>
          <cell r="H2254" t="str">
            <v>Classroom Instructional Technology (2451)</v>
          </cell>
          <cell r="I2254">
            <v>21412</v>
          </cell>
          <cell r="J2254">
            <v>4503</v>
          </cell>
          <cell r="K2254">
            <v>25915</v>
          </cell>
          <cell r="L2254">
            <v>0.32353005433781828</v>
          </cell>
          <cell r="M2254">
            <v>53.821391484942886</v>
          </cell>
        </row>
        <row r="2255">
          <cell r="A2255">
            <v>2253</v>
          </cell>
          <cell r="B2255">
            <v>41</v>
          </cell>
          <cell r="C2255" t="str">
            <v>041</v>
          </cell>
          <cell r="D2255" t="str">
            <v xml:space="preserve">BREWSTER                     </v>
          </cell>
          <cell r="E2255">
            <v>0</v>
          </cell>
          <cell r="G2255">
            <v>8455</v>
          </cell>
          <cell r="H2255" t="str">
            <v>Other Instructional Hardware  (2453)</v>
          </cell>
          <cell r="I2255">
            <v>140</v>
          </cell>
          <cell r="J2255">
            <v>0</v>
          </cell>
          <cell r="K2255">
            <v>140</v>
          </cell>
          <cell r="L2255">
            <v>1.7477988658033789E-3</v>
          </cell>
          <cell r="M2255">
            <v>0.29075804776739356</v>
          </cell>
        </row>
        <row r="2256">
          <cell r="A2256">
            <v>2254</v>
          </cell>
          <cell r="B2256">
            <v>42</v>
          </cell>
          <cell r="C2256" t="str">
            <v>041</v>
          </cell>
          <cell r="D2256" t="str">
            <v xml:space="preserve">BREWSTER                     </v>
          </cell>
          <cell r="E2256">
            <v>0</v>
          </cell>
          <cell r="G2256">
            <v>8460</v>
          </cell>
          <cell r="H2256" t="str">
            <v>Instructional Software (2455)</v>
          </cell>
          <cell r="I2256">
            <v>10070</v>
          </cell>
          <cell r="J2256">
            <v>0</v>
          </cell>
          <cell r="K2256">
            <v>10070</v>
          </cell>
          <cell r="L2256">
            <v>0.12571667556171445</v>
          </cell>
          <cell r="M2256">
            <v>20.913811007268951</v>
          </cell>
        </row>
        <row r="2257">
          <cell r="A2257">
            <v>2255</v>
          </cell>
          <cell r="B2257">
            <v>43</v>
          </cell>
          <cell r="C2257" t="str">
            <v>041</v>
          </cell>
          <cell r="D2257" t="str">
            <v xml:space="preserve">BREWSTER                     </v>
          </cell>
          <cell r="E2257">
            <v>10</v>
          </cell>
          <cell r="F2257" t="str">
            <v>Guidance, Counseling and Testing</v>
          </cell>
          <cell r="I2257">
            <v>174140</v>
          </cell>
          <cell r="J2257">
            <v>0</v>
          </cell>
          <cell r="K2257">
            <v>174140</v>
          </cell>
          <cell r="L2257">
            <v>2.1740121035071458</v>
          </cell>
          <cell r="M2257">
            <v>361.66147455867082</v>
          </cell>
        </row>
        <row r="2258">
          <cell r="A2258">
            <v>2256</v>
          </cell>
          <cell r="B2258">
            <v>44</v>
          </cell>
          <cell r="C2258" t="str">
            <v>041</v>
          </cell>
          <cell r="D2258" t="str">
            <v xml:space="preserve">BREWSTER                     </v>
          </cell>
          <cell r="E2258">
            <v>0</v>
          </cell>
          <cell r="G2258">
            <v>8465</v>
          </cell>
          <cell r="H2258" t="str">
            <v>Guidance and Adjustment Counselors (2710)</v>
          </cell>
          <cell r="I2258">
            <v>165087</v>
          </cell>
          <cell r="J2258">
            <v>0</v>
          </cell>
          <cell r="K2258">
            <v>165087</v>
          </cell>
          <cell r="L2258">
            <v>2.0609919382777315</v>
          </cell>
          <cell r="M2258">
            <v>342.85981308411215</v>
          </cell>
        </row>
        <row r="2259">
          <cell r="A2259">
            <v>2257</v>
          </cell>
          <cell r="B2259">
            <v>45</v>
          </cell>
          <cell r="C2259" t="str">
            <v>041</v>
          </cell>
          <cell r="D2259" t="str">
            <v xml:space="preserve">BREWSTER                     </v>
          </cell>
          <cell r="E2259">
            <v>0</v>
          </cell>
          <cell r="G2259">
            <v>8470</v>
          </cell>
          <cell r="H2259" t="str">
            <v>Testing and Assessment (2720)</v>
          </cell>
          <cell r="I2259">
            <v>9053</v>
          </cell>
          <cell r="J2259">
            <v>0</v>
          </cell>
          <cell r="K2259">
            <v>9053</v>
          </cell>
          <cell r="L2259">
            <v>0.1130201652294142</v>
          </cell>
          <cell r="M2259">
            <v>18.801661474558671</v>
          </cell>
        </row>
        <row r="2260">
          <cell r="A2260">
            <v>2258</v>
          </cell>
          <cell r="B2260">
            <v>46</v>
          </cell>
          <cell r="C2260" t="str">
            <v>041</v>
          </cell>
          <cell r="D2260" t="str">
            <v xml:space="preserve">BREWSTER                     </v>
          </cell>
          <cell r="E2260">
            <v>0</v>
          </cell>
          <cell r="G2260">
            <v>8475</v>
          </cell>
          <cell r="H2260" t="str">
            <v>Psychological Services (2800)</v>
          </cell>
          <cell r="I2260">
            <v>0</v>
          </cell>
          <cell r="J2260">
            <v>0</v>
          </cell>
          <cell r="K2260">
            <v>0</v>
          </cell>
          <cell r="L2260">
            <v>0</v>
          </cell>
          <cell r="M2260">
            <v>0</v>
          </cell>
        </row>
        <row r="2261">
          <cell r="A2261">
            <v>2259</v>
          </cell>
          <cell r="B2261">
            <v>47</v>
          </cell>
          <cell r="C2261" t="str">
            <v>041</v>
          </cell>
          <cell r="D2261" t="str">
            <v xml:space="preserve">BREWSTER                     </v>
          </cell>
          <cell r="E2261">
            <v>11</v>
          </cell>
          <cell r="F2261" t="str">
            <v>Pupil Services</v>
          </cell>
          <cell r="I2261">
            <v>387710</v>
          </cell>
          <cell r="J2261">
            <v>144820</v>
          </cell>
          <cell r="K2261">
            <v>532530</v>
          </cell>
          <cell r="L2261">
            <v>6.6482523571876664</v>
          </cell>
          <cell r="M2261">
            <v>1105.981308411215</v>
          </cell>
        </row>
        <row r="2262">
          <cell r="A2262">
            <v>2260</v>
          </cell>
          <cell r="B2262">
            <v>48</v>
          </cell>
          <cell r="C2262" t="str">
            <v>041</v>
          </cell>
          <cell r="D2262" t="str">
            <v xml:space="preserve">BREWSTER                     </v>
          </cell>
          <cell r="E2262">
            <v>0</v>
          </cell>
          <cell r="G2262">
            <v>8485</v>
          </cell>
          <cell r="H2262" t="str">
            <v>Attendance and Parent Liaison Services (3100)</v>
          </cell>
          <cell r="I2262">
            <v>0</v>
          </cell>
          <cell r="J2262">
            <v>0</v>
          </cell>
          <cell r="K2262">
            <v>0</v>
          </cell>
          <cell r="L2262">
            <v>0</v>
          </cell>
          <cell r="M2262">
            <v>0</v>
          </cell>
        </row>
        <row r="2263">
          <cell r="A2263">
            <v>2261</v>
          </cell>
          <cell r="B2263">
            <v>49</v>
          </cell>
          <cell r="C2263" t="str">
            <v>041</v>
          </cell>
          <cell r="D2263" t="str">
            <v xml:space="preserve">BREWSTER                     </v>
          </cell>
          <cell r="E2263">
            <v>0</v>
          </cell>
          <cell r="G2263">
            <v>8490</v>
          </cell>
          <cell r="H2263" t="str">
            <v>Medical/Health Services (3200)</v>
          </cell>
          <cell r="I2263">
            <v>117388</v>
          </cell>
          <cell r="J2263">
            <v>0</v>
          </cell>
          <cell r="K2263">
            <v>117388</v>
          </cell>
          <cell r="L2263">
            <v>1.4655043804209074</v>
          </cell>
          <cell r="M2263">
            <v>243.79646936656283</v>
          </cell>
        </row>
        <row r="2264">
          <cell r="A2264">
            <v>2262</v>
          </cell>
          <cell r="B2264">
            <v>50</v>
          </cell>
          <cell r="C2264" t="str">
            <v>041</v>
          </cell>
          <cell r="D2264" t="str">
            <v xml:space="preserve">BREWSTER                     </v>
          </cell>
          <cell r="E2264">
            <v>0</v>
          </cell>
          <cell r="G2264">
            <v>8495</v>
          </cell>
          <cell r="H2264" t="str">
            <v>In-District Transportation (3300)</v>
          </cell>
          <cell r="I2264">
            <v>270212</v>
          </cell>
          <cell r="J2264">
            <v>0</v>
          </cell>
          <cell r="K2264">
            <v>270212</v>
          </cell>
          <cell r="L2264">
            <v>3.3734016223318757</v>
          </cell>
          <cell r="M2264">
            <v>561.18795430944965</v>
          </cell>
        </row>
        <row r="2265">
          <cell r="A2265">
            <v>2263</v>
          </cell>
          <cell r="B2265">
            <v>51</v>
          </cell>
          <cell r="C2265" t="str">
            <v>041</v>
          </cell>
          <cell r="D2265" t="str">
            <v xml:space="preserve">BREWSTER                     </v>
          </cell>
          <cell r="E2265">
            <v>0</v>
          </cell>
          <cell r="G2265">
            <v>8500</v>
          </cell>
          <cell r="H2265" t="str">
            <v>Food Salaries and Other Expenses (3400)</v>
          </cell>
          <cell r="I2265">
            <v>0</v>
          </cell>
          <cell r="J2265">
            <v>144820</v>
          </cell>
          <cell r="K2265">
            <v>144820</v>
          </cell>
          <cell r="L2265">
            <v>1.8079730838974666</v>
          </cell>
          <cell r="M2265">
            <v>300.76843198338526</v>
          </cell>
        </row>
        <row r="2266">
          <cell r="A2266">
            <v>2264</v>
          </cell>
          <cell r="B2266">
            <v>52</v>
          </cell>
          <cell r="C2266" t="str">
            <v>041</v>
          </cell>
          <cell r="D2266" t="str">
            <v xml:space="preserve">BREWSTER                     </v>
          </cell>
          <cell r="E2266">
            <v>0</v>
          </cell>
          <cell r="G2266">
            <v>8505</v>
          </cell>
          <cell r="H2266" t="str">
            <v>Athletics (3510)</v>
          </cell>
          <cell r="I2266">
            <v>0</v>
          </cell>
          <cell r="J2266">
            <v>0</v>
          </cell>
          <cell r="K2266">
            <v>0</v>
          </cell>
          <cell r="L2266">
            <v>0</v>
          </cell>
          <cell r="M2266">
            <v>0</v>
          </cell>
        </row>
        <row r="2267">
          <cell r="A2267">
            <v>2265</v>
          </cell>
          <cell r="B2267">
            <v>53</v>
          </cell>
          <cell r="C2267" t="str">
            <v>041</v>
          </cell>
          <cell r="D2267" t="str">
            <v xml:space="preserve">BREWSTER                     </v>
          </cell>
          <cell r="E2267">
            <v>0</v>
          </cell>
          <cell r="G2267">
            <v>8510</v>
          </cell>
          <cell r="H2267" t="str">
            <v>Other Student Body Activities (3520)</v>
          </cell>
          <cell r="I2267">
            <v>110</v>
          </cell>
          <cell r="J2267">
            <v>0</v>
          </cell>
          <cell r="K2267">
            <v>110</v>
          </cell>
          <cell r="L2267">
            <v>1.3732705374169406E-3</v>
          </cell>
          <cell r="M2267">
            <v>0.22845275181723779</v>
          </cell>
        </row>
        <row r="2268">
          <cell r="A2268">
            <v>2266</v>
          </cell>
          <cell r="B2268">
            <v>54</v>
          </cell>
          <cell r="C2268" t="str">
            <v>041</v>
          </cell>
          <cell r="D2268" t="str">
            <v xml:space="preserve">BREWSTER                     </v>
          </cell>
          <cell r="E2268">
            <v>0</v>
          </cell>
          <cell r="G2268">
            <v>8515</v>
          </cell>
          <cell r="H2268" t="str">
            <v>School Security  (3600)</v>
          </cell>
          <cell r="I2268">
            <v>0</v>
          </cell>
          <cell r="J2268">
            <v>0</v>
          </cell>
          <cell r="K2268">
            <v>0</v>
          </cell>
          <cell r="L2268">
            <v>0</v>
          </cell>
          <cell r="M2268">
            <v>0</v>
          </cell>
        </row>
        <row r="2269">
          <cell r="A2269">
            <v>2267</v>
          </cell>
          <cell r="B2269">
            <v>55</v>
          </cell>
          <cell r="C2269" t="str">
            <v>041</v>
          </cell>
          <cell r="D2269" t="str">
            <v xml:space="preserve">BREWSTER                     </v>
          </cell>
          <cell r="E2269">
            <v>12</v>
          </cell>
          <cell r="F2269" t="str">
            <v>Operations and Maintenance</v>
          </cell>
          <cell r="I2269">
            <v>583947</v>
          </cell>
          <cell r="J2269">
            <v>0</v>
          </cell>
          <cell r="K2269">
            <v>583947</v>
          </cell>
          <cell r="L2269">
            <v>7.2901564592091832</v>
          </cell>
          <cell r="M2269">
            <v>1212.766355140187</v>
          </cell>
        </row>
        <row r="2270">
          <cell r="A2270">
            <v>2268</v>
          </cell>
          <cell r="B2270">
            <v>56</v>
          </cell>
          <cell r="C2270" t="str">
            <v>041</v>
          </cell>
          <cell r="D2270" t="str">
            <v xml:space="preserve">BREWSTER                     </v>
          </cell>
          <cell r="E2270">
            <v>0</v>
          </cell>
          <cell r="G2270">
            <v>8520</v>
          </cell>
          <cell r="H2270" t="str">
            <v>Custodial Services (4110)</v>
          </cell>
          <cell r="I2270">
            <v>252853</v>
          </cell>
          <cell r="J2270">
            <v>0</v>
          </cell>
          <cell r="K2270">
            <v>252853</v>
          </cell>
          <cell r="L2270">
            <v>3.1566870472498696</v>
          </cell>
          <cell r="M2270">
            <v>525.1360332294912</v>
          </cell>
        </row>
        <row r="2271">
          <cell r="A2271">
            <v>2269</v>
          </cell>
          <cell r="B2271">
            <v>57</v>
          </cell>
          <cell r="C2271" t="str">
            <v>041</v>
          </cell>
          <cell r="D2271" t="str">
            <v xml:space="preserve">BREWSTER                     </v>
          </cell>
          <cell r="E2271">
            <v>0</v>
          </cell>
          <cell r="G2271">
            <v>8525</v>
          </cell>
          <cell r="H2271" t="str">
            <v>Heating of Buildings (4120)</v>
          </cell>
          <cell r="I2271">
            <v>110222</v>
          </cell>
          <cell r="J2271">
            <v>0</v>
          </cell>
          <cell r="K2271">
            <v>110222</v>
          </cell>
          <cell r="L2271">
            <v>1.3760420470470003</v>
          </cell>
          <cell r="M2271">
            <v>228.91381100726895</v>
          </cell>
        </row>
        <row r="2272">
          <cell r="A2272">
            <v>2270</v>
          </cell>
          <cell r="B2272">
            <v>58</v>
          </cell>
          <cell r="C2272" t="str">
            <v>041</v>
          </cell>
          <cell r="D2272" t="str">
            <v xml:space="preserve">BREWSTER                     </v>
          </cell>
          <cell r="E2272">
            <v>0</v>
          </cell>
          <cell r="G2272">
            <v>8530</v>
          </cell>
          <cell r="H2272" t="str">
            <v>Utility Services (4130)</v>
          </cell>
          <cell r="I2272">
            <v>111287</v>
          </cell>
          <cell r="J2272">
            <v>0</v>
          </cell>
          <cell r="K2272">
            <v>111287</v>
          </cell>
          <cell r="L2272">
            <v>1.3893378027047187</v>
          </cell>
          <cell r="M2272">
            <v>231.12564901349947</v>
          </cell>
        </row>
        <row r="2273">
          <cell r="A2273">
            <v>2271</v>
          </cell>
          <cell r="B2273">
            <v>59</v>
          </cell>
          <cell r="C2273" t="str">
            <v>041</v>
          </cell>
          <cell r="D2273" t="str">
            <v xml:space="preserve">BREWSTER                     </v>
          </cell>
          <cell r="E2273">
            <v>0</v>
          </cell>
          <cell r="G2273">
            <v>8535</v>
          </cell>
          <cell r="H2273" t="str">
            <v>Maintenance of Grounds (4210)</v>
          </cell>
          <cell r="I2273">
            <v>7552</v>
          </cell>
          <cell r="J2273">
            <v>0</v>
          </cell>
          <cell r="K2273">
            <v>7552</v>
          </cell>
          <cell r="L2273">
            <v>9.4281264532479411E-2</v>
          </cell>
          <cell r="M2273">
            <v>15.684319833852545</v>
          </cell>
        </row>
        <row r="2274">
          <cell r="A2274">
            <v>2272</v>
          </cell>
          <cell r="B2274">
            <v>60</v>
          </cell>
          <cell r="C2274" t="str">
            <v>041</v>
          </cell>
          <cell r="D2274" t="str">
            <v xml:space="preserve">BREWSTER                     </v>
          </cell>
          <cell r="E2274">
            <v>0</v>
          </cell>
          <cell r="G2274">
            <v>8540</v>
          </cell>
          <cell r="H2274" t="str">
            <v>Maintenance of Buildings (4220)</v>
          </cell>
          <cell r="I2274">
            <v>80852</v>
          </cell>
          <cell r="J2274">
            <v>0</v>
          </cell>
          <cell r="K2274">
            <v>80852</v>
          </cell>
          <cell r="L2274">
            <v>1.009378813556677</v>
          </cell>
          <cell r="M2274">
            <v>167.91692627206646</v>
          </cell>
        </row>
        <row r="2275">
          <cell r="A2275">
            <v>2273</v>
          </cell>
          <cell r="B2275">
            <v>61</v>
          </cell>
          <cell r="C2275" t="str">
            <v>041</v>
          </cell>
          <cell r="D2275" t="str">
            <v xml:space="preserve">BREWSTER                     </v>
          </cell>
          <cell r="E2275">
            <v>0</v>
          </cell>
          <cell r="G2275">
            <v>8545</v>
          </cell>
          <cell r="H2275" t="str">
            <v>Building Security System (4225)</v>
          </cell>
          <cell r="I2275">
            <v>5212</v>
          </cell>
          <cell r="J2275">
            <v>0</v>
          </cell>
          <cell r="K2275">
            <v>5212</v>
          </cell>
          <cell r="L2275">
            <v>6.5068054918337226E-2</v>
          </cell>
          <cell r="M2275">
            <v>10.824506749740394</v>
          </cell>
        </row>
        <row r="2276">
          <cell r="A2276">
            <v>2274</v>
          </cell>
          <cell r="B2276">
            <v>62</v>
          </cell>
          <cell r="C2276" t="str">
            <v>041</v>
          </cell>
          <cell r="D2276" t="str">
            <v xml:space="preserve">BREWSTER                     </v>
          </cell>
          <cell r="E2276">
            <v>0</v>
          </cell>
          <cell r="G2276">
            <v>8550</v>
          </cell>
          <cell r="H2276" t="str">
            <v>Maintenance of Equipment (4230)</v>
          </cell>
          <cell r="I2276">
            <v>8789</v>
          </cell>
          <cell r="J2276">
            <v>0</v>
          </cell>
          <cell r="K2276">
            <v>8789</v>
          </cell>
          <cell r="L2276">
            <v>0.10972431593961354</v>
          </cell>
          <cell r="M2276">
            <v>18.253374870197302</v>
          </cell>
        </row>
        <row r="2277">
          <cell r="A2277">
            <v>2275</v>
          </cell>
          <cell r="B2277">
            <v>63</v>
          </cell>
          <cell r="C2277" t="str">
            <v>041</v>
          </cell>
          <cell r="D2277" t="str">
            <v xml:space="preserve">BREWSTER                     </v>
          </cell>
          <cell r="E2277">
            <v>0</v>
          </cell>
          <cell r="G2277">
            <v>8555</v>
          </cell>
          <cell r="H2277" t="str">
            <v xml:space="preserve">Extraordinary Maintenance (4300)   </v>
          </cell>
          <cell r="I2277">
            <v>7180</v>
          </cell>
          <cell r="J2277">
            <v>0</v>
          </cell>
          <cell r="K2277">
            <v>7180</v>
          </cell>
          <cell r="L2277">
            <v>8.963711326048758E-2</v>
          </cell>
          <cell r="M2277">
            <v>14.911734164070612</v>
          </cell>
        </row>
        <row r="2278">
          <cell r="A2278">
            <v>2276</v>
          </cell>
          <cell r="B2278">
            <v>64</v>
          </cell>
          <cell r="C2278" t="str">
            <v>041</v>
          </cell>
          <cell r="D2278" t="str">
            <v xml:space="preserve">BREWSTER                     </v>
          </cell>
          <cell r="E2278">
            <v>0</v>
          </cell>
          <cell r="G2278">
            <v>8560</v>
          </cell>
          <cell r="H2278" t="str">
            <v>Networking and Telecommunications (4400)</v>
          </cell>
          <cell r="I2278">
            <v>0</v>
          </cell>
          <cell r="J2278">
            <v>0</v>
          </cell>
          <cell r="K2278">
            <v>0</v>
          </cell>
          <cell r="L2278">
            <v>0</v>
          </cell>
          <cell r="M2278">
            <v>0</v>
          </cell>
        </row>
        <row r="2279">
          <cell r="A2279">
            <v>2277</v>
          </cell>
          <cell r="B2279">
            <v>65</v>
          </cell>
          <cell r="C2279" t="str">
            <v>041</v>
          </cell>
          <cell r="D2279" t="str">
            <v xml:space="preserve">BREWSTER                     </v>
          </cell>
          <cell r="E2279">
            <v>0</v>
          </cell>
          <cell r="G2279">
            <v>8565</v>
          </cell>
          <cell r="H2279" t="str">
            <v>Technology Maintenance (4450)</v>
          </cell>
          <cell r="I2279">
            <v>0</v>
          </cell>
          <cell r="J2279">
            <v>0</v>
          </cell>
          <cell r="K2279">
            <v>0</v>
          </cell>
          <cell r="L2279">
            <v>0</v>
          </cell>
          <cell r="M2279">
            <v>0</v>
          </cell>
        </row>
        <row r="2280">
          <cell r="A2280">
            <v>2278</v>
          </cell>
          <cell r="B2280">
            <v>66</v>
          </cell>
          <cell r="C2280" t="str">
            <v>041</v>
          </cell>
          <cell r="D2280" t="str">
            <v xml:space="preserve">BREWSTER                     </v>
          </cell>
          <cell r="E2280">
            <v>13</v>
          </cell>
          <cell r="F2280" t="str">
            <v>Insurance, Retirement Programs and Other</v>
          </cell>
          <cell r="I2280">
            <v>1400297</v>
          </cell>
          <cell r="J2280">
            <v>4437</v>
          </cell>
          <cell r="K2280">
            <v>1404734</v>
          </cell>
          <cell r="L2280">
            <v>17.537089228253169</v>
          </cell>
          <cell r="M2280">
            <v>2917.41225337487</v>
          </cell>
        </row>
        <row r="2281">
          <cell r="A2281">
            <v>2279</v>
          </cell>
          <cell r="B2281">
            <v>67</v>
          </cell>
          <cell r="C2281" t="str">
            <v>041</v>
          </cell>
          <cell r="D2281" t="str">
            <v xml:space="preserve">BREWSTER                     </v>
          </cell>
          <cell r="E2281">
            <v>0</v>
          </cell>
          <cell r="G2281">
            <v>8570</v>
          </cell>
          <cell r="H2281" t="str">
            <v>Employer Retirement Contributions (5100)</v>
          </cell>
          <cell r="I2281">
            <v>312333</v>
          </cell>
          <cell r="J2281">
            <v>4437</v>
          </cell>
          <cell r="K2281">
            <v>316770</v>
          </cell>
          <cell r="L2281">
            <v>3.9546446194324023</v>
          </cell>
          <cell r="M2281">
            <v>657.88161993769472</v>
          </cell>
        </row>
        <row r="2282">
          <cell r="A2282">
            <v>2280</v>
          </cell>
          <cell r="B2282">
            <v>68</v>
          </cell>
          <cell r="C2282" t="str">
            <v>041</v>
          </cell>
          <cell r="D2282" t="str">
            <v xml:space="preserve">BREWSTER                     </v>
          </cell>
          <cell r="E2282">
            <v>0</v>
          </cell>
          <cell r="G2282">
            <v>8575</v>
          </cell>
          <cell r="H2282" t="str">
            <v>Insurance for Active Employees (5200)</v>
          </cell>
          <cell r="I2282">
            <v>944000</v>
          </cell>
          <cell r="J2282">
            <v>0</v>
          </cell>
          <cell r="K2282">
            <v>944000</v>
          </cell>
          <cell r="L2282">
            <v>11.785158066559926</v>
          </cell>
          <cell r="M2282">
            <v>1960.5399792315679</v>
          </cell>
        </row>
        <row r="2283">
          <cell r="A2283">
            <v>2281</v>
          </cell>
          <cell r="B2283">
            <v>69</v>
          </cell>
          <cell r="C2283" t="str">
            <v>041</v>
          </cell>
          <cell r="D2283" t="str">
            <v xml:space="preserve">BREWSTER                     </v>
          </cell>
          <cell r="E2283">
            <v>0</v>
          </cell>
          <cell r="G2283">
            <v>8580</v>
          </cell>
          <cell r="H2283" t="str">
            <v>Insurance for Retired School Employees (5250)</v>
          </cell>
          <cell r="I2283">
            <v>143964</v>
          </cell>
          <cell r="J2283">
            <v>0</v>
          </cell>
          <cell r="K2283">
            <v>143964</v>
          </cell>
          <cell r="L2283">
            <v>1.7972865422608402</v>
          </cell>
          <cell r="M2283">
            <v>298.99065420560748</v>
          </cell>
        </row>
        <row r="2284">
          <cell r="A2284">
            <v>2282</v>
          </cell>
          <cell r="B2284">
            <v>70</v>
          </cell>
          <cell r="C2284" t="str">
            <v>041</v>
          </cell>
          <cell r="D2284" t="str">
            <v xml:space="preserve">BREWSTER                     </v>
          </cell>
          <cell r="E2284">
            <v>0</v>
          </cell>
          <cell r="G2284">
            <v>8585</v>
          </cell>
          <cell r="H2284" t="str">
            <v>Other Non-Employee Insurance (5260)</v>
          </cell>
          <cell r="I2284">
            <v>0</v>
          </cell>
          <cell r="J2284">
            <v>0</v>
          </cell>
          <cell r="K2284">
            <v>0</v>
          </cell>
          <cell r="L2284">
            <v>0</v>
          </cell>
          <cell r="M2284">
            <v>0</v>
          </cell>
        </row>
        <row r="2285">
          <cell r="A2285">
            <v>2283</v>
          </cell>
          <cell r="B2285">
            <v>71</v>
          </cell>
          <cell r="C2285" t="str">
            <v>041</v>
          </cell>
          <cell r="D2285" t="str">
            <v xml:space="preserve">BREWSTER                     </v>
          </cell>
          <cell r="E2285">
            <v>0</v>
          </cell>
          <cell r="G2285">
            <v>8590</v>
          </cell>
          <cell r="H2285" t="str">
            <v xml:space="preserve">Rental Lease of Equipment (5300)   </v>
          </cell>
          <cell r="I2285">
            <v>0</v>
          </cell>
          <cell r="J2285">
            <v>0</v>
          </cell>
          <cell r="K2285">
            <v>0</v>
          </cell>
          <cell r="L2285">
            <v>0</v>
          </cell>
          <cell r="M2285">
            <v>0</v>
          </cell>
        </row>
        <row r="2286">
          <cell r="A2286">
            <v>2284</v>
          </cell>
          <cell r="B2286">
            <v>72</v>
          </cell>
          <cell r="C2286" t="str">
            <v>041</v>
          </cell>
          <cell r="D2286" t="str">
            <v xml:space="preserve">BREWSTER                     </v>
          </cell>
          <cell r="E2286">
            <v>0</v>
          </cell>
          <cell r="G2286">
            <v>8595</v>
          </cell>
          <cell r="H2286" t="str">
            <v>Rental Lease  of Buildings (5350)</v>
          </cell>
          <cell r="I2286">
            <v>0</v>
          </cell>
          <cell r="J2286">
            <v>0</v>
          </cell>
          <cell r="K2286">
            <v>0</v>
          </cell>
          <cell r="L2286">
            <v>0</v>
          </cell>
          <cell r="M2286">
            <v>0</v>
          </cell>
        </row>
        <row r="2287">
          <cell r="A2287">
            <v>2285</v>
          </cell>
          <cell r="B2287">
            <v>73</v>
          </cell>
          <cell r="C2287" t="str">
            <v>041</v>
          </cell>
          <cell r="D2287" t="str">
            <v xml:space="preserve">BREWSTER                     </v>
          </cell>
          <cell r="E2287">
            <v>0</v>
          </cell>
          <cell r="G2287">
            <v>8600</v>
          </cell>
          <cell r="H2287" t="str">
            <v>Short Term Interest RAN's (5400)</v>
          </cell>
          <cell r="I2287">
            <v>0</v>
          </cell>
          <cell r="J2287">
            <v>0</v>
          </cell>
          <cell r="K2287">
            <v>0</v>
          </cell>
          <cell r="L2287">
            <v>0</v>
          </cell>
          <cell r="M2287">
            <v>0</v>
          </cell>
        </row>
        <row r="2288">
          <cell r="A2288">
            <v>2286</v>
          </cell>
          <cell r="B2288">
            <v>74</v>
          </cell>
          <cell r="C2288" t="str">
            <v>041</v>
          </cell>
          <cell r="D2288" t="str">
            <v xml:space="preserve">BREWSTER                     </v>
          </cell>
          <cell r="E2288">
            <v>0</v>
          </cell>
          <cell r="G2288">
            <v>8610</v>
          </cell>
          <cell r="H2288" t="str">
            <v>Crossing Guards, Inspections, Bank Charges (5500)</v>
          </cell>
          <cell r="I2288">
            <v>0</v>
          </cell>
          <cell r="J2288">
            <v>0</v>
          </cell>
          <cell r="K2288">
            <v>0</v>
          </cell>
          <cell r="L2288">
            <v>0</v>
          </cell>
          <cell r="M2288">
            <v>0</v>
          </cell>
        </row>
        <row r="2289">
          <cell r="A2289">
            <v>2287</v>
          </cell>
          <cell r="B2289">
            <v>75</v>
          </cell>
          <cell r="C2289" t="str">
            <v>041</v>
          </cell>
          <cell r="D2289" t="str">
            <v xml:space="preserve">BREWSTER                     </v>
          </cell>
          <cell r="E2289">
            <v>14</v>
          </cell>
          <cell r="F2289" t="str">
            <v xml:space="preserve">Payments To Out-Of-District Schools </v>
          </cell>
          <cell r="I2289">
            <v>436036</v>
          </cell>
          <cell r="J2289">
            <v>33540</v>
          </cell>
          <cell r="K2289">
            <v>469576</v>
          </cell>
          <cell r="L2289">
            <v>5.8623171443463384</v>
          </cell>
          <cell r="M2289">
            <v>24204.948453608249</v>
          </cell>
        </row>
        <row r="2290">
          <cell r="A2290">
            <v>2288</v>
          </cell>
          <cell r="B2290">
            <v>76</v>
          </cell>
          <cell r="C2290" t="str">
            <v>041</v>
          </cell>
          <cell r="D2290" t="str">
            <v xml:space="preserve">BREWSTER                     </v>
          </cell>
          <cell r="E2290">
            <v>15</v>
          </cell>
          <cell r="F2290" t="str">
            <v>Tuition To Other Schools (9000)</v>
          </cell>
          <cell r="G2290" t="str">
            <v xml:space="preserve"> </v>
          </cell>
          <cell r="I2290">
            <v>436036</v>
          </cell>
          <cell r="J2290">
            <v>33540</v>
          </cell>
          <cell r="K2290">
            <v>469576</v>
          </cell>
          <cell r="L2290">
            <v>5.8623171443463384</v>
          </cell>
          <cell r="M2290">
            <v>24204.948453608249</v>
          </cell>
        </row>
        <row r="2291">
          <cell r="A2291">
            <v>2289</v>
          </cell>
          <cell r="B2291">
            <v>77</v>
          </cell>
          <cell r="C2291" t="str">
            <v>041</v>
          </cell>
          <cell r="D2291" t="str">
            <v xml:space="preserve">BREWSTER                     </v>
          </cell>
          <cell r="E2291">
            <v>16</v>
          </cell>
          <cell r="F2291" t="str">
            <v>Out-of-District Transportation (3300)</v>
          </cell>
          <cell r="I2291">
            <v>0</v>
          </cell>
          <cell r="K2291">
            <v>0</v>
          </cell>
          <cell r="L2291">
            <v>0</v>
          </cell>
          <cell r="M2291">
            <v>0</v>
          </cell>
        </row>
        <row r="2292">
          <cell r="A2292">
            <v>2290</v>
          </cell>
          <cell r="B2292">
            <v>78</v>
          </cell>
          <cell r="C2292" t="str">
            <v>041</v>
          </cell>
          <cell r="D2292" t="str">
            <v xml:space="preserve">BREWSTER                     </v>
          </cell>
          <cell r="E2292">
            <v>17</v>
          </cell>
          <cell r="F2292" t="str">
            <v>TOTAL EXPENDITURES</v>
          </cell>
          <cell r="I2292">
            <v>7693825</v>
          </cell>
          <cell r="J2292">
            <v>316250</v>
          </cell>
          <cell r="K2292">
            <v>8010075</v>
          </cell>
          <cell r="L2292">
            <v>100.00000000000001</v>
          </cell>
          <cell r="M2292">
            <v>15991.365542024358</v>
          </cell>
        </row>
        <row r="2293">
          <cell r="A2293">
            <v>2291</v>
          </cell>
          <cell r="B2293">
            <v>79</v>
          </cell>
          <cell r="C2293" t="str">
            <v>041</v>
          </cell>
          <cell r="D2293" t="str">
            <v xml:space="preserve">BREWSTER                     </v>
          </cell>
          <cell r="E2293">
            <v>18</v>
          </cell>
          <cell r="F2293" t="str">
            <v>percentage of overall spending from the general fund</v>
          </cell>
          <cell r="I2293">
            <v>96.05184720492629</v>
          </cell>
        </row>
        <row r="2294">
          <cell r="A2294">
            <v>2292</v>
          </cell>
          <cell r="B2294">
            <v>1</v>
          </cell>
          <cell r="C2294" t="str">
            <v>043</v>
          </cell>
          <cell r="D2294" t="str">
            <v xml:space="preserve">BRIMFIELD                    </v>
          </cell>
          <cell r="E2294">
            <v>1</v>
          </cell>
          <cell r="F2294" t="str">
            <v>In-District FTE Average Membership</v>
          </cell>
          <cell r="G2294" t="str">
            <v xml:space="preserve"> </v>
          </cell>
        </row>
        <row r="2295">
          <cell r="A2295">
            <v>2293</v>
          </cell>
          <cell r="B2295">
            <v>2</v>
          </cell>
          <cell r="C2295" t="str">
            <v>043</v>
          </cell>
          <cell r="D2295" t="str">
            <v xml:space="preserve">BRIMFIELD                    </v>
          </cell>
          <cell r="E2295">
            <v>2</v>
          </cell>
          <cell r="F2295" t="str">
            <v>Out-of-District FTE Average Membership</v>
          </cell>
          <cell r="G2295" t="str">
            <v xml:space="preserve"> </v>
          </cell>
        </row>
        <row r="2296">
          <cell r="A2296">
            <v>2294</v>
          </cell>
          <cell r="B2296">
            <v>3</v>
          </cell>
          <cell r="C2296" t="str">
            <v>043</v>
          </cell>
          <cell r="D2296" t="str">
            <v xml:space="preserve">BRIMFIELD                    </v>
          </cell>
          <cell r="E2296">
            <v>3</v>
          </cell>
          <cell r="F2296" t="str">
            <v>Total FTE Average Membership</v>
          </cell>
          <cell r="G2296" t="str">
            <v xml:space="preserve"> </v>
          </cell>
        </row>
        <row r="2297">
          <cell r="A2297">
            <v>2295</v>
          </cell>
          <cell r="B2297">
            <v>4</v>
          </cell>
          <cell r="C2297" t="str">
            <v>043</v>
          </cell>
          <cell r="D2297" t="str">
            <v xml:space="preserve">BRIMFIELD                    </v>
          </cell>
          <cell r="E2297">
            <v>4</v>
          </cell>
          <cell r="F2297" t="str">
            <v>Administration</v>
          </cell>
          <cell r="G2297" t="str">
            <v xml:space="preserve"> </v>
          </cell>
          <cell r="I2297">
            <v>120544</v>
          </cell>
          <cell r="J2297">
            <v>30000</v>
          </cell>
          <cell r="K2297">
            <v>150544</v>
          </cell>
          <cell r="L2297">
            <v>3.5526071110666413</v>
          </cell>
          <cell r="M2297">
            <v>425.38570217575591</v>
          </cell>
        </row>
        <row r="2298">
          <cell r="A2298">
            <v>2296</v>
          </cell>
          <cell r="B2298">
            <v>5</v>
          </cell>
          <cell r="C2298" t="str">
            <v>043</v>
          </cell>
          <cell r="D2298" t="str">
            <v xml:space="preserve">BRIMFIELD                    </v>
          </cell>
          <cell r="E2298">
            <v>0</v>
          </cell>
          <cell r="G2298">
            <v>8300</v>
          </cell>
          <cell r="H2298" t="str">
            <v>School Committee (1110)</v>
          </cell>
          <cell r="I2298">
            <v>2513</v>
          </cell>
          <cell r="J2298">
            <v>0</v>
          </cell>
          <cell r="K2298">
            <v>2513</v>
          </cell>
          <cell r="L2298">
            <v>5.9302939141450135E-2</v>
          </cell>
          <cell r="M2298">
            <v>7.1008759536592265</v>
          </cell>
        </row>
        <row r="2299">
          <cell r="A2299">
            <v>2297</v>
          </cell>
          <cell r="B2299">
            <v>6</v>
          </cell>
          <cell r="C2299" t="str">
            <v>043</v>
          </cell>
          <cell r="D2299" t="str">
            <v xml:space="preserve">BRIMFIELD                    </v>
          </cell>
          <cell r="E2299">
            <v>0</v>
          </cell>
          <cell r="G2299">
            <v>8305</v>
          </cell>
          <cell r="H2299" t="str">
            <v>Superintendent (1210)</v>
          </cell>
          <cell r="I2299">
            <v>18347</v>
          </cell>
          <cell r="J2299">
            <v>0</v>
          </cell>
          <cell r="K2299">
            <v>18347</v>
          </cell>
          <cell r="L2299">
            <v>0.4329610125062418</v>
          </cell>
          <cell r="M2299">
            <v>51.842328341339368</v>
          </cell>
        </row>
        <row r="2300">
          <cell r="A2300">
            <v>2298</v>
          </cell>
          <cell r="B2300">
            <v>7</v>
          </cell>
          <cell r="C2300" t="str">
            <v>043</v>
          </cell>
          <cell r="D2300" t="str">
            <v xml:space="preserve">BRIMFIELD                    </v>
          </cell>
          <cell r="E2300">
            <v>0</v>
          </cell>
          <cell r="G2300">
            <v>8310</v>
          </cell>
          <cell r="H2300" t="str">
            <v>Assistant Superintendents (1220)</v>
          </cell>
          <cell r="I2300">
            <v>19480</v>
          </cell>
          <cell r="J2300">
            <v>0</v>
          </cell>
          <cell r="K2300">
            <v>19480</v>
          </cell>
          <cell r="L2300">
            <v>0.45969807181673245</v>
          </cell>
          <cell r="M2300">
            <v>55.043797682961291</v>
          </cell>
        </row>
        <row r="2301">
          <cell r="A2301">
            <v>2299</v>
          </cell>
          <cell r="B2301">
            <v>8</v>
          </cell>
          <cell r="C2301" t="str">
            <v>043</v>
          </cell>
          <cell r="D2301" t="str">
            <v xml:space="preserve">BRIMFIELD                    </v>
          </cell>
          <cell r="E2301">
            <v>0</v>
          </cell>
          <cell r="G2301">
            <v>8315</v>
          </cell>
          <cell r="H2301" t="str">
            <v>Other District-Wide Administration (1230)</v>
          </cell>
          <cell r="I2301">
            <v>11491</v>
          </cell>
          <cell r="J2301">
            <v>30000</v>
          </cell>
          <cell r="K2301">
            <v>41491</v>
          </cell>
          <cell r="L2301">
            <v>0.97912385512053624</v>
          </cell>
          <cell r="M2301">
            <v>117.23933314495621</v>
          </cell>
        </row>
        <row r="2302">
          <cell r="A2302">
            <v>2300</v>
          </cell>
          <cell r="B2302">
            <v>9</v>
          </cell>
          <cell r="C2302" t="str">
            <v>043</v>
          </cell>
          <cell r="D2302" t="str">
            <v xml:space="preserve">BRIMFIELD                    </v>
          </cell>
          <cell r="E2302">
            <v>0</v>
          </cell>
          <cell r="G2302">
            <v>8320</v>
          </cell>
          <cell r="H2302" t="str">
            <v>Business and Finance (1410)</v>
          </cell>
          <cell r="I2302">
            <v>50707</v>
          </cell>
          <cell r="J2302">
            <v>0</v>
          </cell>
          <cell r="K2302">
            <v>50707</v>
          </cell>
          <cell r="L2302">
            <v>1.1966072960785961</v>
          </cell>
          <cell r="M2302">
            <v>143.28058773664878</v>
          </cell>
        </row>
        <row r="2303">
          <cell r="A2303">
            <v>2301</v>
          </cell>
          <cell r="B2303">
            <v>10</v>
          </cell>
          <cell r="C2303" t="str">
            <v>043</v>
          </cell>
          <cell r="D2303" t="str">
            <v xml:space="preserve">BRIMFIELD                    </v>
          </cell>
          <cell r="E2303">
            <v>0</v>
          </cell>
          <cell r="G2303">
            <v>8325</v>
          </cell>
          <cell r="H2303" t="str">
            <v>Human Resources and Benefits (1420)</v>
          </cell>
          <cell r="I2303">
            <v>7618</v>
          </cell>
          <cell r="J2303">
            <v>0</v>
          </cell>
          <cell r="K2303">
            <v>7618</v>
          </cell>
          <cell r="L2303">
            <v>0.17977309605235461</v>
          </cell>
          <cell r="M2303">
            <v>21.525854761231987</v>
          </cell>
        </row>
        <row r="2304">
          <cell r="A2304">
            <v>2302</v>
          </cell>
          <cell r="B2304">
            <v>11</v>
          </cell>
          <cell r="C2304" t="str">
            <v>043</v>
          </cell>
          <cell r="D2304" t="str">
            <v xml:space="preserve">BRIMFIELD                    </v>
          </cell>
          <cell r="E2304">
            <v>0</v>
          </cell>
          <cell r="G2304">
            <v>8330</v>
          </cell>
          <cell r="H2304" t="str">
            <v>Legal Service For School Committee (1430)</v>
          </cell>
          <cell r="I2304">
            <v>705</v>
          </cell>
          <cell r="J2304">
            <v>0</v>
          </cell>
          <cell r="K2304">
            <v>705</v>
          </cell>
          <cell r="L2304">
            <v>1.6636916870164085E-2</v>
          </cell>
          <cell r="M2304">
            <v>1.9920881604973157</v>
          </cell>
        </row>
        <row r="2305">
          <cell r="A2305">
            <v>2303</v>
          </cell>
          <cell r="B2305">
            <v>12</v>
          </cell>
          <cell r="C2305" t="str">
            <v>043</v>
          </cell>
          <cell r="D2305" t="str">
            <v xml:space="preserve">BRIMFIELD                    </v>
          </cell>
          <cell r="E2305">
            <v>0</v>
          </cell>
          <cell r="G2305">
            <v>8335</v>
          </cell>
          <cell r="H2305" t="str">
            <v>Legal Settlements (1435)</v>
          </cell>
          <cell r="I2305">
            <v>0</v>
          </cell>
          <cell r="J2305">
            <v>0</v>
          </cell>
          <cell r="K2305">
            <v>0</v>
          </cell>
          <cell r="L2305">
            <v>0</v>
          </cell>
          <cell r="M2305">
            <v>0</v>
          </cell>
        </row>
        <row r="2306">
          <cell r="A2306">
            <v>2304</v>
          </cell>
          <cell r="B2306">
            <v>13</v>
          </cell>
          <cell r="C2306" t="str">
            <v>043</v>
          </cell>
          <cell r="D2306" t="str">
            <v xml:space="preserve">BRIMFIELD                    </v>
          </cell>
          <cell r="E2306">
            <v>0</v>
          </cell>
          <cell r="G2306">
            <v>8340</v>
          </cell>
          <cell r="H2306" t="str">
            <v>District-wide Information Mgmt and Tech (1450)</v>
          </cell>
          <cell r="I2306">
            <v>9683</v>
          </cell>
          <cell r="J2306">
            <v>0</v>
          </cell>
          <cell r="K2306">
            <v>9683</v>
          </cell>
          <cell r="L2306">
            <v>0.22850392348056572</v>
          </cell>
          <cell r="M2306">
            <v>27.360836394461714</v>
          </cell>
        </row>
        <row r="2307">
          <cell r="A2307">
            <v>2305</v>
          </cell>
          <cell r="B2307">
            <v>14</v>
          </cell>
          <cell r="C2307" t="str">
            <v>043</v>
          </cell>
          <cell r="D2307" t="str">
            <v xml:space="preserve">BRIMFIELD                    </v>
          </cell>
          <cell r="E2307">
            <v>5</v>
          </cell>
          <cell r="F2307" t="str">
            <v xml:space="preserve">Instructional Leadership </v>
          </cell>
          <cell r="I2307">
            <v>182455</v>
          </cell>
          <cell r="J2307">
            <v>0</v>
          </cell>
          <cell r="K2307">
            <v>182455</v>
          </cell>
          <cell r="L2307">
            <v>4.3056576844621111</v>
          </cell>
          <cell r="M2307">
            <v>515.55524159367053</v>
          </cell>
        </row>
        <row r="2308">
          <cell r="A2308">
            <v>2306</v>
          </cell>
          <cell r="B2308">
            <v>15</v>
          </cell>
          <cell r="C2308" t="str">
            <v>043</v>
          </cell>
          <cell r="D2308" t="str">
            <v xml:space="preserve">BRIMFIELD                    </v>
          </cell>
          <cell r="E2308">
            <v>0</v>
          </cell>
          <cell r="G2308">
            <v>8345</v>
          </cell>
          <cell r="H2308" t="str">
            <v>Curriculum Directors  (Supervisory) (2110)</v>
          </cell>
          <cell r="I2308">
            <v>0</v>
          </cell>
          <cell r="J2308">
            <v>0</v>
          </cell>
          <cell r="K2308">
            <v>0</v>
          </cell>
          <cell r="L2308">
            <v>0</v>
          </cell>
          <cell r="M2308">
            <v>0</v>
          </cell>
        </row>
        <row r="2309">
          <cell r="A2309">
            <v>2307</v>
          </cell>
          <cell r="B2309">
            <v>16</v>
          </cell>
          <cell r="C2309" t="str">
            <v>043</v>
          </cell>
          <cell r="D2309" t="str">
            <v xml:space="preserve">BRIMFIELD                    </v>
          </cell>
          <cell r="E2309">
            <v>0</v>
          </cell>
          <cell r="G2309">
            <v>8350</v>
          </cell>
          <cell r="H2309" t="str">
            <v>Department Heads  (Non-Supervisory) (2120)</v>
          </cell>
          <cell r="I2309">
            <v>0</v>
          </cell>
          <cell r="J2309">
            <v>0</v>
          </cell>
          <cell r="K2309">
            <v>0</v>
          </cell>
          <cell r="L2309">
            <v>0</v>
          </cell>
          <cell r="M2309">
            <v>0</v>
          </cell>
        </row>
        <row r="2310">
          <cell r="A2310">
            <v>2308</v>
          </cell>
          <cell r="B2310">
            <v>17</v>
          </cell>
          <cell r="C2310" t="str">
            <v>043</v>
          </cell>
          <cell r="D2310" t="str">
            <v xml:space="preserve">BRIMFIELD                    </v>
          </cell>
          <cell r="E2310">
            <v>0</v>
          </cell>
          <cell r="G2310">
            <v>8355</v>
          </cell>
          <cell r="H2310" t="str">
            <v>School Leadership-Building (2210)</v>
          </cell>
          <cell r="I2310">
            <v>130523</v>
          </cell>
          <cell r="J2310">
            <v>0</v>
          </cell>
          <cell r="K2310">
            <v>130523</v>
          </cell>
          <cell r="L2310">
            <v>3.0801422704176269</v>
          </cell>
          <cell r="M2310">
            <v>368.81322407459737</v>
          </cell>
        </row>
        <row r="2311">
          <cell r="A2311">
            <v>2309</v>
          </cell>
          <cell r="B2311">
            <v>18</v>
          </cell>
          <cell r="C2311" t="str">
            <v>043</v>
          </cell>
          <cell r="D2311" t="str">
            <v xml:space="preserve">BRIMFIELD                    </v>
          </cell>
          <cell r="E2311">
            <v>0</v>
          </cell>
          <cell r="G2311">
            <v>8360</v>
          </cell>
          <cell r="H2311" t="str">
            <v>Curriculum Leaders/Dept Heads-Building Level (2220)</v>
          </cell>
          <cell r="I2311">
            <v>0</v>
          </cell>
          <cell r="J2311">
            <v>0</v>
          </cell>
          <cell r="K2311">
            <v>0</v>
          </cell>
          <cell r="L2311">
            <v>0</v>
          </cell>
          <cell r="M2311">
            <v>0</v>
          </cell>
        </row>
        <row r="2312">
          <cell r="A2312">
            <v>2310</v>
          </cell>
          <cell r="B2312">
            <v>19</v>
          </cell>
          <cell r="C2312" t="str">
            <v>043</v>
          </cell>
          <cell r="D2312" t="str">
            <v xml:space="preserve">BRIMFIELD                    </v>
          </cell>
          <cell r="E2312">
            <v>0</v>
          </cell>
          <cell r="G2312">
            <v>8365</v>
          </cell>
          <cell r="H2312" t="str">
            <v>Building Technology (2250)</v>
          </cell>
          <cell r="I2312">
            <v>51932</v>
          </cell>
          <cell r="J2312">
            <v>0</v>
          </cell>
          <cell r="K2312">
            <v>51932</v>
          </cell>
          <cell r="L2312">
            <v>1.2255154140444839</v>
          </cell>
          <cell r="M2312">
            <v>146.74201751907319</v>
          </cell>
        </row>
        <row r="2313">
          <cell r="A2313">
            <v>2311</v>
          </cell>
          <cell r="B2313">
            <v>20</v>
          </cell>
          <cell r="C2313" t="str">
            <v>043</v>
          </cell>
          <cell r="D2313" t="str">
            <v xml:space="preserve">BRIMFIELD                    </v>
          </cell>
          <cell r="E2313">
            <v>0</v>
          </cell>
          <cell r="G2313">
            <v>8380</v>
          </cell>
          <cell r="H2313" t="str">
            <v>Instructional Coordinators and Team Leaders (2315)</v>
          </cell>
          <cell r="I2313">
            <v>0</v>
          </cell>
          <cell r="J2313">
            <v>0</v>
          </cell>
          <cell r="K2313">
            <v>0</v>
          </cell>
          <cell r="L2313">
            <v>0</v>
          </cell>
          <cell r="M2313">
            <v>0</v>
          </cell>
        </row>
        <row r="2314">
          <cell r="A2314">
            <v>2312</v>
          </cell>
          <cell r="B2314">
            <v>21</v>
          </cell>
          <cell r="C2314" t="str">
            <v>043</v>
          </cell>
          <cell r="D2314" t="str">
            <v xml:space="preserve">BRIMFIELD                    </v>
          </cell>
          <cell r="E2314">
            <v>6</v>
          </cell>
          <cell r="F2314" t="str">
            <v>Classroom and Specialist Teachers</v>
          </cell>
          <cell r="I2314">
            <v>1715853</v>
          </cell>
          <cell r="J2314">
            <v>44531</v>
          </cell>
          <cell r="K2314">
            <v>1760384</v>
          </cell>
          <cell r="L2314">
            <v>41.542357826336072</v>
          </cell>
          <cell r="M2314">
            <v>4974.2413111048318</v>
          </cell>
        </row>
        <row r="2315">
          <cell r="A2315">
            <v>2313</v>
          </cell>
          <cell r="B2315">
            <v>22</v>
          </cell>
          <cell r="C2315" t="str">
            <v>043</v>
          </cell>
          <cell r="D2315" t="str">
            <v xml:space="preserve">BRIMFIELD                    </v>
          </cell>
          <cell r="E2315">
            <v>0</v>
          </cell>
          <cell r="G2315">
            <v>8370</v>
          </cell>
          <cell r="H2315" t="str">
            <v>Teachers, Classroom (2305)</v>
          </cell>
          <cell r="I2315">
            <v>1715853</v>
          </cell>
          <cell r="J2315">
            <v>21095</v>
          </cell>
          <cell r="K2315">
            <v>1736948</v>
          </cell>
          <cell r="L2315">
            <v>40.989304232337261</v>
          </cell>
          <cell r="M2315">
            <v>4908.0192144673638</v>
          </cell>
        </row>
        <row r="2316">
          <cell r="A2316">
            <v>2314</v>
          </cell>
          <cell r="B2316">
            <v>23</v>
          </cell>
          <cell r="C2316" t="str">
            <v>043</v>
          </cell>
          <cell r="D2316" t="str">
            <v xml:space="preserve">BRIMFIELD                    </v>
          </cell>
          <cell r="E2316">
            <v>0</v>
          </cell>
          <cell r="G2316">
            <v>8375</v>
          </cell>
          <cell r="H2316" t="str">
            <v>Teachers, Specialists  (2310)</v>
          </cell>
          <cell r="I2316">
            <v>0</v>
          </cell>
          <cell r="J2316">
            <v>23436</v>
          </cell>
          <cell r="K2316">
            <v>23436</v>
          </cell>
          <cell r="L2316">
            <v>0.55305359399881626</v>
          </cell>
          <cell r="M2316">
            <v>66.222096637468212</v>
          </cell>
        </row>
        <row r="2317">
          <cell r="A2317">
            <v>2315</v>
          </cell>
          <cell r="B2317">
            <v>24</v>
          </cell>
          <cell r="C2317" t="str">
            <v>043</v>
          </cell>
          <cell r="D2317" t="str">
            <v xml:space="preserve">BRIMFIELD                    </v>
          </cell>
          <cell r="E2317">
            <v>7</v>
          </cell>
          <cell r="F2317" t="str">
            <v>Other Teaching Services</v>
          </cell>
          <cell r="I2317">
            <v>387653</v>
          </cell>
          <cell r="J2317">
            <v>58340</v>
          </cell>
          <cell r="K2317">
            <v>445993</v>
          </cell>
          <cell r="L2317">
            <v>10.524749596702256</v>
          </cell>
          <cell r="M2317">
            <v>1260.2232269002543</v>
          </cell>
        </row>
        <row r="2318">
          <cell r="A2318">
            <v>2316</v>
          </cell>
          <cell r="B2318">
            <v>25</v>
          </cell>
          <cell r="C2318" t="str">
            <v>043</v>
          </cell>
          <cell r="D2318" t="str">
            <v xml:space="preserve">BRIMFIELD                    </v>
          </cell>
          <cell r="E2318">
            <v>0</v>
          </cell>
          <cell r="G2318">
            <v>8385</v>
          </cell>
          <cell r="H2318" t="str">
            <v>Medical/ Therapeutic Services (2320)</v>
          </cell>
          <cell r="I2318">
            <v>125277</v>
          </cell>
          <cell r="J2318">
            <v>0</v>
          </cell>
          <cell r="K2318">
            <v>125277</v>
          </cell>
          <cell r="L2318">
            <v>2.9563447301326895</v>
          </cell>
          <cell r="M2318">
            <v>353.98982763492512</v>
          </cell>
        </row>
        <row r="2319">
          <cell r="A2319">
            <v>2317</v>
          </cell>
          <cell r="B2319">
            <v>26</v>
          </cell>
          <cell r="C2319" t="str">
            <v>043</v>
          </cell>
          <cell r="D2319" t="str">
            <v xml:space="preserve">BRIMFIELD                    </v>
          </cell>
          <cell r="E2319">
            <v>0</v>
          </cell>
          <cell r="G2319">
            <v>8390</v>
          </cell>
          <cell r="H2319" t="str">
            <v>Substitute Teachers (2325)</v>
          </cell>
          <cell r="I2319">
            <v>36605</v>
          </cell>
          <cell r="J2319">
            <v>0</v>
          </cell>
          <cell r="K2319">
            <v>36605</v>
          </cell>
          <cell r="L2319">
            <v>0.86382176174802316</v>
          </cell>
          <cell r="M2319">
            <v>103.43317321277198</v>
          </cell>
        </row>
        <row r="2320">
          <cell r="A2320">
            <v>2318</v>
          </cell>
          <cell r="B2320">
            <v>27</v>
          </cell>
          <cell r="C2320" t="str">
            <v>043</v>
          </cell>
          <cell r="D2320" t="str">
            <v xml:space="preserve">BRIMFIELD                    </v>
          </cell>
          <cell r="E2320">
            <v>0</v>
          </cell>
          <cell r="G2320">
            <v>8395</v>
          </cell>
          <cell r="H2320" t="str">
            <v>Non-Clerical Paraprofs./Instructional Assistants (2330)</v>
          </cell>
          <cell r="I2320">
            <v>160763</v>
          </cell>
          <cell r="J2320">
            <v>58340</v>
          </cell>
          <cell r="K2320">
            <v>219103</v>
          </cell>
          <cell r="L2320">
            <v>5.1704941801468953</v>
          </cell>
          <cell r="M2320">
            <v>619.10991805594801</v>
          </cell>
        </row>
        <row r="2321">
          <cell r="A2321">
            <v>2319</v>
          </cell>
          <cell r="B2321">
            <v>28</v>
          </cell>
          <cell r="C2321" t="str">
            <v>043</v>
          </cell>
          <cell r="D2321" t="str">
            <v xml:space="preserve">BRIMFIELD                    </v>
          </cell>
          <cell r="E2321">
            <v>0</v>
          </cell>
          <cell r="G2321">
            <v>8400</v>
          </cell>
          <cell r="H2321" t="str">
            <v>Librarians and Media Center Directors (2340)</v>
          </cell>
          <cell r="I2321">
            <v>65008</v>
          </cell>
          <cell r="J2321">
            <v>0</v>
          </cell>
          <cell r="K2321">
            <v>65008</v>
          </cell>
          <cell r="L2321">
            <v>1.5340889246746481</v>
          </cell>
          <cell r="M2321">
            <v>183.69030799660922</v>
          </cell>
        </row>
        <row r="2322">
          <cell r="A2322">
            <v>2320</v>
          </cell>
          <cell r="B2322">
            <v>29</v>
          </cell>
          <cell r="C2322" t="str">
            <v>043</v>
          </cell>
          <cell r="D2322" t="str">
            <v xml:space="preserve">BRIMFIELD                    </v>
          </cell>
          <cell r="E2322">
            <v>8</v>
          </cell>
          <cell r="F2322" t="str">
            <v>Professional Development</v>
          </cell>
          <cell r="I2322">
            <v>32535</v>
          </cell>
          <cell r="J2322">
            <v>482</v>
          </cell>
          <cell r="K2322">
            <v>33017</v>
          </cell>
          <cell r="L2322">
            <v>0.77915047418752847</v>
          </cell>
          <cell r="M2322">
            <v>93.294716021474997</v>
          </cell>
        </row>
        <row r="2323">
          <cell r="A2323">
            <v>2321</v>
          </cell>
          <cell r="B2323">
            <v>30</v>
          </cell>
          <cell r="C2323" t="str">
            <v>043</v>
          </cell>
          <cell r="D2323" t="str">
            <v xml:space="preserve">BRIMFIELD                    </v>
          </cell>
          <cell r="E2323">
            <v>0</v>
          </cell>
          <cell r="G2323">
            <v>8405</v>
          </cell>
          <cell r="H2323" t="str">
            <v>Professional Development Leadership (2351)</v>
          </cell>
          <cell r="I2323">
            <v>0</v>
          </cell>
          <cell r="J2323">
            <v>0</v>
          </cell>
          <cell r="K2323">
            <v>0</v>
          </cell>
          <cell r="L2323">
            <v>0</v>
          </cell>
          <cell r="M2323">
            <v>0</v>
          </cell>
        </row>
        <row r="2324">
          <cell r="A2324">
            <v>2322</v>
          </cell>
          <cell r="B2324">
            <v>31</v>
          </cell>
          <cell r="C2324" t="str">
            <v>043</v>
          </cell>
          <cell r="D2324" t="str">
            <v xml:space="preserve">BRIMFIELD                    </v>
          </cell>
          <cell r="E2324">
            <v>0</v>
          </cell>
          <cell r="G2324">
            <v>8410</v>
          </cell>
          <cell r="H2324" t="str">
            <v>Teacher/Instructional Staff-Professional Days (2353)</v>
          </cell>
          <cell r="I2324">
            <v>18960</v>
          </cell>
          <cell r="J2324">
            <v>0</v>
          </cell>
          <cell r="K2324">
            <v>18960</v>
          </cell>
          <cell r="L2324">
            <v>0.44742687072100856</v>
          </cell>
          <cell r="M2324">
            <v>53.574456061034191</v>
          </cell>
        </row>
        <row r="2325">
          <cell r="A2325">
            <v>2323</v>
          </cell>
          <cell r="B2325">
            <v>32</v>
          </cell>
          <cell r="C2325" t="str">
            <v>043</v>
          </cell>
          <cell r="D2325" t="str">
            <v xml:space="preserve">BRIMFIELD                    </v>
          </cell>
          <cell r="E2325">
            <v>0</v>
          </cell>
          <cell r="G2325">
            <v>8415</v>
          </cell>
          <cell r="H2325" t="str">
            <v>Substitutes for Instructional Staff at Prof. Dev. (2355)</v>
          </cell>
          <cell r="I2325">
            <v>154</v>
          </cell>
          <cell r="J2325">
            <v>482</v>
          </cell>
          <cell r="K2325">
            <v>636</v>
          </cell>
          <cell r="L2325">
            <v>1.5008622878616111E-2</v>
          </cell>
          <cell r="M2325">
            <v>1.7971178298954509</v>
          </cell>
        </row>
        <row r="2326">
          <cell r="A2326">
            <v>2324</v>
          </cell>
          <cell r="B2326">
            <v>33</v>
          </cell>
          <cell r="C2326" t="str">
            <v>043</v>
          </cell>
          <cell r="D2326" t="str">
            <v xml:space="preserve">BRIMFIELD                    </v>
          </cell>
          <cell r="E2326">
            <v>0</v>
          </cell>
          <cell r="G2326">
            <v>8420</v>
          </cell>
          <cell r="H2326" t="str">
            <v>Prof. Dev.  Stipends, Providers and Expenses (2357)</v>
          </cell>
          <cell r="I2326">
            <v>13421</v>
          </cell>
          <cell r="J2326">
            <v>0</v>
          </cell>
          <cell r="K2326">
            <v>13421</v>
          </cell>
          <cell r="L2326">
            <v>0.31671498058790382</v>
          </cell>
          <cell r="M2326">
            <v>37.923142130545351</v>
          </cell>
        </row>
        <row r="2327">
          <cell r="A2327">
            <v>2325</v>
          </cell>
          <cell r="B2327">
            <v>34</v>
          </cell>
          <cell r="C2327" t="str">
            <v>043</v>
          </cell>
          <cell r="D2327" t="str">
            <v xml:space="preserve">BRIMFIELD                    </v>
          </cell>
          <cell r="E2327">
            <v>9</v>
          </cell>
          <cell r="F2327" t="str">
            <v>Instructional Materials, Equipment and Technology</v>
          </cell>
          <cell r="I2327">
            <v>51290</v>
          </cell>
          <cell r="J2327">
            <v>38556</v>
          </cell>
          <cell r="K2327">
            <v>89846</v>
          </cell>
          <cell r="L2327">
            <v>2.1202275647046274</v>
          </cell>
          <cell r="M2327">
            <v>253.87397569935013</v>
          </cell>
        </row>
        <row r="2328">
          <cell r="A2328">
            <v>2326</v>
          </cell>
          <cell r="B2328">
            <v>35</v>
          </cell>
          <cell r="C2328" t="str">
            <v>043</v>
          </cell>
          <cell r="D2328" t="str">
            <v xml:space="preserve">BRIMFIELD                    </v>
          </cell>
          <cell r="E2328">
            <v>0</v>
          </cell>
          <cell r="G2328">
            <v>8425</v>
          </cell>
          <cell r="H2328" t="str">
            <v>Textbooks &amp; Related Software/Media/Materials (2410)</v>
          </cell>
          <cell r="I2328">
            <v>8191</v>
          </cell>
          <cell r="J2328">
            <v>30262</v>
          </cell>
          <cell r="K2328">
            <v>38453</v>
          </cell>
          <cell r="L2328">
            <v>0.90743172256513416</v>
          </cell>
          <cell r="M2328">
            <v>108.65498728454367</v>
          </cell>
        </row>
        <row r="2329">
          <cell r="A2329">
            <v>2327</v>
          </cell>
          <cell r="B2329">
            <v>36</v>
          </cell>
          <cell r="C2329" t="str">
            <v>043</v>
          </cell>
          <cell r="D2329" t="str">
            <v xml:space="preserve">BRIMFIELD                    </v>
          </cell>
          <cell r="E2329">
            <v>0</v>
          </cell>
          <cell r="G2329">
            <v>8430</v>
          </cell>
          <cell r="H2329" t="str">
            <v>Other Instructional Materials (2415)</v>
          </cell>
          <cell r="I2329">
            <v>0</v>
          </cell>
          <cell r="J2329">
            <v>0</v>
          </cell>
          <cell r="K2329">
            <v>0</v>
          </cell>
          <cell r="L2329">
            <v>0</v>
          </cell>
          <cell r="M2329">
            <v>0</v>
          </cell>
        </row>
        <row r="2330">
          <cell r="A2330">
            <v>2328</v>
          </cell>
          <cell r="B2330">
            <v>37</v>
          </cell>
          <cell r="C2330" t="str">
            <v>043</v>
          </cell>
          <cell r="D2330" t="str">
            <v xml:space="preserve">BRIMFIELD                    </v>
          </cell>
          <cell r="E2330">
            <v>0</v>
          </cell>
          <cell r="G2330">
            <v>8435</v>
          </cell>
          <cell r="H2330" t="str">
            <v>Instructional Equipment (2420)</v>
          </cell>
          <cell r="I2330">
            <v>0</v>
          </cell>
          <cell r="J2330">
            <v>0</v>
          </cell>
          <cell r="K2330">
            <v>0</v>
          </cell>
          <cell r="L2330">
            <v>0</v>
          </cell>
          <cell r="M2330">
            <v>0</v>
          </cell>
        </row>
        <row r="2331">
          <cell r="A2331">
            <v>2329</v>
          </cell>
          <cell r="B2331">
            <v>38</v>
          </cell>
          <cell r="C2331" t="str">
            <v>043</v>
          </cell>
          <cell r="D2331" t="str">
            <v xml:space="preserve">BRIMFIELD                    </v>
          </cell>
          <cell r="E2331">
            <v>0</v>
          </cell>
          <cell r="G2331">
            <v>8440</v>
          </cell>
          <cell r="H2331" t="str">
            <v>General Supplies (2430)</v>
          </cell>
          <cell r="I2331">
            <v>25320</v>
          </cell>
          <cell r="J2331">
            <v>2907</v>
          </cell>
          <cell r="K2331">
            <v>28227</v>
          </cell>
          <cell r="L2331">
            <v>0.66611383332499519</v>
          </cell>
          <cell r="M2331">
            <v>79.759819157954226</v>
          </cell>
        </row>
        <row r="2332">
          <cell r="A2332">
            <v>2330</v>
          </cell>
          <cell r="B2332">
            <v>39</v>
          </cell>
          <cell r="C2332" t="str">
            <v>043</v>
          </cell>
          <cell r="D2332" t="str">
            <v xml:space="preserve">BRIMFIELD                    </v>
          </cell>
          <cell r="E2332">
            <v>0</v>
          </cell>
          <cell r="G2332">
            <v>8445</v>
          </cell>
          <cell r="H2332" t="str">
            <v>Other Instructional Services (2440)</v>
          </cell>
          <cell r="I2332">
            <v>0</v>
          </cell>
          <cell r="J2332">
            <v>5387</v>
          </cell>
          <cell r="K2332">
            <v>5387</v>
          </cell>
          <cell r="L2332">
            <v>0.1271249236589701</v>
          </cell>
          <cell r="M2332">
            <v>15.221814071771687</v>
          </cell>
        </row>
        <row r="2333">
          <cell r="A2333">
            <v>2331</v>
          </cell>
          <cell r="B2333">
            <v>40</v>
          </cell>
          <cell r="C2333" t="str">
            <v>043</v>
          </cell>
          <cell r="D2333" t="str">
            <v xml:space="preserve">BRIMFIELD                    </v>
          </cell>
          <cell r="E2333">
            <v>0</v>
          </cell>
          <cell r="G2333">
            <v>8450</v>
          </cell>
          <cell r="H2333" t="str">
            <v>Classroom Instructional Technology (2451)</v>
          </cell>
          <cell r="I2333">
            <v>2701</v>
          </cell>
          <cell r="J2333">
            <v>0</v>
          </cell>
          <cell r="K2333">
            <v>2701</v>
          </cell>
          <cell r="L2333">
            <v>6.3739450306827219E-2</v>
          </cell>
          <cell r="M2333">
            <v>7.6320994631251775</v>
          </cell>
        </row>
        <row r="2334">
          <cell r="A2334">
            <v>2332</v>
          </cell>
          <cell r="B2334">
            <v>41</v>
          </cell>
          <cell r="C2334" t="str">
            <v>043</v>
          </cell>
          <cell r="D2334" t="str">
            <v xml:space="preserve">BRIMFIELD                    </v>
          </cell>
          <cell r="E2334">
            <v>0</v>
          </cell>
          <cell r="G2334">
            <v>8455</v>
          </cell>
          <cell r="H2334" t="str">
            <v>Other Instructional Hardware  (2453)</v>
          </cell>
          <cell r="I2334">
            <v>11074</v>
          </cell>
          <cell r="J2334">
            <v>0</v>
          </cell>
          <cell r="K2334">
            <v>11074</v>
          </cell>
          <cell r="L2334">
            <v>0.26132938641162706</v>
          </cell>
          <cell r="M2334">
            <v>31.291325233116702</v>
          </cell>
        </row>
        <row r="2335">
          <cell r="A2335">
            <v>2333</v>
          </cell>
          <cell r="B2335">
            <v>42</v>
          </cell>
          <cell r="C2335" t="str">
            <v>043</v>
          </cell>
          <cell r="D2335" t="str">
            <v xml:space="preserve">BRIMFIELD                    </v>
          </cell>
          <cell r="E2335">
            <v>0</v>
          </cell>
          <cell r="G2335">
            <v>8460</v>
          </cell>
          <cell r="H2335" t="str">
            <v>Instructional Software (2455)</v>
          </cell>
          <cell r="I2335">
            <v>4004</v>
          </cell>
          <cell r="J2335">
            <v>0</v>
          </cell>
          <cell r="K2335">
            <v>4004</v>
          </cell>
          <cell r="L2335">
            <v>9.4488248437073749E-2</v>
          </cell>
          <cell r="M2335">
            <v>11.313930488838656</v>
          </cell>
        </row>
        <row r="2336">
          <cell r="A2336">
            <v>2334</v>
          </cell>
          <cell r="B2336">
            <v>43</v>
          </cell>
          <cell r="C2336" t="str">
            <v>043</v>
          </cell>
          <cell r="D2336" t="str">
            <v xml:space="preserve">BRIMFIELD                    </v>
          </cell>
          <cell r="E2336">
            <v>10</v>
          </cell>
          <cell r="F2336" t="str">
            <v>Guidance, Counseling and Testing</v>
          </cell>
          <cell r="I2336">
            <v>109998</v>
          </cell>
          <cell r="J2336">
            <v>0</v>
          </cell>
          <cell r="K2336">
            <v>109998</v>
          </cell>
          <cell r="L2336">
            <v>2.5957838040912184</v>
          </cell>
          <cell r="M2336">
            <v>310.81661486295565</v>
          </cell>
        </row>
        <row r="2337">
          <cell r="A2337">
            <v>2335</v>
          </cell>
          <cell r="B2337">
            <v>44</v>
          </cell>
          <cell r="C2337" t="str">
            <v>043</v>
          </cell>
          <cell r="D2337" t="str">
            <v xml:space="preserve">BRIMFIELD                    </v>
          </cell>
          <cell r="E2337">
            <v>0</v>
          </cell>
          <cell r="G2337">
            <v>8465</v>
          </cell>
          <cell r="H2337" t="str">
            <v>Guidance and Adjustment Counselors (2710)</v>
          </cell>
          <cell r="I2337">
            <v>109013</v>
          </cell>
          <cell r="J2337">
            <v>0</v>
          </cell>
          <cell r="K2337">
            <v>109013</v>
          </cell>
          <cell r="L2337">
            <v>2.5725393174002802</v>
          </cell>
          <cell r="M2337">
            <v>308.03334275218992</v>
          </cell>
        </row>
        <row r="2338">
          <cell r="A2338">
            <v>2336</v>
          </cell>
          <cell r="B2338">
            <v>45</v>
          </cell>
          <cell r="C2338" t="str">
            <v>043</v>
          </cell>
          <cell r="D2338" t="str">
            <v xml:space="preserve">BRIMFIELD                    </v>
          </cell>
          <cell r="E2338">
            <v>0</v>
          </cell>
          <cell r="G2338">
            <v>8470</v>
          </cell>
          <cell r="H2338" t="str">
            <v>Testing and Assessment (2720)</v>
          </cell>
          <cell r="I2338">
            <v>985</v>
          </cell>
          <cell r="J2338">
            <v>0</v>
          </cell>
          <cell r="K2338">
            <v>985</v>
          </cell>
          <cell r="L2338">
            <v>2.3244486690938475E-2</v>
          </cell>
          <cell r="M2338">
            <v>2.7832721107657532</v>
          </cell>
        </row>
        <row r="2339">
          <cell r="A2339">
            <v>2337</v>
          </cell>
          <cell r="B2339">
            <v>46</v>
          </cell>
          <cell r="C2339" t="str">
            <v>043</v>
          </cell>
          <cell r="D2339" t="str">
            <v xml:space="preserve">BRIMFIELD                    </v>
          </cell>
          <cell r="E2339">
            <v>0</v>
          </cell>
          <cell r="G2339">
            <v>8475</v>
          </cell>
          <cell r="H2339" t="str">
            <v>Psychological Services (2800)</v>
          </cell>
          <cell r="I2339">
            <v>0</v>
          </cell>
          <cell r="J2339">
            <v>0</v>
          </cell>
          <cell r="K2339">
            <v>0</v>
          </cell>
          <cell r="L2339">
            <v>0</v>
          </cell>
          <cell r="M2339">
            <v>0</v>
          </cell>
        </row>
        <row r="2340">
          <cell r="A2340">
            <v>2338</v>
          </cell>
          <cell r="B2340">
            <v>47</v>
          </cell>
          <cell r="C2340" t="str">
            <v>043</v>
          </cell>
          <cell r="D2340" t="str">
            <v xml:space="preserve">BRIMFIELD                    </v>
          </cell>
          <cell r="E2340">
            <v>11</v>
          </cell>
          <cell r="F2340" t="str">
            <v>Pupil Services</v>
          </cell>
          <cell r="I2340">
            <v>298493</v>
          </cell>
          <cell r="J2340">
            <v>83547</v>
          </cell>
          <cell r="K2340">
            <v>382040</v>
          </cell>
          <cell r="L2340">
            <v>9.0155570511737402</v>
          </cell>
          <cell r="M2340">
            <v>1079.513987001978</v>
          </cell>
        </row>
        <row r="2341">
          <cell r="A2341">
            <v>2339</v>
          </cell>
          <cell r="B2341">
            <v>48</v>
          </cell>
          <cell r="C2341" t="str">
            <v>043</v>
          </cell>
          <cell r="D2341" t="str">
            <v xml:space="preserve">BRIMFIELD                    </v>
          </cell>
          <cell r="E2341">
            <v>0</v>
          </cell>
          <cell r="G2341">
            <v>8485</v>
          </cell>
          <cell r="H2341" t="str">
            <v>Attendance and Parent Liaison Services (3100)</v>
          </cell>
          <cell r="I2341">
            <v>0</v>
          </cell>
          <cell r="J2341">
            <v>0</v>
          </cell>
          <cell r="K2341">
            <v>0</v>
          </cell>
          <cell r="L2341">
            <v>0</v>
          </cell>
          <cell r="M2341">
            <v>0</v>
          </cell>
        </row>
        <row r="2342">
          <cell r="A2342">
            <v>2340</v>
          </cell>
          <cell r="B2342">
            <v>49</v>
          </cell>
          <cell r="C2342" t="str">
            <v>043</v>
          </cell>
          <cell r="D2342" t="str">
            <v xml:space="preserve">BRIMFIELD                    </v>
          </cell>
          <cell r="E2342">
            <v>0</v>
          </cell>
          <cell r="G2342">
            <v>8490</v>
          </cell>
          <cell r="H2342" t="str">
            <v>Medical/Health Services (3200)</v>
          </cell>
          <cell r="I2342">
            <v>72830</v>
          </cell>
          <cell r="J2342">
            <v>0</v>
          </cell>
          <cell r="K2342">
            <v>72830</v>
          </cell>
          <cell r="L2342">
            <v>1.7186761073107097</v>
          </cell>
          <cell r="M2342">
            <v>205.79259677875106</v>
          </cell>
        </row>
        <row r="2343">
          <cell r="A2343">
            <v>2341</v>
          </cell>
          <cell r="B2343">
            <v>50</v>
          </cell>
          <cell r="C2343" t="str">
            <v>043</v>
          </cell>
          <cell r="D2343" t="str">
            <v xml:space="preserve">BRIMFIELD                    </v>
          </cell>
          <cell r="E2343">
            <v>0</v>
          </cell>
          <cell r="G2343">
            <v>8495</v>
          </cell>
          <cell r="H2343" t="str">
            <v>In-District Transportation (3300)</v>
          </cell>
          <cell r="I2343">
            <v>224163</v>
          </cell>
          <cell r="J2343">
            <v>0</v>
          </cell>
          <cell r="K2343">
            <v>224163</v>
          </cell>
          <cell r="L2343">
            <v>5.2899024061937467</v>
          </cell>
          <cell r="M2343">
            <v>633.40774230008481</v>
          </cell>
        </row>
        <row r="2344">
          <cell r="A2344">
            <v>2342</v>
          </cell>
          <cell r="B2344">
            <v>51</v>
          </cell>
          <cell r="C2344" t="str">
            <v>043</v>
          </cell>
          <cell r="D2344" t="str">
            <v xml:space="preserve">BRIMFIELD                    </v>
          </cell>
          <cell r="E2344">
            <v>0</v>
          </cell>
          <cell r="G2344">
            <v>8500</v>
          </cell>
          <cell r="H2344" t="str">
            <v>Food Salaries and Other Expenses (3400)</v>
          </cell>
          <cell r="I2344">
            <v>1500</v>
          </cell>
          <cell r="J2344">
            <v>83047</v>
          </cell>
          <cell r="K2344">
            <v>84547</v>
          </cell>
          <cell r="L2344">
            <v>1.9951793058464722</v>
          </cell>
          <cell r="M2344">
            <v>238.90081944051994</v>
          </cell>
        </row>
        <row r="2345">
          <cell r="A2345">
            <v>2343</v>
          </cell>
          <cell r="B2345">
            <v>52</v>
          </cell>
          <cell r="C2345" t="str">
            <v>043</v>
          </cell>
          <cell r="D2345" t="str">
            <v xml:space="preserve">BRIMFIELD                    </v>
          </cell>
          <cell r="E2345">
            <v>0</v>
          </cell>
          <cell r="G2345">
            <v>8505</v>
          </cell>
          <cell r="H2345" t="str">
            <v>Athletics (3510)</v>
          </cell>
          <cell r="I2345">
            <v>0</v>
          </cell>
          <cell r="J2345">
            <v>0</v>
          </cell>
          <cell r="K2345">
            <v>0</v>
          </cell>
          <cell r="L2345">
            <v>0</v>
          </cell>
          <cell r="M2345">
            <v>0</v>
          </cell>
        </row>
        <row r="2346">
          <cell r="A2346">
            <v>2344</v>
          </cell>
          <cell r="B2346">
            <v>53</v>
          </cell>
          <cell r="C2346" t="str">
            <v>043</v>
          </cell>
          <cell r="D2346" t="str">
            <v xml:space="preserve">BRIMFIELD                    </v>
          </cell>
          <cell r="E2346">
            <v>0</v>
          </cell>
          <cell r="G2346">
            <v>8510</v>
          </cell>
          <cell r="H2346" t="str">
            <v>Other Student Body Activities (3520)</v>
          </cell>
          <cell r="I2346">
            <v>0</v>
          </cell>
          <cell r="J2346">
            <v>500</v>
          </cell>
          <cell r="K2346">
            <v>500</v>
          </cell>
          <cell r="L2346">
            <v>1.1799231822811408E-2</v>
          </cell>
          <cell r="M2346">
            <v>1.4128284826222097</v>
          </cell>
        </row>
        <row r="2347">
          <cell r="A2347">
            <v>2345</v>
          </cell>
          <cell r="B2347">
            <v>54</v>
          </cell>
          <cell r="C2347" t="str">
            <v>043</v>
          </cell>
          <cell r="D2347" t="str">
            <v xml:space="preserve">BRIMFIELD                    </v>
          </cell>
          <cell r="E2347">
            <v>0</v>
          </cell>
          <cell r="G2347">
            <v>8515</v>
          </cell>
          <cell r="H2347" t="str">
            <v>School Security  (3600)</v>
          </cell>
          <cell r="I2347">
            <v>0</v>
          </cell>
          <cell r="J2347">
            <v>0</v>
          </cell>
          <cell r="K2347">
            <v>0</v>
          </cell>
          <cell r="L2347">
            <v>0</v>
          </cell>
          <cell r="M2347">
            <v>0</v>
          </cell>
        </row>
        <row r="2348">
          <cell r="A2348">
            <v>2346</v>
          </cell>
          <cell r="B2348">
            <v>55</v>
          </cell>
          <cell r="C2348" t="str">
            <v>043</v>
          </cell>
          <cell r="D2348" t="str">
            <v xml:space="preserve">BRIMFIELD                    </v>
          </cell>
          <cell r="E2348">
            <v>12</v>
          </cell>
          <cell r="F2348" t="str">
            <v>Operations and Maintenance</v>
          </cell>
          <cell r="I2348">
            <v>272402</v>
          </cell>
          <cell r="J2348">
            <v>252</v>
          </cell>
          <cell r="K2348">
            <v>272654</v>
          </cell>
          <cell r="L2348">
            <v>6.4342155068336435</v>
          </cell>
          <cell r="M2348">
            <v>770.42667420175201</v>
          </cell>
        </row>
        <row r="2349">
          <cell r="A2349">
            <v>2347</v>
          </cell>
          <cell r="B2349">
            <v>56</v>
          </cell>
          <cell r="C2349" t="str">
            <v>043</v>
          </cell>
          <cell r="D2349" t="str">
            <v xml:space="preserve">BRIMFIELD                    </v>
          </cell>
          <cell r="E2349">
            <v>0</v>
          </cell>
          <cell r="G2349">
            <v>8520</v>
          </cell>
          <cell r="H2349" t="str">
            <v>Custodial Services (4110)</v>
          </cell>
          <cell r="I2349">
            <v>115169</v>
          </cell>
          <cell r="J2349">
            <v>0</v>
          </cell>
          <cell r="K2349">
            <v>115169</v>
          </cell>
          <cell r="L2349">
            <v>2.7178114596027338</v>
          </cell>
          <cell r="M2349">
            <v>325.42808703023456</v>
          </cell>
        </row>
        <row r="2350">
          <cell r="A2350">
            <v>2348</v>
          </cell>
          <cell r="B2350">
            <v>57</v>
          </cell>
          <cell r="C2350" t="str">
            <v>043</v>
          </cell>
          <cell r="D2350" t="str">
            <v xml:space="preserve">BRIMFIELD                    </v>
          </cell>
          <cell r="E2350">
            <v>0</v>
          </cell>
          <cell r="G2350">
            <v>8525</v>
          </cell>
          <cell r="H2350" t="str">
            <v>Heating of Buildings (4120)</v>
          </cell>
          <cell r="I2350">
            <v>54055</v>
          </cell>
          <cell r="J2350">
            <v>0</v>
          </cell>
          <cell r="K2350">
            <v>54055</v>
          </cell>
          <cell r="L2350">
            <v>1.2756149523641414</v>
          </cell>
          <cell r="M2350">
            <v>152.7408872562871</v>
          </cell>
        </row>
        <row r="2351">
          <cell r="A2351">
            <v>2349</v>
          </cell>
          <cell r="B2351">
            <v>58</v>
          </cell>
          <cell r="C2351" t="str">
            <v>043</v>
          </cell>
          <cell r="D2351" t="str">
            <v xml:space="preserve">BRIMFIELD                    </v>
          </cell>
          <cell r="E2351">
            <v>0</v>
          </cell>
          <cell r="G2351">
            <v>8530</v>
          </cell>
          <cell r="H2351" t="str">
            <v>Utility Services (4130)</v>
          </cell>
          <cell r="I2351">
            <v>46686</v>
          </cell>
          <cell r="J2351">
            <v>0</v>
          </cell>
          <cell r="K2351">
            <v>46686</v>
          </cell>
          <cell r="L2351">
            <v>1.1017178737595468</v>
          </cell>
          <cell r="M2351">
            <v>131.91862107940096</v>
          </cell>
        </row>
        <row r="2352">
          <cell r="A2352">
            <v>2350</v>
          </cell>
          <cell r="B2352">
            <v>59</v>
          </cell>
          <cell r="C2352" t="str">
            <v>043</v>
          </cell>
          <cell r="D2352" t="str">
            <v xml:space="preserve">BRIMFIELD                    </v>
          </cell>
          <cell r="E2352">
            <v>0</v>
          </cell>
          <cell r="G2352">
            <v>8535</v>
          </cell>
          <cell r="H2352" t="str">
            <v>Maintenance of Grounds (4210)</v>
          </cell>
          <cell r="I2352">
            <v>1309</v>
          </cell>
          <cell r="J2352">
            <v>0</v>
          </cell>
          <cell r="K2352">
            <v>1309</v>
          </cell>
          <cell r="L2352">
            <v>3.0890388912120266E-2</v>
          </cell>
          <cell r="M2352">
            <v>3.6987849675049453</v>
          </cell>
        </row>
        <row r="2353">
          <cell r="A2353">
            <v>2351</v>
          </cell>
          <cell r="B2353">
            <v>60</v>
          </cell>
          <cell r="C2353" t="str">
            <v>043</v>
          </cell>
          <cell r="D2353" t="str">
            <v xml:space="preserve">BRIMFIELD                    </v>
          </cell>
          <cell r="E2353">
            <v>0</v>
          </cell>
          <cell r="G2353">
            <v>8540</v>
          </cell>
          <cell r="H2353" t="str">
            <v>Maintenance of Buildings (4220)</v>
          </cell>
          <cell r="I2353">
            <v>19828</v>
          </cell>
          <cell r="J2353">
            <v>252</v>
          </cell>
          <cell r="K2353">
            <v>20080</v>
          </cell>
          <cell r="L2353">
            <v>0.47385715000410611</v>
          </cell>
          <cell r="M2353">
            <v>56.739191862107944</v>
          </cell>
        </row>
        <row r="2354">
          <cell r="A2354">
            <v>2352</v>
          </cell>
          <cell r="B2354">
            <v>61</v>
          </cell>
          <cell r="C2354" t="str">
            <v>043</v>
          </cell>
          <cell r="D2354" t="str">
            <v xml:space="preserve">BRIMFIELD                    </v>
          </cell>
          <cell r="E2354">
            <v>0</v>
          </cell>
          <cell r="G2354">
            <v>8545</v>
          </cell>
          <cell r="H2354" t="str">
            <v>Building Security System (4225)</v>
          </cell>
          <cell r="I2354">
            <v>0</v>
          </cell>
          <cell r="J2354">
            <v>0</v>
          </cell>
          <cell r="K2354">
            <v>0</v>
          </cell>
          <cell r="L2354">
            <v>0</v>
          </cell>
          <cell r="M2354">
            <v>0</v>
          </cell>
        </row>
        <row r="2355">
          <cell r="A2355">
            <v>2353</v>
          </cell>
          <cell r="B2355">
            <v>62</v>
          </cell>
          <cell r="C2355" t="str">
            <v>043</v>
          </cell>
          <cell r="D2355" t="str">
            <v xml:space="preserve">BRIMFIELD                    </v>
          </cell>
          <cell r="E2355">
            <v>0</v>
          </cell>
          <cell r="G2355">
            <v>8550</v>
          </cell>
          <cell r="H2355" t="str">
            <v>Maintenance of Equipment (4230)</v>
          </cell>
          <cell r="I2355">
            <v>18374</v>
          </cell>
          <cell r="J2355">
            <v>0</v>
          </cell>
          <cell r="K2355">
            <v>18374</v>
          </cell>
          <cell r="L2355">
            <v>0.43359817102467363</v>
          </cell>
          <cell r="M2355">
            <v>51.918621079400964</v>
          </cell>
        </row>
        <row r="2356">
          <cell r="A2356">
            <v>2354</v>
          </cell>
          <cell r="B2356">
            <v>63</v>
          </cell>
          <cell r="C2356" t="str">
            <v>043</v>
          </cell>
          <cell r="D2356" t="str">
            <v xml:space="preserve">BRIMFIELD                    </v>
          </cell>
          <cell r="E2356">
            <v>0</v>
          </cell>
          <cell r="G2356">
            <v>8555</v>
          </cell>
          <cell r="H2356" t="str">
            <v xml:space="preserve">Extraordinary Maintenance (4300)   </v>
          </cell>
          <cell r="I2356">
            <v>0</v>
          </cell>
          <cell r="J2356">
            <v>0</v>
          </cell>
          <cell r="K2356">
            <v>0</v>
          </cell>
          <cell r="L2356">
            <v>0</v>
          </cell>
          <cell r="M2356">
            <v>0</v>
          </cell>
        </row>
        <row r="2357">
          <cell r="A2357">
            <v>2355</v>
          </cell>
          <cell r="B2357">
            <v>64</v>
          </cell>
          <cell r="C2357" t="str">
            <v>043</v>
          </cell>
          <cell r="D2357" t="str">
            <v xml:space="preserve">BRIMFIELD                    </v>
          </cell>
          <cell r="E2357">
            <v>0</v>
          </cell>
          <cell r="G2357">
            <v>8560</v>
          </cell>
          <cell r="H2357" t="str">
            <v>Networking and Telecommunications (4400)</v>
          </cell>
          <cell r="I2357">
            <v>6981</v>
          </cell>
          <cell r="J2357">
            <v>0</v>
          </cell>
          <cell r="K2357">
            <v>6981</v>
          </cell>
          <cell r="L2357">
            <v>0.16474087471009288</v>
          </cell>
          <cell r="M2357">
            <v>19.725911274371292</v>
          </cell>
        </row>
        <row r="2358">
          <cell r="A2358">
            <v>2356</v>
          </cell>
          <cell r="B2358">
            <v>65</v>
          </cell>
          <cell r="C2358" t="str">
            <v>043</v>
          </cell>
          <cell r="D2358" t="str">
            <v xml:space="preserve">BRIMFIELD                    </v>
          </cell>
          <cell r="E2358">
            <v>0</v>
          </cell>
          <cell r="G2358">
            <v>8565</v>
          </cell>
          <cell r="H2358" t="str">
            <v>Technology Maintenance (4450)</v>
          </cell>
          <cell r="I2358">
            <v>10000</v>
          </cell>
          <cell r="J2358">
            <v>0</v>
          </cell>
          <cell r="K2358">
            <v>10000</v>
          </cell>
          <cell r="L2358">
            <v>0.23598463645622816</v>
          </cell>
          <cell r="M2358">
            <v>28.256569652444195</v>
          </cell>
        </row>
        <row r="2359">
          <cell r="A2359">
            <v>2357</v>
          </cell>
          <cell r="B2359">
            <v>66</v>
          </cell>
          <cell r="C2359" t="str">
            <v>043</v>
          </cell>
          <cell r="D2359" t="str">
            <v xml:space="preserve">BRIMFIELD                    </v>
          </cell>
          <cell r="E2359">
            <v>13</v>
          </cell>
          <cell r="F2359" t="str">
            <v>Insurance, Retirement Programs and Other</v>
          </cell>
          <cell r="I2359">
            <v>297968</v>
          </cell>
          <cell r="J2359">
            <v>1357</v>
          </cell>
          <cell r="K2359">
            <v>299325</v>
          </cell>
          <cell r="L2359">
            <v>7.0636101307260493</v>
          </cell>
          <cell r="M2359">
            <v>845.78977112178586</v>
          </cell>
        </row>
        <row r="2360">
          <cell r="A2360">
            <v>2358</v>
          </cell>
          <cell r="B2360">
            <v>67</v>
          </cell>
          <cell r="C2360" t="str">
            <v>043</v>
          </cell>
          <cell r="D2360" t="str">
            <v xml:space="preserve">BRIMFIELD                    </v>
          </cell>
          <cell r="E2360">
            <v>0</v>
          </cell>
          <cell r="G2360">
            <v>8570</v>
          </cell>
          <cell r="H2360" t="str">
            <v>Employer Retirement Contributions (5100)</v>
          </cell>
          <cell r="I2360">
            <v>34516</v>
          </cell>
          <cell r="J2360">
            <v>1357</v>
          </cell>
          <cell r="K2360">
            <v>35873</v>
          </cell>
          <cell r="L2360">
            <v>0.84654768635942723</v>
          </cell>
          <cell r="M2360">
            <v>101.36479231421306</v>
          </cell>
        </row>
        <row r="2361">
          <cell r="A2361">
            <v>2359</v>
          </cell>
          <cell r="B2361">
            <v>68</v>
          </cell>
          <cell r="C2361" t="str">
            <v>043</v>
          </cell>
          <cell r="D2361" t="str">
            <v xml:space="preserve">BRIMFIELD                    </v>
          </cell>
          <cell r="E2361">
            <v>0</v>
          </cell>
          <cell r="G2361">
            <v>8575</v>
          </cell>
          <cell r="H2361" t="str">
            <v>Insurance for Active Employees (5200)</v>
          </cell>
          <cell r="I2361">
            <v>171946</v>
          </cell>
          <cell r="J2361">
            <v>0</v>
          </cell>
          <cell r="K2361">
            <v>171946</v>
          </cell>
          <cell r="L2361">
            <v>4.0576614300102607</v>
          </cell>
          <cell r="M2361">
            <v>485.86041254591697</v>
          </cell>
        </row>
        <row r="2362">
          <cell r="A2362">
            <v>2360</v>
          </cell>
          <cell r="B2362">
            <v>69</v>
          </cell>
          <cell r="C2362" t="str">
            <v>043</v>
          </cell>
          <cell r="D2362" t="str">
            <v xml:space="preserve">BRIMFIELD                    </v>
          </cell>
          <cell r="E2362">
            <v>0</v>
          </cell>
          <cell r="G2362">
            <v>8580</v>
          </cell>
          <cell r="H2362" t="str">
            <v>Insurance for Retired School Employees (5250)</v>
          </cell>
          <cell r="I2362">
            <v>23278</v>
          </cell>
          <cell r="J2362">
            <v>0</v>
          </cell>
          <cell r="K2362">
            <v>23278</v>
          </cell>
          <cell r="L2362">
            <v>0.54932503674280786</v>
          </cell>
          <cell r="M2362">
            <v>65.775642836959591</v>
          </cell>
        </row>
        <row r="2363">
          <cell r="A2363">
            <v>2361</v>
          </cell>
          <cell r="B2363">
            <v>70</v>
          </cell>
          <cell r="C2363" t="str">
            <v>043</v>
          </cell>
          <cell r="D2363" t="str">
            <v xml:space="preserve">BRIMFIELD                    </v>
          </cell>
          <cell r="E2363">
            <v>0</v>
          </cell>
          <cell r="G2363">
            <v>8585</v>
          </cell>
          <cell r="H2363" t="str">
            <v>Other Non-Employee Insurance (5260)</v>
          </cell>
          <cell r="I2363">
            <v>68228</v>
          </cell>
          <cell r="J2363">
            <v>0</v>
          </cell>
          <cell r="K2363">
            <v>68228</v>
          </cell>
          <cell r="L2363">
            <v>1.6100759776135534</v>
          </cell>
          <cell r="M2363">
            <v>192.78892342469626</v>
          </cell>
        </row>
        <row r="2364">
          <cell r="A2364">
            <v>2362</v>
          </cell>
          <cell r="B2364">
            <v>71</v>
          </cell>
          <cell r="C2364" t="str">
            <v>043</v>
          </cell>
          <cell r="D2364" t="str">
            <v xml:space="preserve">BRIMFIELD                    </v>
          </cell>
          <cell r="E2364">
            <v>0</v>
          </cell>
          <cell r="G2364">
            <v>8590</v>
          </cell>
          <cell r="H2364" t="str">
            <v xml:space="preserve">Rental Lease of Equipment (5300)   </v>
          </cell>
          <cell r="I2364">
            <v>0</v>
          </cell>
          <cell r="J2364">
            <v>0</v>
          </cell>
          <cell r="K2364">
            <v>0</v>
          </cell>
          <cell r="L2364">
            <v>0</v>
          </cell>
          <cell r="M2364">
            <v>0</v>
          </cell>
        </row>
        <row r="2365">
          <cell r="A2365">
            <v>2363</v>
          </cell>
          <cell r="B2365">
            <v>72</v>
          </cell>
          <cell r="C2365" t="str">
            <v>043</v>
          </cell>
          <cell r="D2365" t="str">
            <v xml:space="preserve">BRIMFIELD                    </v>
          </cell>
          <cell r="E2365">
            <v>0</v>
          </cell>
          <cell r="G2365">
            <v>8595</v>
          </cell>
          <cell r="H2365" t="str">
            <v>Rental Lease  of Buildings (5350)</v>
          </cell>
          <cell r="I2365">
            <v>0</v>
          </cell>
          <cell r="J2365">
            <v>0</v>
          </cell>
          <cell r="K2365">
            <v>0</v>
          </cell>
          <cell r="L2365">
            <v>0</v>
          </cell>
          <cell r="M2365">
            <v>0</v>
          </cell>
        </row>
        <row r="2366">
          <cell r="A2366">
            <v>2364</v>
          </cell>
          <cell r="B2366">
            <v>73</v>
          </cell>
          <cell r="C2366" t="str">
            <v>043</v>
          </cell>
          <cell r="D2366" t="str">
            <v xml:space="preserve">BRIMFIELD                    </v>
          </cell>
          <cell r="E2366">
            <v>0</v>
          </cell>
          <cell r="G2366">
            <v>8600</v>
          </cell>
          <cell r="H2366" t="str">
            <v>Short Term Interest RAN's (5400)</v>
          </cell>
          <cell r="I2366">
            <v>0</v>
          </cell>
          <cell r="J2366">
            <v>0</v>
          </cell>
          <cell r="K2366">
            <v>0</v>
          </cell>
          <cell r="L2366">
            <v>0</v>
          </cell>
          <cell r="M2366">
            <v>0</v>
          </cell>
        </row>
        <row r="2367">
          <cell r="A2367">
            <v>2365</v>
          </cell>
          <cell r="B2367">
            <v>74</v>
          </cell>
          <cell r="C2367" t="str">
            <v>043</v>
          </cell>
          <cell r="D2367" t="str">
            <v xml:space="preserve">BRIMFIELD                    </v>
          </cell>
          <cell r="E2367">
            <v>0</v>
          </cell>
          <cell r="G2367">
            <v>8610</v>
          </cell>
          <cell r="H2367" t="str">
            <v>Crossing Guards, Inspections, Bank Charges (5500)</v>
          </cell>
          <cell r="I2367">
            <v>0</v>
          </cell>
          <cell r="J2367">
            <v>0</v>
          </cell>
          <cell r="K2367">
            <v>0</v>
          </cell>
          <cell r="L2367">
            <v>0</v>
          </cell>
          <cell r="M2367">
            <v>0</v>
          </cell>
        </row>
        <row r="2368">
          <cell r="A2368">
            <v>2366</v>
          </cell>
          <cell r="B2368">
            <v>75</v>
          </cell>
          <cell r="C2368" t="str">
            <v>043</v>
          </cell>
          <cell r="D2368" t="str">
            <v xml:space="preserve">BRIMFIELD                    </v>
          </cell>
          <cell r="E2368">
            <v>14</v>
          </cell>
          <cell r="F2368" t="str">
            <v xml:space="preserve">Payments To Out-Of-District Schools </v>
          </cell>
          <cell r="I2368">
            <v>459735</v>
          </cell>
          <cell r="J2368">
            <v>51573</v>
          </cell>
          <cell r="K2368">
            <v>511308</v>
          </cell>
          <cell r="L2368">
            <v>12.06608324971611</v>
          </cell>
          <cell r="M2368">
            <v>284060</v>
          </cell>
        </row>
        <row r="2369">
          <cell r="A2369">
            <v>2367</v>
          </cell>
          <cell r="B2369">
            <v>76</v>
          </cell>
          <cell r="C2369" t="str">
            <v>043</v>
          </cell>
          <cell r="D2369" t="str">
            <v xml:space="preserve">BRIMFIELD                    </v>
          </cell>
          <cell r="E2369">
            <v>15</v>
          </cell>
          <cell r="F2369" t="str">
            <v>Tuition To Other Schools (9000)</v>
          </cell>
          <cell r="G2369" t="str">
            <v xml:space="preserve"> </v>
          </cell>
          <cell r="I2369">
            <v>273538</v>
          </cell>
          <cell r="J2369">
            <v>51573</v>
          </cell>
          <cell r="K2369">
            <v>325111</v>
          </cell>
          <cell r="L2369">
            <v>7.6721201142920794</v>
          </cell>
          <cell r="M2369">
            <v>180617.22222222222</v>
          </cell>
        </row>
        <row r="2370">
          <cell r="A2370">
            <v>2368</v>
          </cell>
          <cell r="B2370">
            <v>77</v>
          </cell>
          <cell r="C2370" t="str">
            <v>043</v>
          </cell>
          <cell r="D2370" t="str">
            <v xml:space="preserve">BRIMFIELD                    </v>
          </cell>
          <cell r="E2370">
            <v>16</v>
          </cell>
          <cell r="F2370" t="str">
            <v>Out-of-District Transportation (3300)</v>
          </cell>
          <cell r="I2370">
            <v>186197</v>
          </cell>
          <cell r="K2370">
            <v>186197</v>
          </cell>
          <cell r="L2370">
            <v>4.3939631354240314</v>
          </cell>
          <cell r="M2370">
            <v>103442.77777777778</v>
          </cell>
        </row>
        <row r="2371">
          <cell r="A2371">
            <v>2369</v>
          </cell>
          <cell r="B2371">
            <v>78</v>
          </cell>
          <cell r="C2371" t="str">
            <v>043</v>
          </cell>
          <cell r="D2371" t="str">
            <v xml:space="preserve">BRIMFIELD                    </v>
          </cell>
          <cell r="E2371">
            <v>17</v>
          </cell>
          <cell r="F2371" t="str">
            <v>TOTAL EXPENDITURES</v>
          </cell>
          <cell r="I2371">
            <v>3928926</v>
          </cell>
          <cell r="J2371">
            <v>308638</v>
          </cell>
          <cell r="K2371">
            <v>4237564</v>
          </cell>
          <cell r="L2371">
            <v>100</v>
          </cell>
          <cell r="M2371">
            <v>11913.308968231657</v>
          </cell>
        </row>
        <row r="2372">
          <cell r="A2372">
            <v>2370</v>
          </cell>
          <cell r="B2372">
            <v>79</v>
          </cell>
          <cell r="C2372" t="str">
            <v>043</v>
          </cell>
          <cell r="D2372" t="str">
            <v xml:space="preserve">BRIMFIELD                    </v>
          </cell>
          <cell r="E2372">
            <v>18</v>
          </cell>
          <cell r="F2372" t="str">
            <v>percentage of overall spending from the general fund</v>
          </cell>
          <cell r="I2372">
            <v>92.71661737734226</v>
          </cell>
        </row>
        <row r="2373">
          <cell r="A2373">
            <v>2371</v>
          </cell>
          <cell r="B2373">
            <v>1</v>
          </cell>
          <cell r="C2373" t="str">
            <v>044</v>
          </cell>
          <cell r="D2373" t="str">
            <v xml:space="preserve">BROCKTON                     </v>
          </cell>
          <cell r="E2373">
            <v>1</v>
          </cell>
          <cell r="F2373" t="str">
            <v>In-District FTE Average Membership</v>
          </cell>
          <cell r="G2373" t="str">
            <v xml:space="preserve"> </v>
          </cell>
        </row>
        <row r="2374">
          <cell r="A2374">
            <v>2372</v>
          </cell>
          <cell r="B2374">
            <v>2</v>
          </cell>
          <cell r="C2374" t="str">
            <v>044</v>
          </cell>
          <cell r="D2374" t="str">
            <v xml:space="preserve">BROCKTON                     </v>
          </cell>
          <cell r="E2374">
            <v>2</v>
          </cell>
          <cell r="F2374" t="str">
            <v>Out-of-District FTE Average Membership</v>
          </cell>
          <cell r="G2374" t="str">
            <v xml:space="preserve"> </v>
          </cell>
        </row>
        <row r="2375">
          <cell r="A2375">
            <v>2373</v>
          </cell>
          <cell r="B2375">
            <v>3</v>
          </cell>
          <cell r="C2375" t="str">
            <v>044</v>
          </cell>
          <cell r="D2375" t="str">
            <v xml:space="preserve">BROCKTON                     </v>
          </cell>
          <cell r="E2375">
            <v>3</v>
          </cell>
          <cell r="F2375" t="str">
            <v>Total FTE Average Membership</v>
          </cell>
          <cell r="G2375" t="str">
            <v xml:space="preserve"> </v>
          </cell>
        </row>
        <row r="2376">
          <cell r="A2376">
            <v>2374</v>
          </cell>
          <cell r="B2376">
            <v>4</v>
          </cell>
          <cell r="C2376" t="str">
            <v>044</v>
          </cell>
          <cell r="D2376" t="str">
            <v xml:space="preserve">BROCKTON                     </v>
          </cell>
          <cell r="E2376">
            <v>4</v>
          </cell>
          <cell r="F2376" t="str">
            <v>Administration</v>
          </cell>
          <cell r="G2376" t="str">
            <v xml:space="preserve"> </v>
          </cell>
        </row>
        <row r="2377">
          <cell r="A2377">
            <v>2375</v>
          </cell>
          <cell r="B2377">
            <v>5</v>
          </cell>
          <cell r="C2377" t="str">
            <v>044</v>
          </cell>
          <cell r="D2377" t="str">
            <v xml:space="preserve">BROCKTON                     </v>
          </cell>
          <cell r="E2377">
            <v>0</v>
          </cell>
          <cell r="G2377">
            <v>8300</v>
          </cell>
          <cell r="H2377" t="str">
            <v>School Committee (1110)</v>
          </cell>
        </row>
        <row r="2378">
          <cell r="A2378">
            <v>2376</v>
          </cell>
          <cell r="B2378">
            <v>6</v>
          </cell>
          <cell r="C2378" t="str">
            <v>044</v>
          </cell>
          <cell r="D2378" t="str">
            <v xml:space="preserve">BROCKTON                     </v>
          </cell>
          <cell r="E2378">
            <v>0</v>
          </cell>
          <cell r="G2378">
            <v>8305</v>
          </cell>
          <cell r="H2378" t="str">
            <v>Superintendent (1210)</v>
          </cell>
        </row>
        <row r="2379">
          <cell r="A2379">
            <v>2377</v>
          </cell>
          <cell r="B2379">
            <v>7</v>
          </cell>
          <cell r="C2379" t="str">
            <v>044</v>
          </cell>
          <cell r="D2379" t="str">
            <v xml:space="preserve">BROCKTON                     </v>
          </cell>
          <cell r="E2379">
            <v>0</v>
          </cell>
          <cell r="G2379">
            <v>8310</v>
          </cell>
          <cell r="H2379" t="str">
            <v>Assistant Superintendents (1220)</v>
          </cell>
        </row>
        <row r="2380">
          <cell r="A2380">
            <v>2378</v>
          </cell>
          <cell r="B2380">
            <v>8</v>
          </cell>
          <cell r="C2380" t="str">
            <v>044</v>
          </cell>
          <cell r="D2380" t="str">
            <v xml:space="preserve">BROCKTON                     </v>
          </cell>
          <cell r="E2380">
            <v>0</v>
          </cell>
          <cell r="G2380">
            <v>8315</v>
          </cell>
          <cell r="H2380" t="str">
            <v>Other District-Wide Administration (1230)</v>
          </cell>
        </row>
        <row r="2381">
          <cell r="A2381">
            <v>2379</v>
          </cell>
          <cell r="B2381">
            <v>9</v>
          </cell>
          <cell r="C2381" t="str">
            <v>044</v>
          </cell>
          <cell r="D2381" t="str">
            <v xml:space="preserve">BROCKTON                     </v>
          </cell>
          <cell r="E2381">
            <v>0</v>
          </cell>
          <cell r="G2381">
            <v>8320</v>
          </cell>
          <cell r="H2381" t="str">
            <v>Business and Finance (1410)</v>
          </cell>
        </row>
        <row r="2382">
          <cell r="A2382">
            <v>2380</v>
          </cell>
          <cell r="B2382">
            <v>10</v>
          </cell>
          <cell r="C2382" t="str">
            <v>044</v>
          </cell>
          <cell r="D2382" t="str">
            <v xml:space="preserve">BROCKTON                     </v>
          </cell>
          <cell r="E2382">
            <v>0</v>
          </cell>
          <cell r="G2382">
            <v>8325</v>
          </cell>
          <cell r="H2382" t="str">
            <v>Human Resources and Benefits (1420)</v>
          </cell>
        </row>
        <row r="2383">
          <cell r="A2383">
            <v>2381</v>
          </cell>
          <cell r="B2383">
            <v>11</v>
          </cell>
          <cell r="C2383" t="str">
            <v>044</v>
          </cell>
          <cell r="D2383" t="str">
            <v xml:space="preserve">BROCKTON                     </v>
          </cell>
          <cell r="E2383">
            <v>0</v>
          </cell>
          <cell r="G2383">
            <v>8330</v>
          </cell>
          <cell r="H2383" t="str">
            <v>Legal Service For School Committee (1430)</v>
          </cell>
        </row>
        <row r="2384">
          <cell r="A2384">
            <v>2382</v>
          </cell>
          <cell r="B2384">
            <v>12</v>
          </cell>
          <cell r="C2384" t="str">
            <v>044</v>
          </cell>
          <cell r="D2384" t="str">
            <v xml:space="preserve">BROCKTON                     </v>
          </cell>
          <cell r="E2384">
            <v>0</v>
          </cell>
          <cell r="G2384">
            <v>8335</v>
          </cell>
          <cell r="H2384" t="str">
            <v>Legal Settlements (1435)</v>
          </cell>
        </row>
        <row r="2385">
          <cell r="A2385">
            <v>2383</v>
          </cell>
          <cell r="B2385">
            <v>13</v>
          </cell>
          <cell r="C2385" t="str">
            <v>044</v>
          </cell>
          <cell r="D2385" t="str">
            <v xml:space="preserve">BROCKTON                     </v>
          </cell>
          <cell r="E2385">
            <v>0</v>
          </cell>
          <cell r="G2385">
            <v>8340</v>
          </cell>
          <cell r="H2385" t="str">
            <v>District-wide Information Mgmt and Tech (1450)</v>
          </cell>
        </row>
        <row r="2386">
          <cell r="A2386">
            <v>2384</v>
          </cell>
          <cell r="B2386">
            <v>14</v>
          </cell>
          <cell r="C2386" t="str">
            <v>044</v>
          </cell>
          <cell r="D2386" t="str">
            <v xml:space="preserve">BROCKTON                     </v>
          </cell>
          <cell r="E2386">
            <v>5</v>
          </cell>
          <cell r="F2386" t="str">
            <v xml:space="preserve">Instructional Leadership </v>
          </cell>
        </row>
        <row r="2387">
          <cell r="A2387">
            <v>2385</v>
          </cell>
          <cell r="B2387">
            <v>15</v>
          </cell>
          <cell r="C2387" t="str">
            <v>044</v>
          </cell>
          <cell r="D2387" t="str">
            <v xml:space="preserve">BROCKTON                     </v>
          </cell>
          <cell r="E2387">
            <v>0</v>
          </cell>
          <cell r="G2387">
            <v>8345</v>
          </cell>
          <cell r="H2387" t="str">
            <v>Curriculum Directors  (Supervisory) (2110)</v>
          </cell>
        </row>
        <row r="2388">
          <cell r="A2388">
            <v>2386</v>
          </cell>
          <cell r="B2388">
            <v>16</v>
          </cell>
          <cell r="C2388" t="str">
            <v>044</v>
          </cell>
          <cell r="D2388" t="str">
            <v xml:space="preserve">BROCKTON                     </v>
          </cell>
          <cell r="E2388">
            <v>0</v>
          </cell>
          <cell r="G2388">
            <v>8350</v>
          </cell>
          <cell r="H2388" t="str">
            <v>Department Heads  (Non-Supervisory) (2120)</v>
          </cell>
        </row>
        <row r="2389">
          <cell r="A2389">
            <v>2387</v>
          </cell>
          <cell r="B2389">
            <v>17</v>
          </cell>
          <cell r="C2389" t="str">
            <v>044</v>
          </cell>
          <cell r="D2389" t="str">
            <v xml:space="preserve">BROCKTON                     </v>
          </cell>
          <cell r="E2389">
            <v>0</v>
          </cell>
          <cell r="G2389">
            <v>8355</v>
          </cell>
          <cell r="H2389" t="str">
            <v>School Leadership-Building (2210)</v>
          </cell>
        </row>
        <row r="2390">
          <cell r="A2390">
            <v>2388</v>
          </cell>
          <cell r="B2390">
            <v>18</v>
          </cell>
          <cell r="C2390" t="str">
            <v>044</v>
          </cell>
          <cell r="D2390" t="str">
            <v xml:space="preserve">BROCKTON                     </v>
          </cell>
          <cell r="E2390">
            <v>0</v>
          </cell>
          <cell r="G2390">
            <v>8360</v>
          </cell>
          <cell r="H2390" t="str">
            <v>Curriculum Leaders/Dept Heads-Building Level (2220)</v>
          </cell>
        </row>
        <row r="2391">
          <cell r="A2391">
            <v>2389</v>
          </cell>
          <cell r="B2391">
            <v>19</v>
          </cell>
          <cell r="C2391" t="str">
            <v>044</v>
          </cell>
          <cell r="D2391" t="str">
            <v xml:space="preserve">BROCKTON                     </v>
          </cell>
          <cell r="E2391">
            <v>0</v>
          </cell>
          <cell r="G2391">
            <v>8365</v>
          </cell>
          <cell r="H2391" t="str">
            <v>Building Technology (2250)</v>
          </cell>
        </row>
        <row r="2392">
          <cell r="A2392">
            <v>2390</v>
          </cell>
          <cell r="B2392">
            <v>20</v>
          </cell>
          <cell r="C2392" t="str">
            <v>044</v>
          </cell>
          <cell r="D2392" t="str">
            <v xml:space="preserve">BROCKTON                     </v>
          </cell>
          <cell r="E2392">
            <v>0</v>
          </cell>
          <cell r="G2392">
            <v>8380</v>
          </cell>
          <cell r="H2392" t="str">
            <v>Instructional Coordinators and Team Leaders (2315)</v>
          </cell>
        </row>
        <row r="2393">
          <cell r="A2393">
            <v>2391</v>
          </cell>
          <cell r="B2393">
            <v>21</v>
          </cell>
          <cell r="C2393" t="str">
            <v>044</v>
          </cell>
          <cell r="D2393" t="str">
            <v xml:space="preserve">BROCKTON                     </v>
          </cell>
          <cell r="E2393">
            <v>6</v>
          </cell>
          <cell r="F2393" t="str">
            <v>Classroom and Specialist Teachers</v>
          </cell>
        </row>
        <row r="2394">
          <cell r="A2394">
            <v>2392</v>
          </cell>
          <cell r="B2394">
            <v>22</v>
          </cell>
          <cell r="C2394" t="str">
            <v>044</v>
          </cell>
          <cell r="D2394" t="str">
            <v xml:space="preserve">BROCKTON                     </v>
          </cell>
          <cell r="E2394">
            <v>0</v>
          </cell>
          <cell r="G2394">
            <v>8370</v>
          </cell>
          <cell r="H2394" t="str">
            <v>Teachers, Classroom (2305)</v>
          </cell>
        </row>
        <row r="2395">
          <cell r="A2395">
            <v>2393</v>
          </cell>
          <cell r="B2395">
            <v>23</v>
          </cell>
          <cell r="C2395" t="str">
            <v>044</v>
          </cell>
          <cell r="D2395" t="str">
            <v xml:space="preserve">BROCKTON                     </v>
          </cell>
          <cell r="E2395">
            <v>0</v>
          </cell>
          <cell r="G2395">
            <v>8375</v>
          </cell>
          <cell r="H2395" t="str">
            <v>Teachers, Specialists  (2310)</v>
          </cell>
        </row>
        <row r="2396">
          <cell r="A2396">
            <v>2394</v>
          </cell>
          <cell r="B2396">
            <v>24</v>
          </cell>
          <cell r="C2396" t="str">
            <v>044</v>
          </cell>
          <cell r="D2396" t="str">
            <v xml:space="preserve">BROCKTON                     </v>
          </cell>
          <cell r="E2396">
            <v>7</v>
          </cell>
          <cell r="F2396" t="str">
            <v>Other Teaching Services</v>
          </cell>
        </row>
        <row r="2397">
          <cell r="A2397">
            <v>2395</v>
          </cell>
          <cell r="B2397">
            <v>25</v>
          </cell>
          <cell r="C2397" t="str">
            <v>044</v>
          </cell>
          <cell r="D2397" t="str">
            <v xml:space="preserve">BROCKTON                     </v>
          </cell>
          <cell r="E2397">
            <v>0</v>
          </cell>
          <cell r="G2397">
            <v>8385</v>
          </cell>
          <cell r="H2397" t="str">
            <v>Medical/ Therapeutic Services (2320)</v>
          </cell>
        </row>
        <row r="2398">
          <cell r="A2398">
            <v>2396</v>
          </cell>
          <cell r="B2398">
            <v>26</v>
          </cell>
          <cell r="C2398" t="str">
            <v>044</v>
          </cell>
          <cell r="D2398" t="str">
            <v xml:space="preserve">BROCKTON                     </v>
          </cell>
          <cell r="E2398">
            <v>0</v>
          </cell>
          <cell r="G2398">
            <v>8390</v>
          </cell>
          <cell r="H2398" t="str">
            <v>Substitute Teachers (2325)</v>
          </cell>
        </row>
        <row r="2399">
          <cell r="A2399">
            <v>2397</v>
          </cell>
          <cell r="B2399">
            <v>27</v>
          </cell>
          <cell r="C2399" t="str">
            <v>044</v>
          </cell>
          <cell r="D2399" t="str">
            <v xml:space="preserve">BROCKTON                     </v>
          </cell>
          <cell r="E2399">
            <v>0</v>
          </cell>
          <cell r="G2399">
            <v>8395</v>
          </cell>
          <cell r="H2399" t="str">
            <v>Non-Clerical Paraprofs./Instructional Assistants (2330)</v>
          </cell>
        </row>
        <row r="2400">
          <cell r="A2400">
            <v>2398</v>
          </cell>
          <cell r="B2400">
            <v>28</v>
          </cell>
          <cell r="C2400" t="str">
            <v>044</v>
          </cell>
          <cell r="D2400" t="str">
            <v xml:space="preserve">BROCKTON                     </v>
          </cell>
          <cell r="E2400">
            <v>0</v>
          </cell>
          <cell r="G2400">
            <v>8400</v>
          </cell>
          <cell r="H2400" t="str">
            <v>Librarians and Media Center Directors (2340)</v>
          </cell>
        </row>
        <row r="2401">
          <cell r="A2401">
            <v>2399</v>
          </cell>
          <cell r="B2401">
            <v>29</v>
          </cell>
          <cell r="C2401" t="str">
            <v>044</v>
          </cell>
          <cell r="D2401" t="str">
            <v xml:space="preserve">BROCKTON                     </v>
          </cell>
          <cell r="E2401">
            <v>8</v>
          </cell>
          <cell r="F2401" t="str">
            <v>Professional Development</v>
          </cell>
        </row>
        <row r="2402">
          <cell r="A2402">
            <v>2400</v>
          </cell>
          <cell r="B2402">
            <v>30</v>
          </cell>
          <cell r="C2402" t="str">
            <v>044</v>
          </cell>
          <cell r="D2402" t="str">
            <v xml:space="preserve">BROCKTON                     </v>
          </cell>
          <cell r="E2402">
            <v>0</v>
          </cell>
          <cell r="G2402">
            <v>8405</v>
          </cell>
          <cell r="H2402" t="str">
            <v>Professional Development Leadership (2351)</v>
          </cell>
        </row>
        <row r="2403">
          <cell r="A2403">
            <v>2401</v>
          </cell>
          <cell r="B2403">
            <v>31</v>
          </cell>
          <cell r="C2403" t="str">
            <v>044</v>
          </cell>
          <cell r="D2403" t="str">
            <v xml:space="preserve">BROCKTON                     </v>
          </cell>
          <cell r="E2403">
            <v>0</v>
          </cell>
          <cell r="G2403">
            <v>8410</v>
          </cell>
          <cell r="H2403" t="str">
            <v>Teacher/Instructional Staff-Professional Days (2353)</v>
          </cell>
        </row>
        <row r="2404">
          <cell r="A2404">
            <v>2402</v>
          </cell>
          <cell r="B2404">
            <v>32</v>
          </cell>
          <cell r="C2404" t="str">
            <v>044</v>
          </cell>
          <cell r="D2404" t="str">
            <v xml:space="preserve">BROCKTON                     </v>
          </cell>
          <cell r="E2404">
            <v>0</v>
          </cell>
          <cell r="G2404">
            <v>8415</v>
          </cell>
          <cell r="H2404" t="str">
            <v>Substitutes for Instructional Staff at Prof. Dev. (2355)</v>
          </cell>
        </row>
        <row r="2405">
          <cell r="A2405">
            <v>2403</v>
          </cell>
          <cell r="B2405">
            <v>33</v>
          </cell>
          <cell r="C2405" t="str">
            <v>044</v>
          </cell>
          <cell r="D2405" t="str">
            <v xml:space="preserve">BROCKTON                     </v>
          </cell>
          <cell r="E2405">
            <v>0</v>
          </cell>
          <cell r="G2405">
            <v>8420</v>
          </cell>
          <cell r="H2405" t="str">
            <v>Prof. Dev.  Stipends, Providers and Expenses (2357)</v>
          </cell>
        </row>
        <row r="2406">
          <cell r="A2406">
            <v>2404</v>
          </cell>
          <cell r="B2406">
            <v>34</v>
          </cell>
          <cell r="C2406" t="str">
            <v>044</v>
          </cell>
          <cell r="D2406" t="str">
            <v xml:space="preserve">BROCKTON                     </v>
          </cell>
          <cell r="E2406">
            <v>9</v>
          </cell>
          <cell r="F2406" t="str">
            <v>Instructional Materials, Equipment and Technology</v>
          </cell>
        </row>
        <row r="2407">
          <cell r="A2407">
            <v>2405</v>
          </cell>
          <cell r="B2407">
            <v>35</v>
          </cell>
          <cell r="C2407" t="str">
            <v>044</v>
          </cell>
          <cell r="D2407" t="str">
            <v xml:space="preserve">BROCKTON                     </v>
          </cell>
          <cell r="E2407">
            <v>0</v>
          </cell>
          <cell r="G2407">
            <v>8425</v>
          </cell>
          <cell r="H2407" t="str">
            <v>Textbooks &amp; Related Software/Media/Materials (2410)</v>
          </cell>
        </row>
        <row r="2408">
          <cell r="A2408">
            <v>2406</v>
          </cell>
          <cell r="B2408">
            <v>36</v>
          </cell>
          <cell r="C2408" t="str">
            <v>044</v>
          </cell>
          <cell r="D2408" t="str">
            <v xml:space="preserve">BROCKTON                     </v>
          </cell>
          <cell r="E2408">
            <v>0</v>
          </cell>
          <cell r="G2408">
            <v>8430</v>
          </cell>
          <cell r="H2408" t="str">
            <v>Other Instructional Materials (2415)</v>
          </cell>
        </row>
        <row r="2409">
          <cell r="A2409">
            <v>2407</v>
          </cell>
          <cell r="B2409">
            <v>37</v>
          </cell>
          <cell r="C2409" t="str">
            <v>044</v>
          </cell>
          <cell r="D2409" t="str">
            <v xml:space="preserve">BROCKTON                     </v>
          </cell>
          <cell r="E2409">
            <v>0</v>
          </cell>
          <cell r="G2409">
            <v>8435</v>
          </cell>
          <cell r="H2409" t="str">
            <v>Instructional Equipment (2420)</v>
          </cell>
        </row>
        <row r="2410">
          <cell r="A2410">
            <v>2408</v>
          </cell>
          <cell r="B2410">
            <v>38</v>
          </cell>
          <cell r="C2410" t="str">
            <v>044</v>
          </cell>
          <cell r="D2410" t="str">
            <v xml:space="preserve">BROCKTON                     </v>
          </cell>
          <cell r="E2410">
            <v>0</v>
          </cell>
          <cell r="G2410">
            <v>8440</v>
          </cell>
          <cell r="H2410" t="str">
            <v>General Supplies (2430)</v>
          </cell>
        </row>
        <row r="2411">
          <cell r="A2411">
            <v>2409</v>
          </cell>
          <cell r="B2411">
            <v>39</v>
          </cell>
          <cell r="C2411" t="str">
            <v>044</v>
          </cell>
          <cell r="D2411" t="str">
            <v xml:space="preserve">BROCKTON                     </v>
          </cell>
          <cell r="E2411">
            <v>0</v>
          </cell>
          <cell r="G2411">
            <v>8445</v>
          </cell>
          <cell r="H2411" t="str">
            <v>Other Instructional Services (2440)</v>
          </cell>
        </row>
        <row r="2412">
          <cell r="A2412">
            <v>2410</v>
          </cell>
          <cell r="B2412">
            <v>40</v>
          </cell>
          <cell r="C2412" t="str">
            <v>044</v>
          </cell>
          <cell r="D2412" t="str">
            <v xml:space="preserve">BROCKTON                     </v>
          </cell>
          <cell r="E2412">
            <v>0</v>
          </cell>
          <cell r="G2412">
            <v>8450</v>
          </cell>
          <cell r="H2412" t="str">
            <v>Classroom Instructional Technology (2451)</v>
          </cell>
        </row>
        <row r="2413">
          <cell r="A2413">
            <v>2411</v>
          </cell>
          <cell r="B2413">
            <v>41</v>
          </cell>
          <cell r="C2413" t="str">
            <v>044</v>
          </cell>
          <cell r="D2413" t="str">
            <v xml:space="preserve">BROCKTON                     </v>
          </cell>
          <cell r="E2413">
            <v>0</v>
          </cell>
          <cell r="G2413">
            <v>8455</v>
          </cell>
          <cell r="H2413" t="str">
            <v>Other Instructional Hardware  (2453)</v>
          </cell>
        </row>
        <row r="2414">
          <cell r="A2414">
            <v>2412</v>
          </cell>
          <cell r="B2414">
            <v>42</v>
          </cell>
          <cell r="C2414" t="str">
            <v>044</v>
          </cell>
          <cell r="D2414" t="str">
            <v xml:space="preserve">BROCKTON                     </v>
          </cell>
          <cell r="E2414">
            <v>0</v>
          </cell>
          <cell r="G2414">
            <v>8460</v>
          </cell>
          <cell r="H2414" t="str">
            <v>Instructional Software (2455)</v>
          </cell>
        </row>
        <row r="2415">
          <cell r="A2415">
            <v>2413</v>
          </cell>
          <cell r="B2415">
            <v>43</v>
          </cell>
          <cell r="C2415" t="str">
            <v>044</v>
          </cell>
          <cell r="D2415" t="str">
            <v xml:space="preserve">BROCKTON                     </v>
          </cell>
          <cell r="E2415">
            <v>10</v>
          </cell>
          <cell r="F2415" t="str">
            <v>Guidance, Counseling and Testing</v>
          </cell>
        </row>
        <row r="2416">
          <cell r="A2416">
            <v>2414</v>
          </cell>
          <cell r="B2416">
            <v>44</v>
          </cell>
          <cell r="C2416" t="str">
            <v>044</v>
          </cell>
          <cell r="D2416" t="str">
            <v xml:space="preserve">BROCKTON                     </v>
          </cell>
          <cell r="E2416">
            <v>0</v>
          </cell>
          <cell r="G2416">
            <v>8465</v>
          </cell>
          <cell r="H2416" t="str">
            <v>Guidance and Adjustment Counselors (2710)</v>
          </cell>
        </row>
        <row r="2417">
          <cell r="A2417">
            <v>2415</v>
          </cell>
          <cell r="B2417">
            <v>45</v>
          </cell>
          <cell r="C2417" t="str">
            <v>044</v>
          </cell>
          <cell r="D2417" t="str">
            <v xml:space="preserve">BROCKTON                     </v>
          </cell>
          <cell r="E2417">
            <v>0</v>
          </cell>
          <cell r="G2417">
            <v>8470</v>
          </cell>
          <cell r="H2417" t="str">
            <v>Testing and Assessment (2720)</v>
          </cell>
        </row>
        <row r="2418">
          <cell r="A2418">
            <v>2416</v>
          </cell>
          <cell r="B2418">
            <v>46</v>
          </cell>
          <cell r="C2418" t="str">
            <v>044</v>
          </cell>
          <cell r="D2418" t="str">
            <v xml:space="preserve">BROCKTON                     </v>
          </cell>
          <cell r="E2418">
            <v>0</v>
          </cell>
          <cell r="G2418">
            <v>8475</v>
          </cell>
          <cell r="H2418" t="str">
            <v>Psychological Services (2800)</v>
          </cell>
        </row>
        <row r="2419">
          <cell r="A2419">
            <v>2417</v>
          </cell>
          <cell r="B2419">
            <v>47</v>
          </cell>
          <cell r="C2419" t="str">
            <v>044</v>
          </cell>
          <cell r="D2419" t="str">
            <v xml:space="preserve">BROCKTON                     </v>
          </cell>
          <cell r="E2419">
            <v>11</v>
          </cell>
          <cell r="F2419" t="str">
            <v>Pupil Services</v>
          </cell>
        </row>
        <row r="2420">
          <cell r="A2420">
            <v>2418</v>
          </cell>
          <cell r="B2420">
            <v>48</v>
          </cell>
          <cell r="C2420" t="str">
            <v>044</v>
          </cell>
          <cell r="D2420" t="str">
            <v xml:space="preserve">BROCKTON                     </v>
          </cell>
          <cell r="E2420">
            <v>0</v>
          </cell>
          <cell r="G2420">
            <v>8485</v>
          </cell>
          <cell r="H2420" t="str">
            <v>Attendance and Parent Liaison Services (3100)</v>
          </cell>
        </row>
        <row r="2421">
          <cell r="A2421">
            <v>2419</v>
          </cell>
          <cell r="B2421">
            <v>49</v>
          </cell>
          <cell r="C2421" t="str">
            <v>044</v>
          </cell>
          <cell r="D2421" t="str">
            <v xml:space="preserve">BROCKTON                     </v>
          </cell>
          <cell r="E2421">
            <v>0</v>
          </cell>
          <cell r="G2421">
            <v>8490</v>
          </cell>
          <cell r="H2421" t="str">
            <v>Medical/Health Services (3200)</v>
          </cell>
        </row>
        <row r="2422">
          <cell r="A2422">
            <v>2420</v>
          </cell>
          <cell r="B2422">
            <v>50</v>
          </cell>
          <cell r="C2422" t="str">
            <v>044</v>
          </cell>
          <cell r="D2422" t="str">
            <v xml:space="preserve">BROCKTON                     </v>
          </cell>
          <cell r="E2422">
            <v>0</v>
          </cell>
          <cell r="G2422">
            <v>8495</v>
          </cell>
          <cell r="H2422" t="str">
            <v>In-District Transportation (3300)</v>
          </cell>
        </row>
        <row r="2423">
          <cell r="A2423">
            <v>2421</v>
          </cell>
          <cell r="B2423">
            <v>51</v>
          </cell>
          <cell r="C2423" t="str">
            <v>044</v>
          </cell>
          <cell r="D2423" t="str">
            <v xml:space="preserve">BROCKTON                     </v>
          </cell>
          <cell r="E2423">
            <v>0</v>
          </cell>
          <cell r="G2423">
            <v>8500</v>
          </cell>
          <cell r="H2423" t="str">
            <v>Food Salaries and Other Expenses (3400)</v>
          </cell>
        </row>
        <row r="2424">
          <cell r="A2424">
            <v>2422</v>
          </cell>
          <cell r="B2424">
            <v>52</v>
          </cell>
          <cell r="C2424" t="str">
            <v>044</v>
          </cell>
          <cell r="D2424" t="str">
            <v xml:space="preserve">BROCKTON                     </v>
          </cell>
          <cell r="E2424">
            <v>0</v>
          </cell>
          <cell r="G2424">
            <v>8505</v>
          </cell>
          <cell r="H2424" t="str">
            <v>Athletics (3510)</v>
          </cell>
        </row>
        <row r="2425">
          <cell r="A2425">
            <v>2423</v>
          </cell>
          <cell r="B2425">
            <v>53</v>
          </cell>
          <cell r="C2425" t="str">
            <v>044</v>
          </cell>
          <cell r="D2425" t="str">
            <v xml:space="preserve">BROCKTON                     </v>
          </cell>
          <cell r="E2425">
            <v>0</v>
          </cell>
          <cell r="G2425">
            <v>8510</v>
          </cell>
          <cell r="H2425" t="str">
            <v>Other Student Body Activities (3520)</v>
          </cell>
        </row>
        <row r="2426">
          <cell r="A2426">
            <v>2424</v>
          </cell>
          <cell r="B2426">
            <v>54</v>
          </cell>
          <cell r="C2426" t="str">
            <v>044</v>
          </cell>
          <cell r="D2426" t="str">
            <v xml:space="preserve">BROCKTON                     </v>
          </cell>
          <cell r="E2426">
            <v>0</v>
          </cell>
          <cell r="G2426">
            <v>8515</v>
          </cell>
          <cell r="H2426" t="str">
            <v>School Security  (3600)</v>
          </cell>
        </row>
        <row r="2427">
          <cell r="A2427">
            <v>2425</v>
          </cell>
          <cell r="B2427">
            <v>55</v>
          </cell>
          <cell r="C2427" t="str">
            <v>044</v>
          </cell>
          <cell r="D2427" t="str">
            <v xml:space="preserve">BROCKTON                     </v>
          </cell>
          <cell r="E2427">
            <v>12</v>
          </cell>
          <cell r="F2427" t="str">
            <v>Operations and Maintenance</v>
          </cell>
        </row>
        <row r="2428">
          <cell r="A2428">
            <v>2426</v>
          </cell>
          <cell r="B2428">
            <v>56</v>
          </cell>
          <cell r="C2428" t="str">
            <v>044</v>
          </cell>
          <cell r="D2428" t="str">
            <v xml:space="preserve">BROCKTON                     </v>
          </cell>
          <cell r="E2428">
            <v>0</v>
          </cell>
          <cell r="G2428">
            <v>8520</v>
          </cell>
          <cell r="H2428" t="str">
            <v>Custodial Services (4110)</v>
          </cell>
        </row>
        <row r="2429">
          <cell r="A2429">
            <v>2427</v>
          </cell>
          <cell r="B2429">
            <v>57</v>
          </cell>
          <cell r="C2429" t="str">
            <v>044</v>
          </cell>
          <cell r="D2429" t="str">
            <v xml:space="preserve">BROCKTON                     </v>
          </cell>
          <cell r="E2429">
            <v>0</v>
          </cell>
          <cell r="G2429">
            <v>8525</v>
          </cell>
          <cell r="H2429" t="str">
            <v>Heating of Buildings (4120)</v>
          </cell>
        </row>
        <row r="2430">
          <cell r="A2430">
            <v>2428</v>
          </cell>
          <cell r="B2430">
            <v>58</v>
          </cell>
          <cell r="C2430" t="str">
            <v>044</v>
          </cell>
          <cell r="D2430" t="str">
            <v xml:space="preserve">BROCKTON                     </v>
          </cell>
          <cell r="E2430">
            <v>0</v>
          </cell>
          <cell r="G2430">
            <v>8530</v>
          </cell>
          <cell r="H2430" t="str">
            <v>Utility Services (4130)</v>
          </cell>
        </row>
        <row r="2431">
          <cell r="A2431">
            <v>2429</v>
          </cell>
          <cell r="B2431">
            <v>59</v>
          </cell>
          <cell r="C2431" t="str">
            <v>044</v>
          </cell>
          <cell r="D2431" t="str">
            <v xml:space="preserve">BROCKTON                     </v>
          </cell>
          <cell r="E2431">
            <v>0</v>
          </cell>
          <cell r="G2431">
            <v>8535</v>
          </cell>
          <cell r="H2431" t="str">
            <v>Maintenance of Grounds (4210)</v>
          </cell>
        </row>
        <row r="2432">
          <cell r="A2432">
            <v>2430</v>
          </cell>
          <cell r="B2432">
            <v>60</v>
          </cell>
          <cell r="C2432" t="str">
            <v>044</v>
          </cell>
          <cell r="D2432" t="str">
            <v xml:space="preserve">BROCKTON                     </v>
          </cell>
          <cell r="E2432">
            <v>0</v>
          </cell>
          <cell r="G2432">
            <v>8540</v>
          </cell>
          <cell r="H2432" t="str">
            <v>Maintenance of Buildings (4220)</v>
          </cell>
        </row>
        <row r="2433">
          <cell r="A2433">
            <v>2431</v>
          </cell>
          <cell r="B2433">
            <v>61</v>
          </cell>
          <cell r="C2433" t="str">
            <v>044</v>
          </cell>
          <cell r="D2433" t="str">
            <v xml:space="preserve">BROCKTON                     </v>
          </cell>
          <cell r="E2433">
            <v>0</v>
          </cell>
          <cell r="G2433">
            <v>8545</v>
          </cell>
          <cell r="H2433" t="str">
            <v>Building Security System (4225)</v>
          </cell>
        </row>
        <row r="2434">
          <cell r="A2434">
            <v>2432</v>
          </cell>
          <cell r="B2434">
            <v>62</v>
          </cell>
          <cell r="C2434" t="str">
            <v>044</v>
          </cell>
          <cell r="D2434" t="str">
            <v xml:space="preserve">BROCKTON                     </v>
          </cell>
          <cell r="E2434">
            <v>0</v>
          </cell>
          <cell r="G2434">
            <v>8550</v>
          </cell>
          <cell r="H2434" t="str">
            <v>Maintenance of Equipment (4230)</v>
          </cell>
        </row>
        <row r="2435">
          <cell r="A2435">
            <v>2433</v>
          </cell>
          <cell r="B2435">
            <v>63</v>
          </cell>
          <cell r="C2435" t="str">
            <v>044</v>
          </cell>
          <cell r="D2435" t="str">
            <v xml:space="preserve">BROCKTON                     </v>
          </cell>
          <cell r="E2435">
            <v>0</v>
          </cell>
          <cell r="G2435">
            <v>8555</v>
          </cell>
          <cell r="H2435" t="str">
            <v xml:space="preserve">Extraordinary Maintenance (4300)   </v>
          </cell>
        </row>
        <row r="2436">
          <cell r="A2436">
            <v>2434</v>
          </cell>
          <cell r="B2436">
            <v>64</v>
          </cell>
          <cell r="C2436" t="str">
            <v>044</v>
          </cell>
          <cell r="D2436" t="str">
            <v xml:space="preserve">BROCKTON                     </v>
          </cell>
          <cell r="E2436">
            <v>0</v>
          </cell>
          <cell r="G2436">
            <v>8560</v>
          </cell>
          <cell r="H2436" t="str">
            <v>Networking and Telecommunications (4400)</v>
          </cell>
        </row>
        <row r="2437">
          <cell r="A2437">
            <v>2435</v>
          </cell>
          <cell r="B2437">
            <v>65</v>
          </cell>
          <cell r="C2437" t="str">
            <v>044</v>
          </cell>
          <cell r="D2437" t="str">
            <v xml:space="preserve">BROCKTON                     </v>
          </cell>
          <cell r="E2437">
            <v>0</v>
          </cell>
          <cell r="G2437">
            <v>8565</v>
          </cell>
          <cell r="H2437" t="str">
            <v>Technology Maintenance (4450)</v>
          </cell>
        </row>
        <row r="2438">
          <cell r="A2438">
            <v>2436</v>
          </cell>
          <cell r="B2438">
            <v>66</v>
          </cell>
          <cell r="C2438" t="str">
            <v>044</v>
          </cell>
          <cell r="D2438" t="str">
            <v xml:space="preserve">BROCKTON                     </v>
          </cell>
          <cell r="E2438">
            <v>13</v>
          </cell>
          <cell r="F2438" t="str">
            <v>Insurance, Retirement Programs and Other</v>
          </cell>
        </row>
        <row r="2439">
          <cell r="A2439">
            <v>2437</v>
          </cell>
          <cell r="B2439">
            <v>67</v>
          </cell>
          <cell r="C2439" t="str">
            <v>044</v>
          </cell>
          <cell r="D2439" t="str">
            <v xml:space="preserve">BROCKTON                     </v>
          </cell>
          <cell r="E2439">
            <v>0</v>
          </cell>
          <cell r="G2439">
            <v>8570</v>
          </cell>
          <cell r="H2439" t="str">
            <v>Employer Retirement Contributions (5100)</v>
          </cell>
        </row>
        <row r="2440">
          <cell r="A2440">
            <v>2438</v>
          </cell>
          <cell r="B2440">
            <v>68</v>
          </cell>
          <cell r="C2440" t="str">
            <v>044</v>
          </cell>
          <cell r="D2440" t="str">
            <v xml:space="preserve">BROCKTON                     </v>
          </cell>
          <cell r="E2440">
            <v>0</v>
          </cell>
          <cell r="G2440">
            <v>8575</v>
          </cell>
          <cell r="H2440" t="str">
            <v>Insurance for Active Employees (5200)</v>
          </cell>
        </row>
        <row r="2441">
          <cell r="A2441">
            <v>2439</v>
          </cell>
          <cell r="B2441">
            <v>69</v>
          </cell>
          <cell r="C2441" t="str">
            <v>044</v>
          </cell>
          <cell r="D2441" t="str">
            <v xml:space="preserve">BROCKTON                     </v>
          </cell>
          <cell r="E2441">
            <v>0</v>
          </cell>
          <cell r="G2441">
            <v>8580</v>
          </cell>
          <cell r="H2441" t="str">
            <v>Insurance for Retired School Employees (5250)</v>
          </cell>
        </row>
        <row r="2442">
          <cell r="A2442">
            <v>2440</v>
          </cell>
          <cell r="B2442">
            <v>70</v>
          </cell>
          <cell r="C2442" t="str">
            <v>044</v>
          </cell>
          <cell r="D2442" t="str">
            <v xml:space="preserve">BROCKTON                     </v>
          </cell>
          <cell r="E2442">
            <v>0</v>
          </cell>
          <cell r="G2442">
            <v>8585</v>
          </cell>
          <cell r="H2442" t="str">
            <v>Other Non-Employee Insurance (5260)</v>
          </cell>
        </row>
        <row r="2443">
          <cell r="A2443">
            <v>2441</v>
          </cell>
          <cell r="B2443">
            <v>71</v>
          </cell>
          <cell r="C2443" t="str">
            <v>044</v>
          </cell>
          <cell r="D2443" t="str">
            <v xml:space="preserve">BROCKTON                     </v>
          </cell>
          <cell r="E2443">
            <v>0</v>
          </cell>
          <cell r="G2443">
            <v>8590</v>
          </cell>
          <cell r="H2443" t="str">
            <v xml:space="preserve">Rental Lease of Equipment (5300)   </v>
          </cell>
        </row>
        <row r="2444">
          <cell r="A2444">
            <v>2442</v>
          </cell>
          <cell r="B2444">
            <v>72</v>
          </cell>
          <cell r="C2444" t="str">
            <v>044</v>
          </cell>
          <cell r="D2444" t="str">
            <v xml:space="preserve">BROCKTON                     </v>
          </cell>
          <cell r="E2444">
            <v>0</v>
          </cell>
          <cell r="G2444">
            <v>8595</v>
          </cell>
          <cell r="H2444" t="str">
            <v>Rental Lease  of Buildings (5350)</v>
          </cell>
        </row>
        <row r="2445">
          <cell r="A2445">
            <v>2443</v>
          </cell>
          <cell r="B2445">
            <v>73</v>
          </cell>
          <cell r="C2445" t="str">
            <v>044</v>
          </cell>
          <cell r="D2445" t="str">
            <v xml:space="preserve">BROCKTON                     </v>
          </cell>
          <cell r="E2445">
            <v>0</v>
          </cell>
          <cell r="G2445">
            <v>8600</v>
          </cell>
          <cell r="H2445" t="str">
            <v>Short Term Interest RAN's (5400)</v>
          </cell>
        </row>
        <row r="2446">
          <cell r="A2446">
            <v>2444</v>
          </cell>
          <cell r="B2446">
            <v>74</v>
          </cell>
          <cell r="C2446" t="str">
            <v>044</v>
          </cell>
          <cell r="D2446" t="str">
            <v xml:space="preserve">BROCKTON                     </v>
          </cell>
          <cell r="E2446">
            <v>0</v>
          </cell>
          <cell r="G2446">
            <v>8610</v>
          </cell>
          <cell r="H2446" t="str">
            <v>Crossing Guards, Inspections, Bank Charges (5500)</v>
          </cell>
        </row>
        <row r="2447">
          <cell r="A2447">
            <v>2445</v>
          </cell>
          <cell r="B2447">
            <v>75</v>
          </cell>
          <cell r="C2447" t="str">
            <v>044</v>
          </cell>
          <cell r="D2447" t="str">
            <v xml:space="preserve">BROCKTON                     </v>
          </cell>
          <cell r="E2447">
            <v>14</v>
          </cell>
          <cell r="F2447" t="str">
            <v xml:space="preserve">Payments To Out-Of-District Schools </v>
          </cell>
        </row>
        <row r="2448">
          <cell r="A2448">
            <v>2446</v>
          </cell>
          <cell r="B2448">
            <v>76</v>
          </cell>
          <cell r="C2448" t="str">
            <v>044</v>
          </cell>
          <cell r="D2448" t="str">
            <v xml:space="preserve">BROCKTON                     </v>
          </cell>
          <cell r="E2448">
            <v>15</v>
          </cell>
          <cell r="F2448" t="str">
            <v>Tuition To Other Schools (9000)</v>
          </cell>
          <cell r="G2448" t="str">
            <v xml:space="preserve"> </v>
          </cell>
        </row>
        <row r="2449">
          <cell r="A2449">
            <v>2447</v>
          </cell>
          <cell r="B2449">
            <v>77</v>
          </cell>
          <cell r="C2449" t="str">
            <v>044</v>
          </cell>
          <cell r="D2449" t="str">
            <v xml:space="preserve">BROCKTON                     </v>
          </cell>
          <cell r="E2449">
            <v>16</v>
          </cell>
          <cell r="F2449" t="str">
            <v>Out-of-District Transportation (3300)</v>
          </cell>
        </row>
        <row r="2450">
          <cell r="A2450">
            <v>2448</v>
          </cell>
          <cell r="B2450">
            <v>78</v>
          </cell>
          <cell r="C2450" t="str">
            <v>044</v>
          </cell>
          <cell r="D2450" t="str">
            <v xml:space="preserve">BROCKTON                     </v>
          </cell>
          <cell r="E2450">
            <v>17</v>
          </cell>
          <cell r="F2450" t="str">
            <v>TOTAL EXPENDITURES</v>
          </cell>
        </row>
        <row r="2451">
          <cell r="A2451">
            <v>2449</v>
          </cell>
          <cell r="B2451">
            <v>79</v>
          </cell>
          <cell r="C2451" t="str">
            <v>044</v>
          </cell>
          <cell r="D2451" t="str">
            <v xml:space="preserve">BROCKTON                     </v>
          </cell>
          <cell r="E2451">
            <v>18</v>
          </cell>
          <cell r="F2451" t="str">
            <v>percentage of overall spending from the general fund</v>
          </cell>
        </row>
        <row r="2452">
          <cell r="A2452">
            <v>2450</v>
          </cell>
          <cell r="B2452">
            <v>1</v>
          </cell>
          <cell r="C2452" t="str">
            <v>045</v>
          </cell>
          <cell r="D2452" t="str">
            <v xml:space="preserve">BROOKFIELD                   </v>
          </cell>
          <cell r="E2452">
            <v>1</v>
          </cell>
          <cell r="F2452" t="str">
            <v>In-District FTE Average Membership</v>
          </cell>
          <cell r="G2452" t="str">
            <v xml:space="preserve"> </v>
          </cell>
        </row>
        <row r="2453">
          <cell r="A2453">
            <v>2451</v>
          </cell>
          <cell r="B2453">
            <v>2</v>
          </cell>
          <cell r="C2453" t="str">
            <v>045</v>
          </cell>
          <cell r="D2453" t="str">
            <v xml:space="preserve">BROOKFIELD                   </v>
          </cell>
          <cell r="E2453">
            <v>2</v>
          </cell>
          <cell r="F2453" t="str">
            <v>Out-of-District FTE Average Membership</v>
          </cell>
          <cell r="G2453" t="str">
            <v xml:space="preserve"> </v>
          </cell>
        </row>
        <row r="2454">
          <cell r="A2454">
            <v>2452</v>
          </cell>
          <cell r="B2454">
            <v>3</v>
          </cell>
          <cell r="C2454" t="str">
            <v>045</v>
          </cell>
          <cell r="D2454" t="str">
            <v xml:space="preserve">BROOKFIELD                   </v>
          </cell>
          <cell r="E2454">
            <v>3</v>
          </cell>
          <cell r="F2454" t="str">
            <v>Total FTE Average Membership</v>
          </cell>
          <cell r="G2454" t="str">
            <v xml:space="preserve"> </v>
          </cell>
        </row>
        <row r="2455">
          <cell r="A2455">
            <v>2453</v>
          </cell>
          <cell r="B2455">
            <v>4</v>
          </cell>
          <cell r="C2455" t="str">
            <v>045</v>
          </cell>
          <cell r="D2455" t="str">
            <v xml:space="preserve">BROOKFIELD                   </v>
          </cell>
          <cell r="E2455">
            <v>4</v>
          </cell>
          <cell r="F2455" t="str">
            <v>Administration</v>
          </cell>
          <cell r="G2455" t="str">
            <v xml:space="preserve"> </v>
          </cell>
          <cell r="I2455">
            <v>161723</v>
          </cell>
          <cell r="J2455">
            <v>0</v>
          </cell>
          <cell r="K2455">
            <v>161723</v>
          </cell>
          <cell r="L2455">
            <v>4.3195488008880396</v>
          </cell>
          <cell r="M2455">
            <v>505.38437499999998</v>
          </cell>
        </row>
        <row r="2456">
          <cell r="A2456">
            <v>2454</v>
          </cell>
          <cell r="B2456">
            <v>5</v>
          </cell>
          <cell r="C2456" t="str">
            <v>045</v>
          </cell>
          <cell r="D2456" t="str">
            <v xml:space="preserve">BROOKFIELD                   </v>
          </cell>
          <cell r="E2456">
            <v>0</v>
          </cell>
          <cell r="G2456">
            <v>8300</v>
          </cell>
          <cell r="H2456" t="str">
            <v>School Committee (1110)</v>
          </cell>
          <cell r="I2456">
            <v>11167</v>
          </cell>
          <cell r="J2456">
            <v>0</v>
          </cell>
          <cell r="K2456">
            <v>11167</v>
          </cell>
          <cell r="L2456">
            <v>0.29826556185277747</v>
          </cell>
          <cell r="M2456">
            <v>34.896875000000001</v>
          </cell>
        </row>
        <row r="2457">
          <cell r="A2457">
            <v>2455</v>
          </cell>
          <cell r="B2457">
            <v>6</v>
          </cell>
          <cell r="C2457" t="str">
            <v>045</v>
          </cell>
          <cell r="D2457" t="str">
            <v xml:space="preserve">BROOKFIELD                   </v>
          </cell>
          <cell r="E2457">
            <v>0</v>
          </cell>
          <cell r="G2457">
            <v>8305</v>
          </cell>
          <cell r="H2457" t="str">
            <v>Superintendent (1210)</v>
          </cell>
          <cell r="I2457">
            <v>20223</v>
          </cell>
          <cell r="J2457">
            <v>0</v>
          </cell>
          <cell r="K2457">
            <v>20223</v>
          </cell>
          <cell r="L2457">
            <v>0.54014726044136463</v>
          </cell>
          <cell r="M2457">
            <v>63.196874999999999</v>
          </cell>
        </row>
        <row r="2458">
          <cell r="A2458">
            <v>2456</v>
          </cell>
          <cell r="B2458">
            <v>7</v>
          </cell>
          <cell r="C2458" t="str">
            <v>045</v>
          </cell>
          <cell r="D2458" t="str">
            <v xml:space="preserve">BROOKFIELD                   </v>
          </cell>
          <cell r="E2458">
            <v>0</v>
          </cell>
          <cell r="G2458">
            <v>8310</v>
          </cell>
          <cell r="H2458" t="str">
            <v>Assistant Superintendents (1220)</v>
          </cell>
          <cell r="I2458">
            <v>14103</v>
          </cell>
          <cell r="J2458">
            <v>0</v>
          </cell>
          <cell r="K2458">
            <v>14103</v>
          </cell>
          <cell r="L2458">
            <v>0.37668480512310565</v>
          </cell>
          <cell r="M2458">
            <v>44.071874999999999</v>
          </cell>
        </row>
        <row r="2459">
          <cell r="A2459">
            <v>2457</v>
          </cell>
          <cell r="B2459">
            <v>8</v>
          </cell>
          <cell r="C2459" t="str">
            <v>045</v>
          </cell>
          <cell r="D2459" t="str">
            <v xml:space="preserve">BROOKFIELD                   </v>
          </cell>
          <cell r="E2459">
            <v>0</v>
          </cell>
          <cell r="G2459">
            <v>8315</v>
          </cell>
          <cell r="H2459" t="str">
            <v>Other District-Wide Administration (1230)</v>
          </cell>
          <cell r="I2459">
            <v>10654</v>
          </cell>
          <cell r="J2459">
            <v>0</v>
          </cell>
          <cell r="K2459">
            <v>10654</v>
          </cell>
          <cell r="L2459">
            <v>0.28456356192168814</v>
          </cell>
          <cell r="M2459">
            <v>33.293750000000003</v>
          </cell>
        </row>
        <row r="2460">
          <cell r="A2460">
            <v>2458</v>
          </cell>
          <cell r="B2460">
            <v>9</v>
          </cell>
          <cell r="C2460" t="str">
            <v>045</v>
          </cell>
          <cell r="D2460" t="str">
            <v xml:space="preserve">BROOKFIELD                   </v>
          </cell>
          <cell r="E2460">
            <v>0</v>
          </cell>
          <cell r="G2460">
            <v>8320</v>
          </cell>
          <cell r="H2460" t="str">
            <v>Business and Finance (1410)</v>
          </cell>
          <cell r="I2460">
            <v>89875</v>
          </cell>
          <cell r="J2460">
            <v>0</v>
          </cell>
          <cell r="K2460">
            <v>89875</v>
          </cell>
          <cell r="L2460">
            <v>2.4005209430928964</v>
          </cell>
          <cell r="M2460">
            <v>280.859375</v>
          </cell>
        </row>
        <row r="2461">
          <cell r="A2461">
            <v>2459</v>
          </cell>
          <cell r="B2461">
            <v>10</v>
          </cell>
          <cell r="C2461" t="str">
            <v>045</v>
          </cell>
          <cell r="D2461" t="str">
            <v xml:space="preserve">BROOKFIELD                   </v>
          </cell>
          <cell r="E2461">
            <v>0</v>
          </cell>
          <cell r="G2461">
            <v>8325</v>
          </cell>
          <cell r="H2461" t="str">
            <v>Human Resources and Benefits (1420)</v>
          </cell>
          <cell r="I2461">
            <v>6914</v>
          </cell>
          <cell r="J2461">
            <v>0</v>
          </cell>
          <cell r="K2461">
            <v>6914</v>
          </cell>
          <cell r="L2461">
            <v>0.18466983922719651</v>
          </cell>
          <cell r="M2461">
            <v>21.606249999999999</v>
          </cell>
        </row>
        <row r="2462">
          <cell r="A2462">
            <v>2460</v>
          </cell>
          <cell r="B2462">
            <v>11</v>
          </cell>
          <cell r="C2462" t="str">
            <v>045</v>
          </cell>
          <cell r="D2462" t="str">
            <v xml:space="preserve">BROOKFIELD                   </v>
          </cell>
          <cell r="E2462">
            <v>0</v>
          </cell>
          <cell r="G2462">
            <v>8330</v>
          </cell>
          <cell r="H2462" t="str">
            <v>Legal Service For School Committee (1430)</v>
          </cell>
          <cell r="I2462">
            <v>0</v>
          </cell>
          <cell r="J2462">
            <v>0</v>
          </cell>
          <cell r="K2462">
            <v>0</v>
          </cell>
          <cell r="L2462">
            <v>0</v>
          </cell>
          <cell r="M2462">
            <v>0</v>
          </cell>
        </row>
        <row r="2463">
          <cell r="A2463">
            <v>2461</v>
          </cell>
          <cell r="B2463">
            <v>12</v>
          </cell>
          <cell r="C2463" t="str">
            <v>045</v>
          </cell>
          <cell r="D2463" t="str">
            <v xml:space="preserve">BROOKFIELD                   </v>
          </cell>
          <cell r="E2463">
            <v>0</v>
          </cell>
          <cell r="G2463">
            <v>8335</v>
          </cell>
          <cell r="H2463" t="str">
            <v>Legal Settlements (1435)</v>
          </cell>
          <cell r="I2463">
            <v>0</v>
          </cell>
          <cell r="J2463">
            <v>0</v>
          </cell>
          <cell r="K2463">
            <v>0</v>
          </cell>
          <cell r="L2463">
            <v>0</v>
          </cell>
          <cell r="M2463">
            <v>0</v>
          </cell>
        </row>
        <row r="2464">
          <cell r="A2464">
            <v>2462</v>
          </cell>
          <cell r="B2464">
            <v>13</v>
          </cell>
          <cell r="C2464" t="str">
            <v>045</v>
          </cell>
          <cell r="D2464" t="str">
            <v xml:space="preserve">BROOKFIELD                   </v>
          </cell>
          <cell r="E2464">
            <v>0</v>
          </cell>
          <cell r="G2464">
            <v>8340</v>
          </cell>
          <cell r="H2464" t="str">
            <v>District-wide Information Mgmt and Tech (1450)</v>
          </cell>
          <cell r="I2464">
            <v>8787</v>
          </cell>
          <cell r="J2464">
            <v>0</v>
          </cell>
          <cell r="K2464">
            <v>8787</v>
          </cell>
          <cell r="L2464">
            <v>0.23469682922901011</v>
          </cell>
          <cell r="M2464">
            <v>27.459375000000001</v>
          </cell>
        </row>
        <row r="2465">
          <cell r="A2465">
            <v>2463</v>
          </cell>
          <cell r="B2465">
            <v>14</v>
          </cell>
          <cell r="C2465" t="str">
            <v>045</v>
          </cell>
          <cell r="D2465" t="str">
            <v xml:space="preserve">BROOKFIELD                   </v>
          </cell>
          <cell r="E2465">
            <v>5</v>
          </cell>
          <cell r="F2465" t="str">
            <v xml:space="preserve">Instructional Leadership </v>
          </cell>
          <cell r="I2465">
            <v>194494</v>
          </cell>
          <cell r="J2465">
            <v>0</v>
          </cell>
          <cell r="K2465">
            <v>194494</v>
          </cell>
          <cell r="L2465">
            <v>5.1948475138348797</v>
          </cell>
          <cell r="M2465">
            <v>607.79375000000005</v>
          </cell>
        </row>
        <row r="2466">
          <cell r="A2466">
            <v>2464</v>
          </cell>
          <cell r="B2466">
            <v>15</v>
          </cell>
          <cell r="C2466" t="str">
            <v>045</v>
          </cell>
          <cell r="D2466" t="str">
            <v xml:space="preserve">BROOKFIELD                   </v>
          </cell>
          <cell r="E2466">
            <v>0</v>
          </cell>
          <cell r="G2466">
            <v>8345</v>
          </cell>
          <cell r="H2466" t="str">
            <v>Curriculum Directors  (Supervisory) (2110)</v>
          </cell>
          <cell r="I2466">
            <v>0</v>
          </cell>
          <cell r="J2466">
            <v>0</v>
          </cell>
          <cell r="K2466">
            <v>0</v>
          </cell>
          <cell r="L2466">
            <v>0</v>
          </cell>
          <cell r="M2466">
            <v>0</v>
          </cell>
        </row>
        <row r="2467">
          <cell r="A2467">
            <v>2465</v>
          </cell>
          <cell r="B2467">
            <v>16</v>
          </cell>
          <cell r="C2467" t="str">
            <v>045</v>
          </cell>
          <cell r="D2467" t="str">
            <v xml:space="preserve">BROOKFIELD                   </v>
          </cell>
          <cell r="E2467">
            <v>0</v>
          </cell>
          <cell r="G2467">
            <v>8350</v>
          </cell>
          <cell r="H2467" t="str">
            <v>Department Heads  (Non-Supervisory) (2120)</v>
          </cell>
          <cell r="I2467">
            <v>0</v>
          </cell>
          <cell r="J2467">
            <v>0</v>
          </cell>
          <cell r="K2467">
            <v>0</v>
          </cell>
          <cell r="L2467">
            <v>0</v>
          </cell>
          <cell r="M2467">
            <v>0</v>
          </cell>
        </row>
        <row r="2468">
          <cell r="A2468">
            <v>2466</v>
          </cell>
          <cell r="B2468">
            <v>17</v>
          </cell>
          <cell r="C2468" t="str">
            <v>045</v>
          </cell>
          <cell r="D2468" t="str">
            <v xml:space="preserve">BROOKFIELD                   </v>
          </cell>
          <cell r="E2468">
            <v>0</v>
          </cell>
          <cell r="G2468">
            <v>8355</v>
          </cell>
          <cell r="H2468" t="str">
            <v>School Leadership-Building (2210)</v>
          </cell>
          <cell r="I2468">
            <v>157499</v>
          </cell>
          <cell r="J2468">
            <v>0</v>
          </cell>
          <cell r="K2468">
            <v>157499</v>
          </cell>
          <cell r="L2468">
            <v>4.2067276552566133</v>
          </cell>
          <cell r="M2468">
            <v>492.18437499999999</v>
          </cell>
        </row>
        <row r="2469">
          <cell r="A2469">
            <v>2467</v>
          </cell>
          <cell r="B2469">
            <v>18</v>
          </cell>
          <cell r="C2469" t="str">
            <v>045</v>
          </cell>
          <cell r="D2469" t="str">
            <v xml:space="preserve">BROOKFIELD                   </v>
          </cell>
          <cell r="E2469">
            <v>0</v>
          </cell>
          <cell r="G2469">
            <v>8360</v>
          </cell>
          <cell r="H2469" t="str">
            <v>Curriculum Leaders/Dept Heads-Building Level (2220)</v>
          </cell>
          <cell r="I2469">
            <v>0</v>
          </cell>
          <cell r="J2469">
            <v>0</v>
          </cell>
          <cell r="K2469">
            <v>0</v>
          </cell>
          <cell r="L2469">
            <v>0</v>
          </cell>
          <cell r="M2469">
            <v>0</v>
          </cell>
        </row>
        <row r="2470">
          <cell r="A2470">
            <v>2468</v>
          </cell>
          <cell r="B2470">
            <v>19</v>
          </cell>
          <cell r="C2470" t="str">
            <v>045</v>
          </cell>
          <cell r="D2470" t="str">
            <v xml:space="preserve">BROOKFIELD                   </v>
          </cell>
          <cell r="E2470">
            <v>0</v>
          </cell>
          <cell r="G2470">
            <v>8365</v>
          </cell>
          <cell r="H2470" t="str">
            <v>Building Technology (2250)</v>
          </cell>
          <cell r="I2470">
            <v>36995</v>
          </cell>
          <cell r="J2470">
            <v>0</v>
          </cell>
          <cell r="K2470">
            <v>36995</v>
          </cell>
          <cell r="L2470">
            <v>0.98811985857826656</v>
          </cell>
          <cell r="M2470">
            <v>115.609375</v>
          </cell>
        </row>
        <row r="2471">
          <cell r="A2471">
            <v>2469</v>
          </cell>
          <cell r="B2471">
            <v>20</v>
          </cell>
          <cell r="C2471" t="str">
            <v>045</v>
          </cell>
          <cell r="D2471" t="str">
            <v xml:space="preserve">BROOKFIELD                   </v>
          </cell>
          <cell r="E2471">
            <v>0</v>
          </cell>
          <cell r="G2471">
            <v>8380</v>
          </cell>
          <cell r="H2471" t="str">
            <v>Instructional Coordinators and Team Leaders (2315)</v>
          </cell>
          <cell r="I2471">
            <v>0</v>
          </cell>
          <cell r="J2471">
            <v>0</v>
          </cell>
          <cell r="K2471">
            <v>0</v>
          </cell>
          <cell r="L2471">
            <v>0</v>
          </cell>
          <cell r="M2471">
            <v>0</v>
          </cell>
        </row>
        <row r="2472">
          <cell r="A2472">
            <v>2470</v>
          </cell>
          <cell r="B2472">
            <v>21</v>
          </cell>
          <cell r="C2472" t="str">
            <v>045</v>
          </cell>
          <cell r="D2472" t="str">
            <v xml:space="preserve">BROOKFIELD                   </v>
          </cell>
          <cell r="E2472">
            <v>6</v>
          </cell>
          <cell r="F2472" t="str">
            <v>Classroom and Specialist Teachers</v>
          </cell>
          <cell r="I2472">
            <v>1354415</v>
          </cell>
          <cell r="J2472">
            <v>155071</v>
          </cell>
          <cell r="K2472">
            <v>1509486</v>
          </cell>
          <cell r="L2472">
            <v>40.317694089630308</v>
          </cell>
          <cell r="M2472">
            <v>4717.1437500000002</v>
          </cell>
        </row>
        <row r="2473">
          <cell r="A2473">
            <v>2471</v>
          </cell>
          <cell r="B2473">
            <v>22</v>
          </cell>
          <cell r="C2473" t="str">
            <v>045</v>
          </cell>
          <cell r="D2473" t="str">
            <v xml:space="preserve">BROOKFIELD                   </v>
          </cell>
          <cell r="E2473">
            <v>0</v>
          </cell>
          <cell r="G2473">
            <v>8370</v>
          </cell>
          <cell r="H2473" t="str">
            <v>Teachers, Classroom (2305)</v>
          </cell>
          <cell r="I2473">
            <v>1354415</v>
          </cell>
          <cell r="J2473">
            <v>88030</v>
          </cell>
          <cell r="K2473">
            <v>1442445</v>
          </cell>
          <cell r="L2473">
            <v>38.527059046004261</v>
          </cell>
          <cell r="M2473">
            <v>4507.640625</v>
          </cell>
        </row>
        <row r="2474">
          <cell r="A2474">
            <v>2472</v>
          </cell>
          <cell r="B2474">
            <v>23</v>
          </cell>
          <cell r="C2474" t="str">
            <v>045</v>
          </cell>
          <cell r="D2474" t="str">
            <v xml:space="preserve">BROOKFIELD                   </v>
          </cell>
          <cell r="E2474">
            <v>0</v>
          </cell>
          <cell r="G2474">
            <v>8375</v>
          </cell>
          <cell r="H2474" t="str">
            <v>Teachers, Specialists  (2310)</v>
          </cell>
          <cell r="I2474">
            <v>0</v>
          </cell>
          <cell r="J2474">
            <v>67041</v>
          </cell>
          <cell r="K2474">
            <v>67041</v>
          </cell>
          <cell r="L2474">
            <v>1.7906350436260461</v>
          </cell>
          <cell r="M2474">
            <v>209.50312500000001</v>
          </cell>
        </row>
        <row r="2475">
          <cell r="A2475">
            <v>2473</v>
          </cell>
          <cell r="B2475">
            <v>24</v>
          </cell>
          <cell r="C2475" t="str">
            <v>045</v>
          </cell>
          <cell r="D2475" t="str">
            <v xml:space="preserve">BROOKFIELD                   </v>
          </cell>
          <cell r="E2475">
            <v>7</v>
          </cell>
          <cell r="F2475" t="str">
            <v>Other Teaching Services</v>
          </cell>
          <cell r="I2475">
            <v>332388</v>
          </cell>
          <cell r="J2475">
            <v>0</v>
          </cell>
          <cell r="K2475">
            <v>332388</v>
          </cell>
          <cell r="L2475">
            <v>8.8779344114910899</v>
          </cell>
          <cell r="M2475">
            <v>1038.7125000000001</v>
          </cell>
        </row>
        <row r="2476">
          <cell r="A2476">
            <v>2474</v>
          </cell>
          <cell r="B2476">
            <v>25</v>
          </cell>
          <cell r="C2476" t="str">
            <v>045</v>
          </cell>
          <cell r="D2476" t="str">
            <v xml:space="preserve">BROOKFIELD                   </v>
          </cell>
          <cell r="E2476">
            <v>0</v>
          </cell>
          <cell r="G2476">
            <v>8385</v>
          </cell>
          <cell r="H2476" t="str">
            <v>Medical/ Therapeutic Services (2320)</v>
          </cell>
          <cell r="I2476">
            <v>122084</v>
          </cell>
          <cell r="J2476">
            <v>0</v>
          </cell>
          <cell r="K2476">
            <v>122084</v>
          </cell>
          <cell r="L2476">
            <v>3.2608088880840409</v>
          </cell>
          <cell r="M2476">
            <v>381.51249999999999</v>
          </cell>
        </row>
        <row r="2477">
          <cell r="A2477">
            <v>2475</v>
          </cell>
          <cell r="B2477">
            <v>26</v>
          </cell>
          <cell r="C2477" t="str">
            <v>045</v>
          </cell>
          <cell r="D2477" t="str">
            <v xml:space="preserve">BROOKFIELD                   </v>
          </cell>
          <cell r="E2477">
            <v>0</v>
          </cell>
          <cell r="G2477">
            <v>8390</v>
          </cell>
          <cell r="H2477" t="str">
            <v>Substitute Teachers (2325)</v>
          </cell>
          <cell r="I2477">
            <v>11044</v>
          </cell>
          <cell r="J2477">
            <v>0</v>
          </cell>
          <cell r="K2477">
            <v>11044</v>
          </cell>
          <cell r="L2477">
            <v>0.29498028701549878</v>
          </cell>
          <cell r="M2477">
            <v>34.512500000000003</v>
          </cell>
        </row>
        <row r="2478">
          <cell r="A2478">
            <v>2476</v>
          </cell>
          <cell r="B2478">
            <v>27</v>
          </cell>
          <cell r="C2478" t="str">
            <v>045</v>
          </cell>
          <cell r="D2478" t="str">
            <v xml:space="preserve">BROOKFIELD                   </v>
          </cell>
          <cell r="E2478">
            <v>0</v>
          </cell>
          <cell r="G2478">
            <v>8395</v>
          </cell>
          <cell r="H2478" t="str">
            <v>Non-Clerical Paraprofs./Instructional Assistants (2330)</v>
          </cell>
          <cell r="I2478">
            <v>162265</v>
          </cell>
          <cell r="J2478">
            <v>0</v>
          </cell>
          <cell r="K2478">
            <v>162265</v>
          </cell>
          <cell r="L2478">
            <v>4.3340253778132833</v>
          </cell>
          <cell r="M2478">
            <v>507.078125</v>
          </cell>
        </row>
        <row r="2479">
          <cell r="A2479">
            <v>2477</v>
          </cell>
          <cell r="B2479">
            <v>28</v>
          </cell>
          <cell r="C2479" t="str">
            <v>045</v>
          </cell>
          <cell r="D2479" t="str">
            <v xml:space="preserve">BROOKFIELD                   </v>
          </cell>
          <cell r="E2479">
            <v>0</v>
          </cell>
          <cell r="G2479">
            <v>8400</v>
          </cell>
          <cell r="H2479" t="str">
            <v>Librarians and Media Center Directors (2340)</v>
          </cell>
          <cell r="I2479">
            <v>36995</v>
          </cell>
          <cell r="J2479">
            <v>0</v>
          </cell>
          <cell r="K2479">
            <v>36995</v>
          </cell>
          <cell r="L2479">
            <v>0.98811985857826656</v>
          </cell>
          <cell r="M2479">
            <v>115.609375</v>
          </cell>
        </row>
        <row r="2480">
          <cell r="A2480">
            <v>2478</v>
          </cell>
          <cell r="B2480">
            <v>29</v>
          </cell>
          <cell r="C2480" t="str">
            <v>045</v>
          </cell>
          <cell r="D2480" t="str">
            <v xml:space="preserve">BROOKFIELD                   </v>
          </cell>
          <cell r="E2480">
            <v>8</v>
          </cell>
          <cell r="F2480" t="str">
            <v>Professional Development</v>
          </cell>
          <cell r="I2480">
            <v>34826</v>
          </cell>
          <cell r="J2480">
            <v>0</v>
          </cell>
          <cell r="K2480">
            <v>34826</v>
          </cell>
          <cell r="L2480">
            <v>0.93018684132576601</v>
          </cell>
          <cell r="M2480">
            <v>108.83125</v>
          </cell>
        </row>
        <row r="2481">
          <cell r="A2481">
            <v>2479</v>
          </cell>
          <cell r="B2481">
            <v>30</v>
          </cell>
          <cell r="C2481" t="str">
            <v>045</v>
          </cell>
          <cell r="D2481" t="str">
            <v xml:space="preserve">BROOKFIELD                   </v>
          </cell>
          <cell r="E2481">
            <v>0</v>
          </cell>
          <cell r="G2481">
            <v>8405</v>
          </cell>
          <cell r="H2481" t="str">
            <v>Professional Development Leadership (2351)</v>
          </cell>
          <cell r="I2481">
            <v>0</v>
          </cell>
          <cell r="J2481">
            <v>0</v>
          </cell>
          <cell r="K2481">
            <v>0</v>
          </cell>
          <cell r="L2481">
            <v>0</v>
          </cell>
          <cell r="M2481">
            <v>0</v>
          </cell>
        </row>
        <row r="2482">
          <cell r="A2482">
            <v>2480</v>
          </cell>
          <cell r="B2482">
            <v>31</v>
          </cell>
          <cell r="C2482" t="str">
            <v>045</v>
          </cell>
          <cell r="D2482" t="str">
            <v xml:space="preserve">BROOKFIELD                   </v>
          </cell>
          <cell r="E2482">
            <v>0</v>
          </cell>
          <cell r="G2482">
            <v>8410</v>
          </cell>
          <cell r="H2482" t="str">
            <v>Teacher/Instructional Staff-Professional Days (2353)</v>
          </cell>
          <cell r="I2482">
            <v>14966</v>
          </cell>
          <cell r="J2482">
            <v>0</v>
          </cell>
          <cell r="K2482">
            <v>14966</v>
          </cell>
          <cell r="L2482">
            <v>0.39973514808710198</v>
          </cell>
          <cell r="M2482">
            <v>46.768749999999997</v>
          </cell>
        </row>
        <row r="2483">
          <cell r="A2483">
            <v>2481</v>
          </cell>
          <cell r="B2483">
            <v>32</v>
          </cell>
          <cell r="C2483" t="str">
            <v>045</v>
          </cell>
          <cell r="D2483" t="str">
            <v xml:space="preserve">BROOKFIELD                   </v>
          </cell>
          <cell r="E2483">
            <v>0</v>
          </cell>
          <cell r="G2483">
            <v>8415</v>
          </cell>
          <cell r="H2483" t="str">
            <v>Substitutes for Instructional Staff at Prof. Dev. (2355)</v>
          </cell>
          <cell r="I2483">
            <v>4442</v>
          </cell>
          <cell r="J2483">
            <v>0</v>
          </cell>
          <cell r="K2483">
            <v>4442</v>
          </cell>
          <cell r="L2483">
            <v>0.11864382786335073</v>
          </cell>
          <cell r="M2483">
            <v>13.88125</v>
          </cell>
        </row>
        <row r="2484">
          <cell r="A2484">
            <v>2482</v>
          </cell>
          <cell r="B2484">
            <v>33</v>
          </cell>
          <cell r="C2484" t="str">
            <v>045</v>
          </cell>
          <cell r="D2484" t="str">
            <v xml:space="preserve">BROOKFIELD                   </v>
          </cell>
          <cell r="E2484">
            <v>0</v>
          </cell>
          <cell r="G2484">
            <v>8420</v>
          </cell>
          <cell r="H2484" t="str">
            <v>Prof. Dev.  Stipends, Providers and Expenses (2357)</v>
          </cell>
          <cell r="I2484">
            <v>15418</v>
          </cell>
          <cell r="J2484">
            <v>0</v>
          </cell>
          <cell r="K2484">
            <v>15418</v>
          </cell>
          <cell r="L2484">
            <v>0.41180786537531328</v>
          </cell>
          <cell r="M2484">
            <v>48.181249999999999</v>
          </cell>
        </row>
        <row r="2485">
          <cell r="A2485">
            <v>2483</v>
          </cell>
          <cell r="B2485">
            <v>34</v>
          </cell>
          <cell r="C2485" t="str">
            <v>045</v>
          </cell>
          <cell r="D2485" t="str">
            <v xml:space="preserve">BROOKFIELD                   </v>
          </cell>
          <cell r="E2485">
            <v>9</v>
          </cell>
          <cell r="F2485" t="str">
            <v>Instructional Materials, Equipment and Technology</v>
          </cell>
          <cell r="I2485">
            <v>41163</v>
          </cell>
          <cell r="J2485">
            <v>1634</v>
          </cell>
          <cell r="K2485">
            <v>42797</v>
          </cell>
          <cell r="L2485">
            <v>1.1430886765123416</v>
          </cell>
          <cell r="M2485">
            <v>133.74062499999999</v>
          </cell>
        </row>
        <row r="2486">
          <cell r="A2486">
            <v>2484</v>
          </cell>
          <cell r="B2486">
            <v>35</v>
          </cell>
          <cell r="C2486" t="str">
            <v>045</v>
          </cell>
          <cell r="D2486" t="str">
            <v xml:space="preserve">BROOKFIELD                   </v>
          </cell>
          <cell r="E2486">
            <v>0</v>
          </cell>
          <cell r="G2486">
            <v>8425</v>
          </cell>
          <cell r="H2486" t="str">
            <v>Textbooks &amp; Related Software/Media/Materials (2410)</v>
          </cell>
          <cell r="I2486">
            <v>16811</v>
          </cell>
          <cell r="J2486">
            <v>0</v>
          </cell>
          <cell r="K2486">
            <v>16811</v>
          </cell>
          <cell r="L2486">
            <v>0.44901427064628302</v>
          </cell>
          <cell r="M2486">
            <v>52.534374999999997</v>
          </cell>
        </row>
        <row r="2487">
          <cell r="A2487">
            <v>2485</v>
          </cell>
          <cell r="B2487">
            <v>36</v>
          </cell>
          <cell r="C2487" t="str">
            <v>045</v>
          </cell>
          <cell r="D2487" t="str">
            <v xml:space="preserve">BROOKFIELD                   </v>
          </cell>
          <cell r="E2487">
            <v>0</v>
          </cell>
          <cell r="G2487">
            <v>8430</v>
          </cell>
          <cell r="H2487" t="str">
            <v>Other Instructional Materials (2415)</v>
          </cell>
          <cell r="I2487">
            <v>808</v>
          </cell>
          <cell r="J2487">
            <v>1634</v>
          </cell>
          <cell r="K2487">
            <v>2442</v>
          </cell>
          <cell r="L2487">
            <v>6.5224724818168045E-2</v>
          </cell>
          <cell r="M2487">
            <v>7.6312499999999996</v>
          </cell>
        </row>
        <row r="2488">
          <cell r="A2488">
            <v>2486</v>
          </cell>
          <cell r="B2488">
            <v>37</v>
          </cell>
          <cell r="C2488" t="str">
            <v>045</v>
          </cell>
          <cell r="D2488" t="str">
            <v xml:space="preserve">BROOKFIELD                   </v>
          </cell>
          <cell r="E2488">
            <v>0</v>
          </cell>
          <cell r="G2488">
            <v>8435</v>
          </cell>
          <cell r="H2488" t="str">
            <v>Instructional Equipment (2420)</v>
          </cell>
          <cell r="I2488">
            <v>1289</v>
          </cell>
          <cell r="J2488">
            <v>0</v>
          </cell>
          <cell r="K2488">
            <v>1289</v>
          </cell>
          <cell r="L2488">
            <v>3.4428611912620234E-2</v>
          </cell>
          <cell r="M2488">
            <v>4.0281250000000002</v>
          </cell>
        </row>
        <row r="2489">
          <cell r="A2489">
            <v>2487</v>
          </cell>
          <cell r="B2489">
            <v>38</v>
          </cell>
          <cell r="C2489" t="str">
            <v>045</v>
          </cell>
          <cell r="D2489" t="str">
            <v xml:space="preserve">BROOKFIELD                   </v>
          </cell>
          <cell r="E2489">
            <v>0</v>
          </cell>
          <cell r="G2489">
            <v>8440</v>
          </cell>
          <cell r="H2489" t="str">
            <v>General Supplies (2430)</v>
          </cell>
          <cell r="I2489">
            <v>21235</v>
          </cell>
          <cell r="J2489">
            <v>0</v>
          </cell>
          <cell r="K2489">
            <v>21235</v>
          </cell>
          <cell r="L2489">
            <v>0.56717732658222708</v>
          </cell>
          <cell r="M2489">
            <v>66.359375</v>
          </cell>
        </row>
        <row r="2490">
          <cell r="A2490">
            <v>2488</v>
          </cell>
          <cell r="B2490">
            <v>39</v>
          </cell>
          <cell r="C2490" t="str">
            <v>045</v>
          </cell>
          <cell r="D2490" t="str">
            <v xml:space="preserve">BROOKFIELD                   </v>
          </cell>
          <cell r="E2490">
            <v>0</v>
          </cell>
          <cell r="G2490">
            <v>8445</v>
          </cell>
          <cell r="H2490" t="str">
            <v>Other Instructional Services (2440)</v>
          </cell>
          <cell r="I2490">
            <v>0</v>
          </cell>
          <cell r="J2490">
            <v>0</v>
          </cell>
          <cell r="K2490">
            <v>0</v>
          </cell>
          <cell r="L2490">
            <v>0</v>
          </cell>
          <cell r="M2490">
            <v>0</v>
          </cell>
        </row>
        <row r="2491">
          <cell r="A2491">
            <v>2489</v>
          </cell>
          <cell r="B2491">
            <v>40</v>
          </cell>
          <cell r="C2491" t="str">
            <v>045</v>
          </cell>
          <cell r="D2491" t="str">
            <v xml:space="preserve">BROOKFIELD                   </v>
          </cell>
          <cell r="E2491">
            <v>0</v>
          </cell>
          <cell r="G2491">
            <v>8450</v>
          </cell>
          <cell r="H2491" t="str">
            <v>Classroom Instructional Technology (2451)</v>
          </cell>
          <cell r="I2491">
            <v>0</v>
          </cell>
          <cell r="J2491">
            <v>0</v>
          </cell>
          <cell r="K2491">
            <v>0</v>
          </cell>
          <cell r="L2491">
            <v>0</v>
          </cell>
          <cell r="M2491">
            <v>0</v>
          </cell>
        </row>
        <row r="2492">
          <cell r="A2492">
            <v>2490</v>
          </cell>
          <cell r="B2492">
            <v>41</v>
          </cell>
          <cell r="C2492" t="str">
            <v>045</v>
          </cell>
          <cell r="D2492" t="str">
            <v xml:space="preserve">BROOKFIELD                   </v>
          </cell>
          <cell r="E2492">
            <v>0</v>
          </cell>
          <cell r="G2492">
            <v>8455</v>
          </cell>
          <cell r="H2492" t="str">
            <v>Other Instructional Hardware  (2453)</v>
          </cell>
          <cell r="I2492">
            <v>0</v>
          </cell>
          <cell r="J2492">
            <v>0</v>
          </cell>
          <cell r="K2492">
            <v>0</v>
          </cell>
          <cell r="L2492">
            <v>0</v>
          </cell>
          <cell r="M2492">
            <v>0</v>
          </cell>
        </row>
        <row r="2493">
          <cell r="A2493">
            <v>2491</v>
          </cell>
          <cell r="B2493">
            <v>42</v>
          </cell>
          <cell r="C2493" t="str">
            <v>045</v>
          </cell>
          <cell r="D2493" t="str">
            <v xml:space="preserve">BROOKFIELD                   </v>
          </cell>
          <cell r="E2493">
            <v>0</v>
          </cell>
          <cell r="G2493">
            <v>8460</v>
          </cell>
          <cell r="H2493" t="str">
            <v>Instructional Software (2455)</v>
          </cell>
          <cell r="I2493">
            <v>1020</v>
          </cell>
          <cell r="J2493">
            <v>0</v>
          </cell>
          <cell r="K2493">
            <v>1020</v>
          </cell>
          <cell r="L2493">
            <v>2.7243742553043165E-2</v>
          </cell>
          <cell r="M2493">
            <v>3.1875</v>
          </cell>
        </row>
        <row r="2494">
          <cell r="A2494">
            <v>2492</v>
          </cell>
          <cell r="B2494">
            <v>43</v>
          </cell>
          <cell r="C2494" t="str">
            <v>045</v>
          </cell>
          <cell r="D2494" t="str">
            <v xml:space="preserve">BROOKFIELD                   </v>
          </cell>
          <cell r="E2494">
            <v>10</v>
          </cell>
          <cell r="F2494" t="str">
            <v>Guidance, Counseling and Testing</v>
          </cell>
          <cell r="I2494">
            <v>50612</v>
          </cell>
          <cell r="J2494">
            <v>0</v>
          </cell>
          <cell r="K2494">
            <v>50612</v>
          </cell>
          <cell r="L2494">
            <v>1.3518238216613929</v>
          </cell>
          <cell r="M2494">
            <v>158.16249999999999</v>
          </cell>
        </row>
        <row r="2495">
          <cell r="A2495">
            <v>2493</v>
          </cell>
          <cell r="B2495">
            <v>44</v>
          </cell>
          <cell r="C2495" t="str">
            <v>045</v>
          </cell>
          <cell r="D2495" t="str">
            <v xml:space="preserve">BROOKFIELD                   </v>
          </cell>
          <cell r="E2495">
            <v>0</v>
          </cell>
          <cell r="G2495">
            <v>8465</v>
          </cell>
          <cell r="H2495" t="str">
            <v>Guidance and Adjustment Counselors (2710)</v>
          </cell>
          <cell r="I2495">
            <v>45006</v>
          </cell>
          <cell r="J2495">
            <v>0</v>
          </cell>
          <cell r="K2495">
            <v>45006</v>
          </cell>
          <cell r="L2495">
            <v>1.2020900758257458</v>
          </cell>
          <cell r="M2495">
            <v>140.64375000000001</v>
          </cell>
        </row>
        <row r="2496">
          <cell r="A2496">
            <v>2494</v>
          </cell>
          <cell r="B2496">
            <v>45</v>
          </cell>
          <cell r="C2496" t="str">
            <v>045</v>
          </cell>
          <cell r="D2496" t="str">
            <v xml:space="preserve">BROOKFIELD                   </v>
          </cell>
          <cell r="E2496">
            <v>0</v>
          </cell>
          <cell r="G2496">
            <v>8470</v>
          </cell>
          <cell r="H2496" t="str">
            <v>Testing and Assessment (2720)</v>
          </cell>
          <cell r="I2496">
            <v>2228</v>
          </cell>
          <cell r="J2496">
            <v>0</v>
          </cell>
          <cell r="K2496">
            <v>2228</v>
          </cell>
          <cell r="L2496">
            <v>5.9508880792333504E-2</v>
          </cell>
          <cell r="M2496">
            <v>6.9625000000000004</v>
          </cell>
        </row>
        <row r="2497">
          <cell r="A2497">
            <v>2495</v>
          </cell>
          <cell r="B2497">
            <v>46</v>
          </cell>
          <cell r="C2497" t="str">
            <v>045</v>
          </cell>
          <cell r="D2497" t="str">
            <v xml:space="preserve">BROOKFIELD                   </v>
          </cell>
          <cell r="E2497">
            <v>0</v>
          </cell>
          <cell r="G2497">
            <v>8475</v>
          </cell>
          <cell r="H2497" t="str">
            <v>Psychological Services (2800)</v>
          </cell>
          <cell r="I2497">
            <v>3378</v>
          </cell>
          <cell r="J2497">
            <v>0</v>
          </cell>
          <cell r="K2497">
            <v>3378</v>
          </cell>
          <cell r="L2497">
            <v>9.0224865043313549E-2</v>
          </cell>
          <cell r="M2497">
            <v>10.55625</v>
          </cell>
        </row>
        <row r="2498">
          <cell r="A2498">
            <v>2496</v>
          </cell>
          <cell r="B2498">
            <v>47</v>
          </cell>
          <cell r="C2498" t="str">
            <v>045</v>
          </cell>
          <cell r="D2498" t="str">
            <v xml:space="preserve">BROOKFIELD                   </v>
          </cell>
          <cell r="E2498">
            <v>11</v>
          </cell>
          <cell r="F2498" t="str">
            <v>Pupil Services</v>
          </cell>
          <cell r="I2498">
            <v>221292</v>
          </cell>
          <cell r="J2498">
            <v>98071</v>
          </cell>
          <cell r="K2498">
            <v>319363</v>
          </cell>
          <cell r="L2498">
            <v>8.5300425029093372</v>
          </cell>
          <cell r="M2498">
            <v>998.00937499999998</v>
          </cell>
        </row>
        <row r="2499">
          <cell r="A2499">
            <v>2497</v>
          </cell>
          <cell r="B2499">
            <v>48</v>
          </cell>
          <cell r="C2499" t="str">
            <v>045</v>
          </cell>
          <cell r="D2499" t="str">
            <v xml:space="preserve">BROOKFIELD                   </v>
          </cell>
          <cell r="E2499">
            <v>0</v>
          </cell>
          <cell r="G2499">
            <v>8485</v>
          </cell>
          <cell r="H2499" t="str">
            <v>Attendance and Parent Liaison Services (3100)</v>
          </cell>
          <cell r="I2499">
            <v>0</v>
          </cell>
          <cell r="J2499">
            <v>0</v>
          </cell>
          <cell r="K2499">
            <v>0</v>
          </cell>
          <cell r="L2499">
            <v>0</v>
          </cell>
          <cell r="M2499">
            <v>0</v>
          </cell>
        </row>
        <row r="2500">
          <cell r="A2500">
            <v>2498</v>
          </cell>
          <cell r="B2500">
            <v>49</v>
          </cell>
          <cell r="C2500" t="str">
            <v>045</v>
          </cell>
          <cell r="D2500" t="str">
            <v xml:space="preserve">BROOKFIELD                   </v>
          </cell>
          <cell r="E2500">
            <v>0</v>
          </cell>
          <cell r="G2500">
            <v>8490</v>
          </cell>
          <cell r="H2500" t="str">
            <v>Medical/Health Services (3200)</v>
          </cell>
          <cell r="I2500">
            <v>61482</v>
          </cell>
          <cell r="J2500">
            <v>0</v>
          </cell>
          <cell r="K2500">
            <v>61482</v>
          </cell>
          <cell r="L2500">
            <v>1.6421566467119608</v>
          </cell>
          <cell r="M2500">
            <v>192.13124999999999</v>
          </cell>
        </row>
        <row r="2501">
          <cell r="A2501">
            <v>2499</v>
          </cell>
          <cell r="B2501">
            <v>50</v>
          </cell>
          <cell r="C2501" t="str">
            <v>045</v>
          </cell>
          <cell r="D2501" t="str">
            <v xml:space="preserve">BROOKFIELD                   </v>
          </cell>
          <cell r="E2501">
            <v>0</v>
          </cell>
          <cell r="G2501">
            <v>8495</v>
          </cell>
          <cell r="H2501" t="str">
            <v>In-District Transportation (3300)</v>
          </cell>
          <cell r="I2501">
            <v>159810</v>
          </cell>
          <cell r="J2501">
            <v>0</v>
          </cell>
          <cell r="K2501">
            <v>159810</v>
          </cell>
          <cell r="L2501">
            <v>4.268453428825322</v>
          </cell>
          <cell r="M2501">
            <v>499.40625</v>
          </cell>
        </row>
        <row r="2502">
          <cell r="A2502">
            <v>2500</v>
          </cell>
          <cell r="B2502">
            <v>51</v>
          </cell>
          <cell r="C2502" t="str">
            <v>045</v>
          </cell>
          <cell r="D2502" t="str">
            <v xml:space="preserve">BROOKFIELD                   </v>
          </cell>
          <cell r="E2502">
            <v>0</v>
          </cell>
          <cell r="G2502">
            <v>8500</v>
          </cell>
          <cell r="H2502" t="str">
            <v>Food Salaries and Other Expenses (3400)</v>
          </cell>
          <cell r="I2502">
            <v>0</v>
          </cell>
          <cell r="J2502">
            <v>77526</v>
          </cell>
          <cell r="K2502">
            <v>77526</v>
          </cell>
          <cell r="L2502">
            <v>2.070684691340416</v>
          </cell>
          <cell r="M2502">
            <v>242.26875000000001</v>
          </cell>
        </row>
        <row r="2503">
          <cell r="A2503">
            <v>2501</v>
          </cell>
          <cell r="B2503">
            <v>52</v>
          </cell>
          <cell r="C2503" t="str">
            <v>045</v>
          </cell>
          <cell r="D2503" t="str">
            <v xml:space="preserve">BROOKFIELD                   </v>
          </cell>
          <cell r="E2503">
            <v>0</v>
          </cell>
          <cell r="G2503">
            <v>8505</v>
          </cell>
          <cell r="H2503" t="str">
            <v>Athletics (3510)</v>
          </cell>
          <cell r="I2503">
            <v>0</v>
          </cell>
          <cell r="J2503">
            <v>0</v>
          </cell>
          <cell r="K2503">
            <v>0</v>
          </cell>
          <cell r="L2503">
            <v>0</v>
          </cell>
          <cell r="M2503">
            <v>0</v>
          </cell>
        </row>
        <row r="2504">
          <cell r="A2504">
            <v>2502</v>
          </cell>
          <cell r="B2504">
            <v>53</v>
          </cell>
          <cell r="C2504" t="str">
            <v>045</v>
          </cell>
          <cell r="D2504" t="str">
            <v xml:space="preserve">BROOKFIELD                   </v>
          </cell>
          <cell r="E2504">
            <v>0</v>
          </cell>
          <cell r="G2504">
            <v>8510</v>
          </cell>
          <cell r="H2504" t="str">
            <v>Other Student Body Activities (3520)</v>
          </cell>
          <cell r="I2504">
            <v>0</v>
          </cell>
          <cell r="J2504">
            <v>20545</v>
          </cell>
          <cell r="K2504">
            <v>20545</v>
          </cell>
          <cell r="L2504">
            <v>0.54874773603163907</v>
          </cell>
          <cell r="M2504">
            <v>64.203125</v>
          </cell>
        </row>
        <row r="2505">
          <cell r="A2505">
            <v>2503</v>
          </cell>
          <cell r="B2505">
            <v>54</v>
          </cell>
          <cell r="C2505" t="str">
            <v>045</v>
          </cell>
          <cell r="D2505" t="str">
            <v xml:space="preserve">BROOKFIELD                   </v>
          </cell>
          <cell r="E2505">
            <v>0</v>
          </cell>
          <cell r="G2505">
            <v>8515</v>
          </cell>
          <cell r="H2505" t="str">
            <v>School Security  (3600)</v>
          </cell>
          <cell r="I2505">
            <v>0</v>
          </cell>
          <cell r="J2505">
            <v>0</v>
          </cell>
          <cell r="K2505">
            <v>0</v>
          </cell>
          <cell r="L2505">
            <v>0</v>
          </cell>
          <cell r="M2505">
            <v>0</v>
          </cell>
        </row>
        <row r="2506">
          <cell r="A2506">
            <v>2504</v>
          </cell>
          <cell r="B2506">
            <v>55</v>
          </cell>
          <cell r="C2506" t="str">
            <v>045</v>
          </cell>
          <cell r="D2506" t="str">
            <v xml:space="preserve">BROOKFIELD                   </v>
          </cell>
          <cell r="E2506">
            <v>12</v>
          </cell>
          <cell r="F2506" t="str">
            <v>Operations and Maintenance</v>
          </cell>
          <cell r="I2506">
            <v>269084</v>
          </cell>
          <cell r="J2506">
            <v>76662</v>
          </cell>
          <cell r="K2506">
            <v>345746</v>
          </cell>
          <cell r="L2506">
            <v>9.2347206007298652</v>
          </cell>
          <cell r="M2506">
            <v>1080.45625</v>
          </cell>
        </row>
        <row r="2507">
          <cell r="A2507">
            <v>2505</v>
          </cell>
          <cell r="B2507">
            <v>56</v>
          </cell>
          <cell r="C2507" t="str">
            <v>045</v>
          </cell>
          <cell r="D2507" t="str">
            <v xml:space="preserve">BROOKFIELD                   </v>
          </cell>
          <cell r="E2507">
            <v>0</v>
          </cell>
          <cell r="G2507">
            <v>8520</v>
          </cell>
          <cell r="H2507" t="str">
            <v>Custodial Services (4110)</v>
          </cell>
          <cell r="I2507">
            <v>107056</v>
          </cell>
          <cell r="J2507">
            <v>0</v>
          </cell>
          <cell r="K2507">
            <v>107056</v>
          </cell>
          <cell r="L2507">
            <v>2.8594177478025382</v>
          </cell>
          <cell r="M2507">
            <v>334.55</v>
          </cell>
        </row>
        <row r="2508">
          <cell r="A2508">
            <v>2506</v>
          </cell>
          <cell r="B2508">
            <v>57</v>
          </cell>
          <cell r="C2508" t="str">
            <v>045</v>
          </cell>
          <cell r="D2508" t="str">
            <v xml:space="preserve">BROOKFIELD                   </v>
          </cell>
          <cell r="E2508">
            <v>0</v>
          </cell>
          <cell r="G2508">
            <v>8525</v>
          </cell>
          <cell r="H2508" t="str">
            <v>Heating of Buildings (4120)</v>
          </cell>
          <cell r="I2508">
            <v>48992</v>
          </cell>
          <cell r="J2508">
            <v>0</v>
          </cell>
          <cell r="K2508">
            <v>48992</v>
          </cell>
          <cell r="L2508">
            <v>1.308554348194795</v>
          </cell>
          <cell r="M2508">
            <v>153.1</v>
          </cell>
        </row>
        <row r="2509">
          <cell r="A2509">
            <v>2507</v>
          </cell>
          <cell r="B2509">
            <v>58</v>
          </cell>
          <cell r="C2509" t="str">
            <v>045</v>
          </cell>
          <cell r="D2509" t="str">
            <v xml:space="preserve">BROOKFIELD                   </v>
          </cell>
          <cell r="E2509">
            <v>0</v>
          </cell>
          <cell r="G2509">
            <v>8530</v>
          </cell>
          <cell r="H2509" t="str">
            <v>Utility Services (4130)</v>
          </cell>
          <cell r="I2509">
            <v>53612</v>
          </cell>
          <cell r="J2509">
            <v>0</v>
          </cell>
          <cell r="K2509">
            <v>53612</v>
          </cell>
          <cell r="L2509">
            <v>1.4319524762291669</v>
          </cell>
          <cell r="M2509">
            <v>167.53749999999999</v>
          </cell>
        </row>
        <row r="2510">
          <cell r="A2510">
            <v>2508</v>
          </cell>
          <cell r="B2510">
            <v>59</v>
          </cell>
          <cell r="C2510" t="str">
            <v>045</v>
          </cell>
          <cell r="D2510" t="str">
            <v xml:space="preserve">BROOKFIELD                   </v>
          </cell>
          <cell r="E2510">
            <v>0</v>
          </cell>
          <cell r="G2510">
            <v>8535</v>
          </cell>
          <cell r="H2510" t="str">
            <v>Maintenance of Grounds (4210)</v>
          </cell>
          <cell r="I2510">
            <v>4746</v>
          </cell>
          <cell r="J2510">
            <v>0</v>
          </cell>
          <cell r="K2510">
            <v>4746</v>
          </cell>
          <cell r="L2510">
            <v>0.1267635315262185</v>
          </cell>
          <cell r="M2510">
            <v>14.831250000000001</v>
          </cell>
        </row>
        <row r="2511">
          <cell r="A2511">
            <v>2509</v>
          </cell>
          <cell r="B2511">
            <v>60</v>
          </cell>
          <cell r="C2511" t="str">
            <v>045</v>
          </cell>
          <cell r="D2511" t="str">
            <v xml:space="preserve">BROOKFIELD                   </v>
          </cell>
          <cell r="E2511">
            <v>0</v>
          </cell>
          <cell r="G2511">
            <v>8540</v>
          </cell>
          <cell r="H2511" t="str">
            <v>Maintenance of Buildings (4220)</v>
          </cell>
          <cell r="I2511">
            <v>3866</v>
          </cell>
          <cell r="J2511">
            <v>0</v>
          </cell>
          <cell r="K2511">
            <v>3866</v>
          </cell>
          <cell r="L2511">
            <v>0.10325912618633812</v>
          </cell>
          <cell r="M2511">
            <v>12.081250000000001</v>
          </cell>
        </row>
        <row r="2512">
          <cell r="A2512">
            <v>2510</v>
          </cell>
          <cell r="B2512">
            <v>61</v>
          </cell>
          <cell r="C2512" t="str">
            <v>045</v>
          </cell>
          <cell r="D2512" t="str">
            <v xml:space="preserve">BROOKFIELD                   </v>
          </cell>
          <cell r="E2512">
            <v>0</v>
          </cell>
          <cell r="G2512">
            <v>8545</v>
          </cell>
          <cell r="H2512" t="str">
            <v>Building Security System (4225)</v>
          </cell>
          <cell r="I2512">
            <v>0</v>
          </cell>
          <cell r="J2512">
            <v>0</v>
          </cell>
          <cell r="K2512">
            <v>0</v>
          </cell>
          <cell r="L2512">
            <v>0</v>
          </cell>
          <cell r="M2512">
            <v>0</v>
          </cell>
        </row>
        <row r="2513">
          <cell r="A2513">
            <v>2511</v>
          </cell>
          <cell r="B2513">
            <v>62</v>
          </cell>
          <cell r="C2513" t="str">
            <v>045</v>
          </cell>
          <cell r="D2513" t="str">
            <v xml:space="preserve">BROOKFIELD                   </v>
          </cell>
          <cell r="E2513">
            <v>0</v>
          </cell>
          <cell r="G2513">
            <v>8550</v>
          </cell>
          <cell r="H2513" t="str">
            <v>Maintenance of Equipment (4230)</v>
          </cell>
          <cell r="I2513">
            <v>22356</v>
          </cell>
          <cell r="J2513">
            <v>0</v>
          </cell>
          <cell r="K2513">
            <v>22356</v>
          </cell>
          <cell r="L2513">
            <v>0.59711873383905201</v>
          </cell>
          <cell r="M2513">
            <v>69.862499999999997</v>
          </cell>
        </row>
        <row r="2514">
          <cell r="A2514">
            <v>2512</v>
          </cell>
          <cell r="B2514">
            <v>63</v>
          </cell>
          <cell r="C2514" t="str">
            <v>045</v>
          </cell>
          <cell r="D2514" t="str">
            <v xml:space="preserve">BROOKFIELD                   </v>
          </cell>
          <cell r="E2514">
            <v>0</v>
          </cell>
          <cell r="G2514">
            <v>8555</v>
          </cell>
          <cell r="H2514" t="str">
            <v xml:space="preserve">Extraordinary Maintenance (4300)   </v>
          </cell>
          <cell r="I2514">
            <v>5900</v>
          </cell>
          <cell r="J2514">
            <v>76662</v>
          </cell>
          <cell r="K2514">
            <v>82562</v>
          </cell>
          <cell r="L2514">
            <v>2.2051939928081863</v>
          </cell>
          <cell r="M2514">
            <v>258.00625000000002</v>
          </cell>
        </row>
        <row r="2515">
          <cell r="A2515">
            <v>2513</v>
          </cell>
          <cell r="B2515">
            <v>64</v>
          </cell>
          <cell r="C2515" t="str">
            <v>045</v>
          </cell>
          <cell r="D2515" t="str">
            <v xml:space="preserve">BROOKFIELD                   </v>
          </cell>
          <cell r="E2515">
            <v>0</v>
          </cell>
          <cell r="G2515">
            <v>8560</v>
          </cell>
          <cell r="H2515" t="str">
            <v>Networking and Telecommunications (4400)</v>
          </cell>
          <cell r="I2515">
            <v>6282</v>
          </cell>
          <cell r="J2515">
            <v>0</v>
          </cell>
          <cell r="K2515">
            <v>6282</v>
          </cell>
          <cell r="L2515">
            <v>0.16778940266491879</v>
          </cell>
          <cell r="M2515">
            <v>19.631250000000001</v>
          </cell>
        </row>
        <row r="2516">
          <cell r="A2516">
            <v>2514</v>
          </cell>
          <cell r="B2516">
            <v>65</v>
          </cell>
          <cell r="C2516" t="str">
            <v>045</v>
          </cell>
          <cell r="D2516" t="str">
            <v xml:space="preserve">BROOKFIELD                   </v>
          </cell>
          <cell r="E2516">
            <v>0</v>
          </cell>
          <cell r="G2516">
            <v>8565</v>
          </cell>
          <cell r="H2516" t="str">
            <v>Technology Maintenance (4450)</v>
          </cell>
          <cell r="I2516">
            <v>16274</v>
          </cell>
          <cell r="J2516">
            <v>0</v>
          </cell>
          <cell r="K2516">
            <v>16274</v>
          </cell>
          <cell r="L2516">
            <v>0.43467124147865144</v>
          </cell>
          <cell r="M2516">
            <v>50.856250000000003</v>
          </cell>
        </row>
        <row r="2517">
          <cell r="A2517">
            <v>2515</v>
          </cell>
          <cell r="B2517">
            <v>66</v>
          </cell>
          <cell r="C2517" t="str">
            <v>045</v>
          </cell>
          <cell r="D2517" t="str">
            <v xml:space="preserve">BROOKFIELD                   </v>
          </cell>
          <cell r="E2517">
            <v>13</v>
          </cell>
          <cell r="F2517" t="str">
            <v>Insurance, Retirement Programs and Other</v>
          </cell>
          <cell r="I2517">
            <v>472852</v>
          </cell>
          <cell r="J2517">
            <v>3802</v>
          </cell>
          <cell r="K2517">
            <v>476654</v>
          </cell>
          <cell r="L2517">
            <v>12.731214571449252</v>
          </cell>
          <cell r="M2517">
            <v>1489.54375</v>
          </cell>
        </row>
        <row r="2518">
          <cell r="A2518">
            <v>2516</v>
          </cell>
          <cell r="B2518">
            <v>67</v>
          </cell>
          <cell r="C2518" t="str">
            <v>045</v>
          </cell>
          <cell r="D2518" t="str">
            <v xml:space="preserve">BROOKFIELD                   </v>
          </cell>
          <cell r="E2518">
            <v>0</v>
          </cell>
          <cell r="G2518">
            <v>8570</v>
          </cell>
          <cell r="H2518" t="str">
            <v>Employer Retirement Contributions (5100)</v>
          </cell>
          <cell r="I2518">
            <v>51664</v>
          </cell>
          <cell r="J2518">
            <v>3802</v>
          </cell>
          <cell r="K2518">
            <v>55466</v>
          </cell>
          <cell r="L2518">
            <v>1.4814719847520512</v>
          </cell>
          <cell r="M2518">
            <v>173.33125000000001</v>
          </cell>
        </row>
        <row r="2519">
          <cell r="A2519">
            <v>2517</v>
          </cell>
          <cell r="B2519">
            <v>68</v>
          </cell>
          <cell r="C2519" t="str">
            <v>045</v>
          </cell>
          <cell r="D2519" t="str">
            <v xml:space="preserve">BROOKFIELD                   </v>
          </cell>
          <cell r="E2519">
            <v>0</v>
          </cell>
          <cell r="G2519">
            <v>8575</v>
          </cell>
          <cell r="H2519" t="str">
            <v>Insurance for Active Employees (5200)</v>
          </cell>
          <cell r="I2519">
            <v>249486</v>
          </cell>
          <cell r="J2519">
            <v>0</v>
          </cell>
          <cell r="K2519">
            <v>249486</v>
          </cell>
          <cell r="L2519">
            <v>6.6636591711652224</v>
          </cell>
          <cell r="M2519">
            <v>779.64374999999995</v>
          </cell>
        </row>
        <row r="2520">
          <cell r="A2520">
            <v>2518</v>
          </cell>
          <cell r="B2520">
            <v>69</v>
          </cell>
          <cell r="C2520" t="str">
            <v>045</v>
          </cell>
          <cell r="D2520" t="str">
            <v xml:space="preserve">BROOKFIELD                   </v>
          </cell>
          <cell r="E2520">
            <v>0</v>
          </cell>
          <cell r="G2520">
            <v>8580</v>
          </cell>
          <cell r="H2520" t="str">
            <v>Insurance for Retired School Employees (5250)</v>
          </cell>
          <cell r="I2520">
            <v>65525</v>
          </cell>
          <cell r="J2520">
            <v>0</v>
          </cell>
          <cell r="K2520">
            <v>65525</v>
          </cell>
          <cell r="L2520">
            <v>1.7501433635177974</v>
          </cell>
          <cell r="M2520">
            <v>204.765625</v>
          </cell>
        </row>
        <row r="2521">
          <cell r="A2521">
            <v>2519</v>
          </cell>
          <cell r="B2521">
            <v>70</v>
          </cell>
          <cell r="C2521" t="str">
            <v>045</v>
          </cell>
          <cell r="D2521" t="str">
            <v xml:space="preserve">BROOKFIELD                   </v>
          </cell>
          <cell r="E2521">
            <v>0</v>
          </cell>
          <cell r="G2521">
            <v>8585</v>
          </cell>
          <cell r="H2521" t="str">
            <v>Other Non-Employee Insurance (5260)</v>
          </cell>
          <cell r="I2521">
            <v>106177</v>
          </cell>
          <cell r="J2521">
            <v>0</v>
          </cell>
          <cell r="K2521">
            <v>106177</v>
          </cell>
          <cell r="L2521">
            <v>2.8359400520141804</v>
          </cell>
          <cell r="M2521">
            <v>331.80312500000002</v>
          </cell>
        </row>
        <row r="2522">
          <cell r="A2522">
            <v>2520</v>
          </cell>
          <cell r="B2522">
            <v>71</v>
          </cell>
          <cell r="C2522" t="str">
            <v>045</v>
          </cell>
          <cell r="D2522" t="str">
            <v xml:space="preserve">BROOKFIELD                   </v>
          </cell>
          <cell r="E2522">
            <v>0</v>
          </cell>
          <cell r="G2522">
            <v>8590</v>
          </cell>
          <cell r="H2522" t="str">
            <v xml:space="preserve">Rental Lease of Equipment (5300)   </v>
          </cell>
          <cell r="I2522">
            <v>0</v>
          </cell>
          <cell r="J2522">
            <v>0</v>
          </cell>
          <cell r="K2522">
            <v>0</v>
          </cell>
          <cell r="L2522">
            <v>0</v>
          </cell>
          <cell r="M2522">
            <v>0</v>
          </cell>
        </row>
        <row r="2523">
          <cell r="A2523">
            <v>2521</v>
          </cell>
          <cell r="B2523">
            <v>72</v>
          </cell>
          <cell r="C2523" t="str">
            <v>045</v>
          </cell>
          <cell r="D2523" t="str">
            <v xml:space="preserve">BROOKFIELD                   </v>
          </cell>
          <cell r="E2523">
            <v>0</v>
          </cell>
          <cell r="G2523">
            <v>8595</v>
          </cell>
          <cell r="H2523" t="str">
            <v>Rental Lease  of Buildings (5350)</v>
          </cell>
          <cell r="I2523">
            <v>0</v>
          </cell>
          <cell r="J2523">
            <v>0</v>
          </cell>
          <cell r="K2523">
            <v>0</v>
          </cell>
          <cell r="L2523">
            <v>0</v>
          </cell>
          <cell r="M2523">
            <v>0</v>
          </cell>
        </row>
        <row r="2524">
          <cell r="A2524">
            <v>2522</v>
          </cell>
          <cell r="B2524">
            <v>73</v>
          </cell>
          <cell r="C2524" t="str">
            <v>045</v>
          </cell>
          <cell r="D2524" t="str">
            <v xml:space="preserve">BROOKFIELD                   </v>
          </cell>
          <cell r="E2524">
            <v>0</v>
          </cell>
          <cell r="G2524">
            <v>8600</v>
          </cell>
          <cell r="H2524" t="str">
            <v>Short Term Interest RAN's (5400)</v>
          </cell>
          <cell r="I2524">
            <v>0</v>
          </cell>
          <cell r="J2524">
            <v>0</v>
          </cell>
          <cell r="K2524">
            <v>0</v>
          </cell>
          <cell r="L2524">
            <v>0</v>
          </cell>
          <cell r="M2524">
            <v>0</v>
          </cell>
        </row>
        <row r="2525">
          <cell r="A2525">
            <v>2523</v>
          </cell>
          <cell r="B2525">
            <v>74</v>
          </cell>
          <cell r="C2525" t="str">
            <v>045</v>
          </cell>
          <cell r="D2525" t="str">
            <v xml:space="preserve">BROOKFIELD                   </v>
          </cell>
          <cell r="E2525">
            <v>0</v>
          </cell>
          <cell r="G2525">
            <v>8610</v>
          </cell>
          <cell r="H2525" t="str">
            <v>Crossing Guards, Inspections, Bank Charges (5500)</v>
          </cell>
          <cell r="I2525">
            <v>0</v>
          </cell>
          <cell r="J2525">
            <v>0</v>
          </cell>
          <cell r="K2525">
            <v>0</v>
          </cell>
          <cell r="L2525">
            <v>0</v>
          </cell>
          <cell r="M2525">
            <v>0</v>
          </cell>
        </row>
        <row r="2526">
          <cell r="A2526">
            <v>2524</v>
          </cell>
          <cell r="B2526">
            <v>75</v>
          </cell>
          <cell r="C2526" t="str">
            <v>045</v>
          </cell>
          <cell r="D2526" t="str">
            <v xml:space="preserve">BROOKFIELD                   </v>
          </cell>
          <cell r="E2526">
            <v>14</v>
          </cell>
          <cell r="F2526" t="str">
            <v xml:space="preserve">Payments To Out-Of-District Schools </v>
          </cell>
          <cell r="I2526">
            <v>237458</v>
          </cell>
          <cell r="J2526">
            <v>38432</v>
          </cell>
          <cell r="K2526">
            <v>275890</v>
          </cell>
          <cell r="L2526">
            <v>7.3688981695677249</v>
          </cell>
          <cell r="M2526">
            <v>15675.56818181818</v>
          </cell>
        </row>
        <row r="2527">
          <cell r="A2527">
            <v>2525</v>
          </cell>
          <cell r="B2527">
            <v>76</v>
          </cell>
          <cell r="C2527" t="str">
            <v>045</v>
          </cell>
          <cell r="D2527" t="str">
            <v xml:space="preserve">BROOKFIELD                   </v>
          </cell>
          <cell r="E2527">
            <v>15</v>
          </cell>
          <cell r="F2527" t="str">
            <v>Tuition To Other Schools (9000)</v>
          </cell>
          <cell r="G2527" t="str">
            <v xml:space="preserve"> </v>
          </cell>
          <cell r="I2527">
            <v>183201</v>
          </cell>
          <cell r="J2527">
            <v>38432</v>
          </cell>
          <cell r="K2527">
            <v>221633</v>
          </cell>
          <cell r="L2527">
            <v>5.919718032606486</v>
          </cell>
          <cell r="M2527">
            <v>12592.78409090909</v>
          </cell>
        </row>
        <row r="2528">
          <cell r="A2528">
            <v>2526</v>
          </cell>
          <cell r="B2528">
            <v>77</v>
          </cell>
          <cell r="C2528" t="str">
            <v>045</v>
          </cell>
          <cell r="D2528" t="str">
            <v xml:space="preserve">BROOKFIELD                   </v>
          </cell>
          <cell r="E2528">
            <v>16</v>
          </cell>
          <cell r="F2528" t="str">
            <v>Out-of-District Transportation (3300)</v>
          </cell>
          <cell r="I2528">
            <v>54257</v>
          </cell>
          <cell r="K2528">
            <v>54257</v>
          </cell>
          <cell r="L2528">
            <v>1.4491801369612383</v>
          </cell>
          <cell r="M2528">
            <v>3082.7840909090905</v>
          </cell>
        </row>
        <row r="2529">
          <cell r="A2529">
            <v>2527</v>
          </cell>
          <cell r="B2529">
            <v>78</v>
          </cell>
          <cell r="C2529" t="str">
            <v>045</v>
          </cell>
          <cell r="D2529" t="str">
            <v xml:space="preserve">BROOKFIELD                   </v>
          </cell>
          <cell r="E2529">
            <v>17</v>
          </cell>
          <cell r="F2529" t="str">
            <v>TOTAL EXPENDITURES</v>
          </cell>
          <cell r="I2529">
            <v>3370307</v>
          </cell>
          <cell r="J2529">
            <v>373672</v>
          </cell>
          <cell r="K2529">
            <v>3743979</v>
          </cell>
          <cell r="L2529">
            <v>99.999999999999972</v>
          </cell>
          <cell r="M2529">
            <v>11089.985189573459</v>
          </cell>
        </row>
        <row r="2530">
          <cell r="A2530">
            <v>2528</v>
          </cell>
          <cell r="B2530">
            <v>79</v>
          </cell>
          <cell r="C2530" t="str">
            <v>045</v>
          </cell>
          <cell r="D2530" t="str">
            <v xml:space="preserve">BROOKFIELD                   </v>
          </cell>
          <cell r="E2530">
            <v>18</v>
          </cell>
          <cell r="F2530" t="str">
            <v>percentage of overall spending from the general fund</v>
          </cell>
          <cell r="I2530">
            <v>90.019388463450255</v>
          </cell>
        </row>
        <row r="2531">
          <cell r="A2531">
            <v>2529</v>
          </cell>
          <cell r="B2531">
            <v>1</v>
          </cell>
          <cell r="C2531" t="str">
            <v>046</v>
          </cell>
          <cell r="D2531" t="str">
            <v xml:space="preserve">BROOKLINE                    </v>
          </cell>
          <cell r="E2531">
            <v>1</v>
          </cell>
          <cell r="F2531" t="str">
            <v>In-District FTE Average Membership</v>
          </cell>
          <cell r="G2531" t="str">
            <v xml:space="preserve"> </v>
          </cell>
        </row>
        <row r="2532">
          <cell r="A2532">
            <v>2530</v>
          </cell>
          <cell r="B2532">
            <v>2</v>
          </cell>
          <cell r="C2532" t="str">
            <v>046</v>
          </cell>
          <cell r="D2532" t="str">
            <v xml:space="preserve">BROOKLINE                    </v>
          </cell>
          <cell r="E2532">
            <v>2</v>
          </cell>
          <cell r="F2532" t="str">
            <v>Out-of-District FTE Average Membership</v>
          </cell>
          <cell r="G2532" t="str">
            <v xml:space="preserve"> </v>
          </cell>
        </row>
        <row r="2533">
          <cell r="A2533">
            <v>2531</v>
          </cell>
          <cell r="B2533">
            <v>3</v>
          </cell>
          <cell r="C2533" t="str">
            <v>046</v>
          </cell>
          <cell r="D2533" t="str">
            <v xml:space="preserve">BROOKLINE                    </v>
          </cell>
          <cell r="E2533">
            <v>3</v>
          </cell>
          <cell r="F2533" t="str">
            <v>Total FTE Average Membership</v>
          </cell>
          <cell r="G2533" t="str">
            <v xml:space="preserve"> </v>
          </cell>
        </row>
        <row r="2534">
          <cell r="A2534">
            <v>2532</v>
          </cell>
          <cell r="B2534">
            <v>4</v>
          </cell>
          <cell r="C2534" t="str">
            <v>046</v>
          </cell>
          <cell r="D2534" t="str">
            <v xml:space="preserve">BROOKLINE                    </v>
          </cell>
          <cell r="E2534">
            <v>4</v>
          </cell>
          <cell r="F2534" t="str">
            <v>Administration</v>
          </cell>
          <cell r="G2534" t="str">
            <v xml:space="preserve"> </v>
          </cell>
          <cell r="I2534">
            <v>4850759</v>
          </cell>
          <cell r="J2534">
            <v>161636</v>
          </cell>
          <cell r="K2534">
            <v>5012395</v>
          </cell>
          <cell r="L2534">
            <v>4.4750651556351793</v>
          </cell>
          <cell r="M2534">
            <v>750.21253348899165</v>
          </cell>
        </row>
        <row r="2535">
          <cell r="A2535">
            <v>2533</v>
          </cell>
          <cell r="B2535">
            <v>5</v>
          </cell>
          <cell r="C2535" t="str">
            <v>046</v>
          </cell>
          <cell r="D2535" t="str">
            <v xml:space="preserve">BROOKLINE                    </v>
          </cell>
          <cell r="E2535">
            <v>0</v>
          </cell>
          <cell r="G2535">
            <v>8300</v>
          </cell>
          <cell r="H2535" t="str">
            <v>School Committee (1110)</v>
          </cell>
          <cell r="I2535">
            <v>48042</v>
          </cell>
          <cell r="J2535">
            <v>0</v>
          </cell>
          <cell r="K2535">
            <v>48042</v>
          </cell>
          <cell r="L2535">
            <v>4.2891887053399677E-2</v>
          </cell>
          <cell r="M2535">
            <v>7.1905168155897803</v>
          </cell>
        </row>
        <row r="2536">
          <cell r="A2536">
            <v>2534</v>
          </cell>
          <cell r="B2536">
            <v>6</v>
          </cell>
          <cell r="C2536" t="str">
            <v>046</v>
          </cell>
          <cell r="D2536" t="str">
            <v xml:space="preserve">BROOKLINE                    </v>
          </cell>
          <cell r="E2536">
            <v>0</v>
          </cell>
          <cell r="G2536">
            <v>8305</v>
          </cell>
          <cell r="H2536" t="str">
            <v>Superintendent (1210)</v>
          </cell>
          <cell r="I2536">
            <v>338567</v>
          </cell>
          <cell r="J2536">
            <v>0</v>
          </cell>
          <cell r="K2536">
            <v>338567</v>
          </cell>
          <cell r="L2536">
            <v>0.3022725432748089</v>
          </cell>
          <cell r="M2536">
            <v>50.673820962986241</v>
          </cell>
        </row>
        <row r="2537">
          <cell r="A2537">
            <v>2535</v>
          </cell>
          <cell r="B2537">
            <v>7</v>
          </cell>
          <cell r="C2537" t="str">
            <v>046</v>
          </cell>
          <cell r="D2537" t="str">
            <v xml:space="preserve">BROOKLINE                    </v>
          </cell>
          <cell r="E2537">
            <v>0</v>
          </cell>
          <cell r="G2537">
            <v>8310</v>
          </cell>
          <cell r="H2537" t="str">
            <v>Assistant Superintendents (1220)</v>
          </cell>
          <cell r="I2537">
            <v>732248</v>
          </cell>
          <cell r="J2537">
            <v>0</v>
          </cell>
          <cell r="K2537">
            <v>732248</v>
          </cell>
          <cell r="L2537">
            <v>0.65375085365051011</v>
          </cell>
          <cell r="M2537">
            <v>109.59663538532919</v>
          </cell>
        </row>
        <row r="2538">
          <cell r="A2538">
            <v>2536</v>
          </cell>
          <cell r="B2538">
            <v>8</v>
          </cell>
          <cell r="C2538" t="str">
            <v>046</v>
          </cell>
          <cell r="D2538" t="str">
            <v xml:space="preserve">BROOKLINE                    </v>
          </cell>
          <cell r="E2538">
            <v>0</v>
          </cell>
          <cell r="G2538">
            <v>8315</v>
          </cell>
          <cell r="H2538" t="str">
            <v>Other District-Wide Administration (1230)</v>
          </cell>
          <cell r="I2538">
            <v>115462</v>
          </cell>
          <cell r="J2538">
            <v>161636</v>
          </cell>
          <cell r="K2538">
            <v>277098</v>
          </cell>
          <cell r="L2538">
            <v>0.24739303356902176</v>
          </cell>
          <cell r="M2538">
            <v>41.473665304656279</v>
          </cell>
        </row>
        <row r="2539">
          <cell r="A2539">
            <v>2537</v>
          </cell>
          <cell r="B2539">
            <v>9</v>
          </cell>
          <cell r="C2539" t="str">
            <v>046</v>
          </cell>
          <cell r="D2539" t="str">
            <v xml:space="preserve">BROOKLINE                    </v>
          </cell>
          <cell r="E2539">
            <v>0</v>
          </cell>
          <cell r="G2539">
            <v>8320</v>
          </cell>
          <cell r="H2539" t="str">
            <v>Business and Finance (1410)</v>
          </cell>
          <cell r="I2539">
            <v>1732502</v>
          </cell>
          <cell r="J2539">
            <v>0</v>
          </cell>
          <cell r="K2539">
            <v>1732502</v>
          </cell>
          <cell r="L2539">
            <v>1.5467774052659973</v>
          </cell>
          <cell r="M2539">
            <v>259.30612305988353</v>
          </cell>
        </row>
        <row r="2540">
          <cell r="A2540">
            <v>2538</v>
          </cell>
          <cell r="B2540">
            <v>10</v>
          </cell>
          <cell r="C2540" t="str">
            <v>046</v>
          </cell>
          <cell r="D2540" t="str">
            <v xml:space="preserve">BROOKLINE                    </v>
          </cell>
          <cell r="E2540">
            <v>0</v>
          </cell>
          <cell r="G2540">
            <v>8325</v>
          </cell>
          <cell r="H2540" t="str">
            <v>Human Resources and Benefits (1420)</v>
          </cell>
          <cell r="I2540">
            <v>229082</v>
          </cell>
          <cell r="J2540">
            <v>0</v>
          </cell>
          <cell r="K2540">
            <v>229082</v>
          </cell>
          <cell r="L2540">
            <v>0.20452435930991433</v>
          </cell>
          <cell r="M2540">
            <v>34.287039947315641</v>
          </cell>
        </row>
        <row r="2541">
          <cell r="A2541">
            <v>2539</v>
          </cell>
          <cell r="B2541">
            <v>11</v>
          </cell>
          <cell r="C2541" t="str">
            <v>046</v>
          </cell>
          <cell r="D2541" t="str">
            <v xml:space="preserve">BROOKLINE                    </v>
          </cell>
          <cell r="E2541">
            <v>0</v>
          </cell>
          <cell r="G2541">
            <v>8330</v>
          </cell>
          <cell r="H2541" t="str">
            <v>Legal Service For School Committee (1430)</v>
          </cell>
          <cell r="I2541">
            <v>125861</v>
          </cell>
          <cell r="J2541">
            <v>0</v>
          </cell>
          <cell r="K2541">
            <v>125861</v>
          </cell>
          <cell r="L2541">
            <v>0.11236867316989169</v>
          </cell>
          <cell r="M2541">
            <v>18.837801026746291</v>
          </cell>
        </row>
        <row r="2542">
          <cell r="A2542">
            <v>2540</v>
          </cell>
          <cell r="B2542">
            <v>12</v>
          </cell>
          <cell r="C2542" t="str">
            <v>046</v>
          </cell>
          <cell r="D2542" t="str">
            <v xml:space="preserve">BROOKLINE                    </v>
          </cell>
          <cell r="E2542">
            <v>0</v>
          </cell>
          <cell r="G2542">
            <v>8335</v>
          </cell>
          <cell r="H2542" t="str">
            <v>Legal Settlements (1435)</v>
          </cell>
          <cell r="I2542">
            <v>0</v>
          </cell>
          <cell r="J2542">
            <v>0</v>
          </cell>
          <cell r="K2542">
            <v>0</v>
          </cell>
          <cell r="L2542">
            <v>0</v>
          </cell>
          <cell r="M2542">
            <v>0</v>
          </cell>
        </row>
        <row r="2543">
          <cell r="A2543">
            <v>2541</v>
          </cell>
          <cell r="B2543">
            <v>13</v>
          </cell>
          <cell r="C2543" t="str">
            <v>046</v>
          </cell>
          <cell r="D2543" t="str">
            <v xml:space="preserve">BROOKLINE                    </v>
          </cell>
          <cell r="E2543">
            <v>0</v>
          </cell>
          <cell r="G2543">
            <v>8340</v>
          </cell>
          <cell r="H2543" t="str">
            <v>District-wide Information Mgmt and Tech (1450)</v>
          </cell>
          <cell r="I2543">
            <v>1528995</v>
          </cell>
          <cell r="J2543">
            <v>0</v>
          </cell>
          <cell r="K2543">
            <v>1528995</v>
          </cell>
          <cell r="L2543">
            <v>1.3650864003416352</v>
          </cell>
          <cell r="M2543">
            <v>228.84693098648467</v>
          </cell>
        </row>
        <row r="2544">
          <cell r="A2544">
            <v>2542</v>
          </cell>
          <cell r="B2544">
            <v>14</v>
          </cell>
          <cell r="C2544" t="str">
            <v>046</v>
          </cell>
          <cell r="D2544" t="str">
            <v xml:space="preserve">BROOKLINE                    </v>
          </cell>
          <cell r="E2544">
            <v>5</v>
          </cell>
          <cell r="F2544" t="str">
            <v xml:space="preserve">Instructional Leadership </v>
          </cell>
          <cell r="I2544">
            <v>5548173</v>
          </cell>
          <cell r="J2544">
            <v>2078369</v>
          </cell>
          <cell r="K2544">
            <v>7626542</v>
          </cell>
          <cell r="L2544">
            <v>6.8089750233547495</v>
          </cell>
          <cell r="M2544">
            <v>1141.475760705252</v>
          </cell>
        </row>
        <row r="2545">
          <cell r="A2545">
            <v>2543</v>
          </cell>
          <cell r="B2545">
            <v>15</v>
          </cell>
          <cell r="C2545" t="str">
            <v>046</v>
          </cell>
          <cell r="D2545" t="str">
            <v xml:space="preserve">BROOKLINE                    </v>
          </cell>
          <cell r="E2545">
            <v>0</v>
          </cell>
          <cell r="G2545">
            <v>8345</v>
          </cell>
          <cell r="H2545" t="str">
            <v>Curriculum Directors  (Supervisory) (2110)</v>
          </cell>
          <cell r="I2545">
            <v>1981635</v>
          </cell>
          <cell r="J2545">
            <v>667191</v>
          </cell>
          <cell r="K2545">
            <v>2648826</v>
          </cell>
          <cell r="L2545">
            <v>2.3648712713065327</v>
          </cell>
          <cell r="M2545">
            <v>396.45368416326164</v>
          </cell>
        </row>
        <row r="2546">
          <cell r="A2546">
            <v>2544</v>
          </cell>
          <cell r="B2546">
            <v>16</v>
          </cell>
          <cell r="C2546" t="str">
            <v>046</v>
          </cell>
          <cell r="D2546" t="str">
            <v xml:space="preserve">BROOKLINE                    </v>
          </cell>
          <cell r="E2546">
            <v>0</v>
          </cell>
          <cell r="G2546">
            <v>8350</v>
          </cell>
          <cell r="H2546" t="str">
            <v>Department Heads  (Non-Supervisory) (2120)</v>
          </cell>
          <cell r="I2546">
            <v>0</v>
          </cell>
          <cell r="J2546">
            <v>450438</v>
          </cell>
          <cell r="K2546">
            <v>450438</v>
          </cell>
          <cell r="L2546">
            <v>0.4021509475159078</v>
          </cell>
          <cell r="M2546">
            <v>67.417718108751288</v>
          </cell>
        </row>
        <row r="2547">
          <cell r="A2547">
            <v>2545</v>
          </cell>
          <cell r="B2547">
            <v>17</v>
          </cell>
          <cell r="C2547" t="str">
            <v>046</v>
          </cell>
          <cell r="D2547" t="str">
            <v xml:space="preserve">BROOKLINE                    </v>
          </cell>
          <cell r="E2547">
            <v>0</v>
          </cell>
          <cell r="G2547">
            <v>8355</v>
          </cell>
          <cell r="H2547" t="str">
            <v>School Leadership-Building (2210)</v>
          </cell>
          <cell r="I2547">
            <v>3443274</v>
          </cell>
          <cell r="J2547">
            <v>761004</v>
          </cell>
          <cell r="K2547">
            <v>4204278</v>
          </cell>
          <cell r="L2547">
            <v>3.7535784754400958</v>
          </cell>
          <cell r="M2547">
            <v>629.26047326119169</v>
          </cell>
        </row>
        <row r="2548">
          <cell r="A2548">
            <v>2546</v>
          </cell>
          <cell r="B2548">
            <v>18</v>
          </cell>
          <cell r="C2548" t="str">
            <v>046</v>
          </cell>
          <cell r="D2548" t="str">
            <v xml:space="preserve">BROOKLINE                    </v>
          </cell>
          <cell r="E2548">
            <v>0</v>
          </cell>
          <cell r="G2548">
            <v>8360</v>
          </cell>
          <cell r="H2548" t="str">
            <v>Curriculum Leaders/Dept Heads-Building Level (2220)</v>
          </cell>
          <cell r="I2548">
            <v>0</v>
          </cell>
          <cell r="J2548">
            <v>11636</v>
          </cell>
          <cell r="K2548">
            <v>11636</v>
          </cell>
          <cell r="L2548">
            <v>1.0388618245563436E-2</v>
          </cell>
          <cell r="M2548">
            <v>1.7415772379626719</v>
          </cell>
        </row>
        <row r="2549">
          <cell r="A2549">
            <v>2547</v>
          </cell>
          <cell r="B2549">
            <v>19</v>
          </cell>
          <cell r="C2549" t="str">
            <v>046</v>
          </cell>
          <cell r="D2549" t="str">
            <v xml:space="preserve">BROOKLINE                    </v>
          </cell>
          <cell r="E2549">
            <v>0</v>
          </cell>
          <cell r="G2549">
            <v>8365</v>
          </cell>
          <cell r="H2549" t="str">
            <v>Building Technology (2250)</v>
          </cell>
          <cell r="I2549">
            <v>70078</v>
          </cell>
          <cell r="J2549">
            <v>8162</v>
          </cell>
          <cell r="K2549">
            <v>78240</v>
          </cell>
          <cell r="L2549">
            <v>6.9852654824070409E-2</v>
          </cell>
          <cell r="M2549">
            <v>11.710295900498405</v>
          </cell>
        </row>
        <row r="2550">
          <cell r="A2550">
            <v>2548</v>
          </cell>
          <cell r="B2550">
            <v>20</v>
          </cell>
          <cell r="C2550" t="str">
            <v>046</v>
          </cell>
          <cell r="D2550" t="str">
            <v xml:space="preserve">BROOKLINE                    </v>
          </cell>
          <cell r="E2550">
            <v>0</v>
          </cell>
          <cell r="G2550">
            <v>8380</v>
          </cell>
          <cell r="H2550" t="str">
            <v>Instructional Coordinators and Team Leaders (2315)</v>
          </cell>
          <cell r="I2550">
            <v>53186</v>
          </cell>
          <cell r="J2550">
            <v>179938</v>
          </cell>
          <cell r="K2550">
            <v>233124</v>
          </cell>
          <cell r="L2550">
            <v>0.20813305602257912</v>
          </cell>
          <cell r="M2550">
            <v>34.892012033586276</v>
          </cell>
        </row>
        <row r="2551">
          <cell r="A2551">
            <v>2549</v>
          </cell>
          <cell r="B2551">
            <v>21</v>
          </cell>
          <cell r="C2551" t="str">
            <v>046</v>
          </cell>
          <cell r="D2551" t="str">
            <v xml:space="preserve">BROOKLINE                    </v>
          </cell>
          <cell r="E2551">
            <v>6</v>
          </cell>
          <cell r="F2551" t="str">
            <v>Classroom and Specialist Teachers</v>
          </cell>
          <cell r="I2551">
            <v>38450224</v>
          </cell>
          <cell r="J2551">
            <v>3589253</v>
          </cell>
          <cell r="K2551">
            <v>42039477</v>
          </cell>
          <cell r="L2551">
            <v>37.532835836726065</v>
          </cell>
          <cell r="M2551">
            <v>6292.1103677428046</v>
          </cell>
        </row>
        <row r="2552">
          <cell r="A2552">
            <v>2550</v>
          </cell>
          <cell r="B2552">
            <v>22</v>
          </cell>
          <cell r="C2552" t="str">
            <v>046</v>
          </cell>
          <cell r="D2552" t="str">
            <v xml:space="preserve">BROOKLINE                    </v>
          </cell>
          <cell r="E2552">
            <v>0</v>
          </cell>
          <cell r="G2552">
            <v>8370</v>
          </cell>
          <cell r="H2552" t="str">
            <v>Teachers, Classroom (2305)</v>
          </cell>
          <cell r="I2552">
            <v>33282465</v>
          </cell>
          <cell r="J2552">
            <v>2653487</v>
          </cell>
          <cell r="K2552">
            <v>35935952</v>
          </cell>
          <cell r="L2552">
            <v>32.08361005662529</v>
          </cell>
          <cell r="M2552">
            <v>5378.5868019696763</v>
          </cell>
        </row>
        <row r="2553">
          <cell r="A2553">
            <v>2551</v>
          </cell>
          <cell r="B2553">
            <v>23</v>
          </cell>
          <cell r="C2553" t="str">
            <v>046</v>
          </cell>
          <cell r="D2553" t="str">
            <v xml:space="preserve">BROOKLINE                    </v>
          </cell>
          <cell r="E2553">
            <v>0</v>
          </cell>
          <cell r="G2553">
            <v>8375</v>
          </cell>
          <cell r="H2553" t="str">
            <v>Teachers, Specialists  (2310)</v>
          </cell>
          <cell r="I2553">
            <v>5167759</v>
          </cell>
          <cell r="J2553">
            <v>935766</v>
          </cell>
          <cell r="K2553">
            <v>6103525</v>
          </cell>
          <cell r="L2553">
            <v>5.4492257801007717</v>
          </cell>
          <cell r="M2553">
            <v>913.52356577312798</v>
          </cell>
        </row>
        <row r="2554">
          <cell r="A2554">
            <v>2552</v>
          </cell>
          <cell r="B2554">
            <v>24</v>
          </cell>
          <cell r="C2554" t="str">
            <v>046</v>
          </cell>
          <cell r="D2554" t="str">
            <v xml:space="preserve">BROOKLINE                    </v>
          </cell>
          <cell r="E2554">
            <v>7</v>
          </cell>
          <cell r="F2554" t="str">
            <v>Other Teaching Services</v>
          </cell>
          <cell r="I2554">
            <v>9123172</v>
          </cell>
          <cell r="J2554">
            <v>2126810</v>
          </cell>
          <cell r="K2554">
            <v>11249982</v>
          </cell>
          <cell r="L2554">
            <v>10.043981459905487</v>
          </cell>
          <cell r="M2554">
            <v>1683.8013560235283</v>
          </cell>
        </row>
        <row r="2555">
          <cell r="A2555">
            <v>2553</v>
          </cell>
          <cell r="B2555">
            <v>25</v>
          </cell>
          <cell r="C2555" t="str">
            <v>046</v>
          </cell>
          <cell r="D2555" t="str">
            <v xml:space="preserve">BROOKLINE                    </v>
          </cell>
          <cell r="E2555">
            <v>0</v>
          </cell>
          <cell r="G2555">
            <v>8385</v>
          </cell>
          <cell r="H2555" t="str">
            <v>Medical/ Therapeutic Services (2320)</v>
          </cell>
          <cell r="I2555">
            <v>3031140</v>
          </cell>
          <cell r="J2555">
            <v>165404</v>
          </cell>
          <cell r="K2555">
            <v>3196544</v>
          </cell>
          <cell r="L2555">
            <v>2.8538737814666835</v>
          </cell>
          <cell r="M2555">
            <v>478.43144298265304</v>
          </cell>
        </row>
        <row r="2556">
          <cell r="A2556">
            <v>2554</v>
          </cell>
          <cell r="B2556">
            <v>26</v>
          </cell>
          <cell r="C2556" t="str">
            <v>046</v>
          </cell>
          <cell r="D2556" t="str">
            <v xml:space="preserve">BROOKLINE                    </v>
          </cell>
          <cell r="E2556">
            <v>0</v>
          </cell>
          <cell r="G2556">
            <v>8390</v>
          </cell>
          <cell r="H2556" t="str">
            <v>Substitute Teachers (2325)</v>
          </cell>
          <cell r="I2556">
            <v>1061457</v>
          </cell>
          <cell r="J2556">
            <v>-36</v>
          </cell>
          <cell r="K2556">
            <v>1061421</v>
          </cell>
          <cell r="L2556">
            <v>0.94763643578757206</v>
          </cell>
          <cell r="M2556">
            <v>158.86444254860581</v>
          </cell>
        </row>
        <row r="2557">
          <cell r="A2557">
            <v>2555</v>
          </cell>
          <cell r="B2557">
            <v>27</v>
          </cell>
          <cell r="C2557" t="str">
            <v>046</v>
          </cell>
          <cell r="D2557" t="str">
            <v xml:space="preserve">BROOKLINE                    </v>
          </cell>
          <cell r="E2557">
            <v>0</v>
          </cell>
          <cell r="G2557">
            <v>8395</v>
          </cell>
          <cell r="H2557" t="str">
            <v>Non-Clerical Paraprofs./Instructional Assistants (2330)</v>
          </cell>
          <cell r="I2557">
            <v>4094141</v>
          </cell>
          <cell r="J2557">
            <v>1958533</v>
          </cell>
          <cell r="K2557">
            <v>6052674</v>
          </cell>
          <cell r="L2557">
            <v>5.4038260184640281</v>
          </cell>
          <cell r="M2557">
            <v>905.91262179515957</v>
          </cell>
        </row>
        <row r="2558">
          <cell r="A2558">
            <v>2556</v>
          </cell>
          <cell r="B2558">
            <v>28</v>
          </cell>
          <cell r="C2558" t="str">
            <v>046</v>
          </cell>
          <cell r="D2558" t="str">
            <v xml:space="preserve">BROOKLINE                    </v>
          </cell>
          <cell r="E2558">
            <v>0</v>
          </cell>
          <cell r="G2558">
            <v>8400</v>
          </cell>
          <cell r="H2558" t="str">
            <v>Librarians and Media Center Directors (2340)</v>
          </cell>
          <cell r="I2558">
            <v>936434</v>
          </cell>
          <cell r="J2558">
            <v>2909</v>
          </cell>
          <cell r="K2558">
            <v>939343</v>
          </cell>
          <cell r="L2558">
            <v>0.83864522418720311</v>
          </cell>
          <cell r="M2558">
            <v>140.59284869710984</v>
          </cell>
        </row>
        <row r="2559">
          <cell r="A2559">
            <v>2557</v>
          </cell>
          <cell r="B2559">
            <v>29</v>
          </cell>
          <cell r="C2559" t="str">
            <v>046</v>
          </cell>
          <cell r="D2559" t="str">
            <v xml:space="preserve">BROOKLINE                    </v>
          </cell>
          <cell r="E2559">
            <v>8</v>
          </cell>
          <cell r="F2559" t="str">
            <v>Professional Development</v>
          </cell>
          <cell r="I2559">
            <v>1112881</v>
          </cell>
          <cell r="J2559">
            <v>796263</v>
          </cell>
          <cell r="K2559">
            <v>1909144</v>
          </cell>
          <cell r="L2559">
            <v>1.7044833440879994</v>
          </cell>
          <cell r="M2559">
            <v>285.74439106161975</v>
          </cell>
        </row>
        <row r="2560">
          <cell r="A2560">
            <v>2558</v>
          </cell>
          <cell r="B2560">
            <v>30</v>
          </cell>
          <cell r="C2560" t="str">
            <v>046</v>
          </cell>
          <cell r="D2560" t="str">
            <v xml:space="preserve">BROOKLINE                    </v>
          </cell>
          <cell r="E2560">
            <v>0</v>
          </cell>
          <cell r="G2560">
            <v>8405</v>
          </cell>
          <cell r="H2560" t="str">
            <v>Professional Development Leadership (2351)</v>
          </cell>
          <cell r="I2560">
            <v>767303</v>
          </cell>
          <cell r="J2560">
            <v>103470</v>
          </cell>
          <cell r="K2560">
            <v>870773</v>
          </cell>
          <cell r="L2560">
            <v>0.77742594324028969</v>
          </cell>
          <cell r="M2560">
            <v>130.32987592235042</v>
          </cell>
        </row>
        <row r="2561">
          <cell r="A2561">
            <v>2559</v>
          </cell>
          <cell r="B2561">
            <v>31</v>
          </cell>
          <cell r="C2561" t="str">
            <v>046</v>
          </cell>
          <cell r="D2561" t="str">
            <v xml:space="preserve">BROOKLINE                    </v>
          </cell>
          <cell r="E2561">
            <v>0</v>
          </cell>
          <cell r="G2561">
            <v>8410</v>
          </cell>
          <cell r="H2561" t="str">
            <v>Teacher/Instructional Staff-Professional Days (2353)</v>
          </cell>
          <cell r="I2561">
            <v>284025</v>
          </cell>
          <cell r="J2561">
            <v>37384</v>
          </cell>
          <cell r="K2561">
            <v>321409</v>
          </cell>
          <cell r="L2561">
            <v>0.28695388464148319</v>
          </cell>
          <cell r="M2561">
            <v>48.10575786149402</v>
          </cell>
        </row>
        <row r="2562">
          <cell r="A2562">
            <v>2560</v>
          </cell>
          <cell r="B2562">
            <v>32</v>
          </cell>
          <cell r="C2562" t="str">
            <v>046</v>
          </cell>
          <cell r="D2562" t="str">
            <v xml:space="preserve">BROOKLINE                    </v>
          </cell>
          <cell r="E2562">
            <v>0</v>
          </cell>
          <cell r="G2562">
            <v>8415</v>
          </cell>
          <cell r="H2562" t="str">
            <v>Substitutes for Instructional Staff at Prof. Dev. (2355)</v>
          </cell>
          <cell r="I2562">
            <v>0</v>
          </cell>
          <cell r="J2562">
            <v>0</v>
          </cell>
          <cell r="K2562">
            <v>0</v>
          </cell>
          <cell r="L2562">
            <v>0</v>
          </cell>
          <cell r="M2562">
            <v>0</v>
          </cell>
        </row>
        <row r="2563">
          <cell r="A2563">
            <v>2561</v>
          </cell>
          <cell r="B2563">
            <v>33</v>
          </cell>
          <cell r="C2563" t="str">
            <v>046</v>
          </cell>
          <cell r="D2563" t="str">
            <v xml:space="preserve">BROOKLINE                    </v>
          </cell>
          <cell r="E2563">
            <v>0</v>
          </cell>
          <cell r="G2563">
            <v>8420</v>
          </cell>
          <cell r="H2563" t="str">
            <v>Prof. Dev.  Stipends, Providers and Expenses (2357)</v>
          </cell>
          <cell r="I2563">
            <v>61553</v>
          </cell>
          <cell r="J2563">
            <v>655409</v>
          </cell>
          <cell r="K2563">
            <v>716962</v>
          </cell>
          <cell r="L2563">
            <v>0.64010351620622663</v>
          </cell>
          <cell r="M2563">
            <v>107.30875727777529</v>
          </cell>
        </row>
        <row r="2564">
          <cell r="A2564">
            <v>2562</v>
          </cell>
          <cell r="B2564">
            <v>34</v>
          </cell>
          <cell r="C2564" t="str">
            <v>046</v>
          </cell>
          <cell r="D2564" t="str">
            <v xml:space="preserve">BROOKLINE                    </v>
          </cell>
          <cell r="E2564">
            <v>9</v>
          </cell>
          <cell r="F2564" t="str">
            <v>Instructional Materials, Equipment and Technology</v>
          </cell>
          <cell r="I2564">
            <v>1733330</v>
          </cell>
          <cell r="J2564">
            <v>1446382</v>
          </cell>
          <cell r="K2564">
            <v>3179712</v>
          </cell>
          <cell r="L2564">
            <v>2.8388461755617915</v>
          </cell>
          <cell r="M2564">
            <v>475.91217278074623</v>
          </cell>
        </row>
        <row r="2565">
          <cell r="A2565">
            <v>2563</v>
          </cell>
          <cell r="B2565">
            <v>35</v>
          </cell>
          <cell r="C2565" t="str">
            <v>046</v>
          </cell>
          <cell r="D2565" t="str">
            <v xml:space="preserve">BROOKLINE                    </v>
          </cell>
          <cell r="E2565">
            <v>0</v>
          </cell>
          <cell r="G2565">
            <v>8425</v>
          </cell>
          <cell r="H2565" t="str">
            <v>Textbooks &amp; Related Software/Media/Materials (2410)</v>
          </cell>
          <cell r="I2565">
            <v>495369</v>
          </cell>
          <cell r="J2565">
            <v>2956</v>
          </cell>
          <cell r="K2565">
            <v>498325</v>
          </cell>
          <cell r="L2565">
            <v>0.44490445060333444</v>
          </cell>
          <cell r="M2565">
            <v>74.585035846317325</v>
          </cell>
        </row>
        <row r="2566">
          <cell r="A2566">
            <v>2564</v>
          </cell>
          <cell r="B2566">
            <v>36</v>
          </cell>
          <cell r="C2566" t="str">
            <v>046</v>
          </cell>
          <cell r="D2566" t="str">
            <v xml:space="preserve">BROOKLINE                    </v>
          </cell>
          <cell r="E2566">
            <v>0</v>
          </cell>
          <cell r="G2566">
            <v>8430</v>
          </cell>
          <cell r="H2566" t="str">
            <v>Other Instructional Materials (2415)</v>
          </cell>
          <cell r="I2566">
            <v>701968</v>
          </cell>
          <cell r="J2566">
            <v>128640</v>
          </cell>
          <cell r="K2566">
            <v>830608</v>
          </cell>
          <cell r="L2566">
            <v>0.74156664005766204</v>
          </cell>
          <cell r="M2566">
            <v>124.3183212847799</v>
          </cell>
        </row>
        <row r="2567">
          <cell r="A2567">
            <v>2565</v>
          </cell>
          <cell r="B2567">
            <v>37</v>
          </cell>
          <cell r="C2567" t="str">
            <v>046</v>
          </cell>
          <cell r="D2567" t="str">
            <v xml:space="preserve">BROOKLINE                    </v>
          </cell>
          <cell r="E2567">
            <v>0</v>
          </cell>
          <cell r="G2567">
            <v>8435</v>
          </cell>
          <cell r="H2567" t="str">
            <v>Instructional Equipment (2420)</v>
          </cell>
          <cell r="I2567">
            <v>39801</v>
          </cell>
          <cell r="J2567">
            <v>13843</v>
          </cell>
          <cell r="K2567">
            <v>53644</v>
          </cell>
          <cell r="L2567">
            <v>4.7893351423599607E-2</v>
          </cell>
          <cell r="M2567">
            <v>8.0289763968090035</v>
          </cell>
        </row>
        <row r="2568">
          <cell r="A2568">
            <v>2566</v>
          </cell>
          <cell r="B2568">
            <v>38</v>
          </cell>
          <cell r="C2568" t="str">
            <v>046</v>
          </cell>
          <cell r="D2568" t="str">
            <v xml:space="preserve">BROOKLINE                    </v>
          </cell>
          <cell r="E2568">
            <v>0</v>
          </cell>
          <cell r="G2568">
            <v>8440</v>
          </cell>
          <cell r="H2568" t="str">
            <v>General Supplies (2430)</v>
          </cell>
          <cell r="I2568">
            <v>13610</v>
          </cell>
          <cell r="J2568">
            <v>106936</v>
          </cell>
          <cell r="K2568">
            <v>120546</v>
          </cell>
          <cell r="L2568">
            <v>0.10762344233668701</v>
          </cell>
          <cell r="M2568">
            <v>18.042297157738762</v>
          </cell>
        </row>
        <row r="2569">
          <cell r="A2569">
            <v>2567</v>
          </cell>
          <cell r="B2569">
            <v>39</v>
          </cell>
          <cell r="C2569" t="str">
            <v>046</v>
          </cell>
          <cell r="D2569" t="str">
            <v xml:space="preserve">BROOKLINE                    </v>
          </cell>
          <cell r="E2569">
            <v>0</v>
          </cell>
          <cell r="G2569">
            <v>8445</v>
          </cell>
          <cell r="H2569" t="str">
            <v>Other Instructional Services (2440)</v>
          </cell>
          <cell r="I2569">
            <v>276212</v>
          </cell>
          <cell r="J2569">
            <v>1038760</v>
          </cell>
          <cell r="K2569">
            <v>1314972</v>
          </cell>
          <cell r="L2569">
            <v>1.1740067129258374</v>
          </cell>
          <cell r="M2569">
            <v>196.81379372277848</v>
          </cell>
        </row>
        <row r="2570">
          <cell r="A2570">
            <v>2568</v>
          </cell>
          <cell r="B2570">
            <v>40</v>
          </cell>
          <cell r="C2570" t="str">
            <v>046</v>
          </cell>
          <cell r="D2570" t="str">
            <v xml:space="preserve">BROOKLINE                    </v>
          </cell>
          <cell r="E2570">
            <v>0</v>
          </cell>
          <cell r="G2570">
            <v>8450</v>
          </cell>
          <cell r="H2570" t="str">
            <v>Classroom Instructional Technology (2451)</v>
          </cell>
          <cell r="I2570">
            <v>206370</v>
          </cell>
          <cell r="J2570">
            <v>111557</v>
          </cell>
          <cell r="K2570">
            <v>317927</v>
          </cell>
          <cell r="L2570">
            <v>0.28384515580588232</v>
          </cell>
          <cell r="M2570">
            <v>47.584601799051079</v>
          </cell>
        </row>
        <row r="2571">
          <cell r="A2571">
            <v>2569</v>
          </cell>
          <cell r="B2571">
            <v>41</v>
          </cell>
          <cell r="C2571" t="str">
            <v>046</v>
          </cell>
          <cell r="D2571" t="str">
            <v xml:space="preserve">BROOKLINE                    </v>
          </cell>
          <cell r="E2571">
            <v>0</v>
          </cell>
          <cell r="G2571">
            <v>8455</v>
          </cell>
          <cell r="H2571" t="str">
            <v>Other Instructional Hardware  (2453)</v>
          </cell>
          <cell r="I2571">
            <v>0</v>
          </cell>
          <cell r="J2571">
            <v>31901</v>
          </cell>
          <cell r="K2571">
            <v>31901</v>
          </cell>
          <cell r="L2571">
            <v>2.8481205796813271E-2</v>
          </cell>
          <cell r="M2571">
            <v>4.7746696002275009</v>
          </cell>
        </row>
        <row r="2572">
          <cell r="A2572">
            <v>2570</v>
          </cell>
          <cell r="B2572">
            <v>42</v>
          </cell>
          <cell r="C2572" t="str">
            <v>046</v>
          </cell>
          <cell r="D2572" t="str">
            <v xml:space="preserve">BROOKLINE                    </v>
          </cell>
          <cell r="E2572">
            <v>0</v>
          </cell>
          <cell r="G2572">
            <v>8460</v>
          </cell>
          <cell r="H2572" t="str">
            <v>Instructional Software (2455)</v>
          </cell>
          <cell r="I2572">
            <v>0</v>
          </cell>
          <cell r="J2572">
            <v>11789</v>
          </cell>
          <cell r="K2572">
            <v>11789</v>
          </cell>
          <cell r="L2572">
            <v>1.0525216611975538E-2</v>
          </cell>
          <cell r="M2572">
            <v>1.7644769730441681</v>
          </cell>
        </row>
        <row r="2573">
          <cell r="A2573">
            <v>2571</v>
          </cell>
          <cell r="B2573">
            <v>43</v>
          </cell>
          <cell r="C2573" t="str">
            <v>046</v>
          </cell>
          <cell r="D2573" t="str">
            <v xml:space="preserve">BROOKLINE                    </v>
          </cell>
          <cell r="E2573">
            <v>10</v>
          </cell>
          <cell r="F2573" t="str">
            <v>Guidance, Counseling and Testing</v>
          </cell>
          <cell r="I2573">
            <v>3316012</v>
          </cell>
          <cell r="J2573">
            <v>326427</v>
          </cell>
          <cell r="K2573">
            <v>3642439</v>
          </cell>
          <cell r="L2573">
            <v>3.2519687395799104</v>
          </cell>
          <cell r="M2573">
            <v>545.16920359810217</v>
          </cell>
        </row>
        <row r="2574">
          <cell r="A2574">
            <v>2572</v>
          </cell>
          <cell r="B2574">
            <v>44</v>
          </cell>
          <cell r="C2574" t="str">
            <v>046</v>
          </cell>
          <cell r="D2574" t="str">
            <v xml:space="preserve">BROOKLINE                    </v>
          </cell>
          <cell r="E2574">
            <v>0</v>
          </cell>
          <cell r="G2574">
            <v>8465</v>
          </cell>
          <cell r="H2574" t="str">
            <v>Guidance and Adjustment Counselors (2710)</v>
          </cell>
          <cell r="I2574">
            <v>2449952</v>
          </cell>
          <cell r="J2574">
            <v>319801</v>
          </cell>
          <cell r="K2574">
            <v>2769753</v>
          </cell>
          <cell r="L2574">
            <v>2.4728348703595793</v>
          </cell>
          <cell r="M2574">
            <v>414.55300615149747</v>
          </cell>
        </row>
        <row r="2575">
          <cell r="A2575">
            <v>2573</v>
          </cell>
          <cell r="B2575">
            <v>45</v>
          </cell>
          <cell r="C2575" t="str">
            <v>046</v>
          </cell>
          <cell r="D2575" t="str">
            <v xml:space="preserve">BROOKLINE                    </v>
          </cell>
          <cell r="E2575">
            <v>0</v>
          </cell>
          <cell r="G2575">
            <v>8470</v>
          </cell>
          <cell r="H2575" t="str">
            <v>Testing and Assessment (2720)</v>
          </cell>
          <cell r="I2575">
            <v>0</v>
          </cell>
          <cell r="J2575">
            <v>0</v>
          </cell>
          <cell r="K2575">
            <v>0</v>
          </cell>
          <cell r="L2575">
            <v>0</v>
          </cell>
          <cell r="M2575">
            <v>0</v>
          </cell>
        </row>
        <row r="2576">
          <cell r="A2576">
            <v>2574</v>
          </cell>
          <cell r="B2576">
            <v>46</v>
          </cell>
          <cell r="C2576" t="str">
            <v>046</v>
          </cell>
          <cell r="D2576" t="str">
            <v xml:space="preserve">BROOKLINE                    </v>
          </cell>
          <cell r="E2576">
            <v>0</v>
          </cell>
          <cell r="G2576">
            <v>8475</v>
          </cell>
          <cell r="H2576" t="str">
            <v>Psychological Services (2800)</v>
          </cell>
          <cell r="I2576">
            <v>866060</v>
          </cell>
          <cell r="J2576">
            <v>6626</v>
          </cell>
          <cell r="K2576">
            <v>872686</v>
          </cell>
          <cell r="L2576">
            <v>0.77913386922033112</v>
          </cell>
          <cell r="M2576">
            <v>130.6161974466047</v>
          </cell>
        </row>
        <row r="2577">
          <cell r="A2577">
            <v>2575</v>
          </cell>
          <cell r="B2577">
            <v>47</v>
          </cell>
          <cell r="C2577" t="str">
            <v>046</v>
          </cell>
          <cell r="D2577" t="str">
            <v xml:space="preserve">BROOKLINE                    </v>
          </cell>
          <cell r="E2577">
            <v>11</v>
          </cell>
          <cell r="F2577" t="str">
            <v>Pupil Services</v>
          </cell>
          <cell r="I2577">
            <v>2586252</v>
          </cell>
          <cell r="J2577">
            <v>2663417</v>
          </cell>
          <cell r="K2577">
            <v>5249669</v>
          </cell>
          <cell r="L2577">
            <v>4.6869033307467136</v>
          </cell>
          <cell r="M2577">
            <v>785.72568212772956</v>
          </cell>
        </row>
        <row r="2578">
          <cell r="A2578">
            <v>2576</v>
          </cell>
          <cell r="B2578">
            <v>48</v>
          </cell>
          <cell r="C2578" t="str">
            <v>046</v>
          </cell>
          <cell r="D2578" t="str">
            <v xml:space="preserve">BROOKLINE                    </v>
          </cell>
          <cell r="E2578">
            <v>0</v>
          </cell>
          <cell r="G2578">
            <v>8485</v>
          </cell>
          <cell r="H2578" t="str">
            <v>Attendance and Parent Liaison Services (3100)</v>
          </cell>
          <cell r="I2578">
            <v>17859</v>
          </cell>
          <cell r="J2578">
            <v>0</v>
          </cell>
          <cell r="K2578">
            <v>17859</v>
          </cell>
          <cell r="L2578">
            <v>1.5944511279436011E-2</v>
          </cell>
          <cell r="M2578">
            <v>2.6729828027479683</v>
          </cell>
        </row>
        <row r="2579">
          <cell r="A2579">
            <v>2577</v>
          </cell>
          <cell r="B2579">
            <v>49</v>
          </cell>
          <cell r="C2579" t="str">
            <v>046</v>
          </cell>
          <cell r="D2579" t="str">
            <v xml:space="preserve">BROOKLINE                    </v>
          </cell>
          <cell r="E2579">
            <v>0</v>
          </cell>
          <cell r="G2579">
            <v>8490</v>
          </cell>
          <cell r="H2579" t="str">
            <v>Medical/Health Services (3200)</v>
          </cell>
          <cell r="I2579">
            <v>196159</v>
          </cell>
          <cell r="J2579">
            <v>0</v>
          </cell>
          <cell r="K2579">
            <v>196159</v>
          </cell>
          <cell r="L2579">
            <v>0.17513071213745945</v>
          </cell>
          <cell r="M2579">
            <v>29.359406103602591</v>
          </cell>
        </row>
        <row r="2580">
          <cell r="A2580">
            <v>2578</v>
          </cell>
          <cell r="B2580">
            <v>50</v>
          </cell>
          <cell r="C2580" t="str">
            <v>046</v>
          </cell>
          <cell r="D2580" t="str">
            <v xml:space="preserve">BROOKLINE                    </v>
          </cell>
          <cell r="E2580">
            <v>0</v>
          </cell>
          <cell r="G2580">
            <v>8495</v>
          </cell>
          <cell r="H2580" t="str">
            <v>In-District Transportation (3300)</v>
          </cell>
          <cell r="I2580">
            <v>1574053</v>
          </cell>
          <cell r="J2580">
            <v>291685</v>
          </cell>
          <cell r="K2580">
            <v>1865738</v>
          </cell>
          <cell r="L2580">
            <v>1.6657304768168646</v>
          </cell>
          <cell r="M2580">
            <v>279.24775118614639</v>
          </cell>
        </row>
        <row r="2581">
          <cell r="A2581">
            <v>2579</v>
          </cell>
          <cell r="B2581">
            <v>51</v>
          </cell>
          <cell r="C2581" t="str">
            <v>046</v>
          </cell>
          <cell r="D2581" t="str">
            <v xml:space="preserve">BROOKLINE                    </v>
          </cell>
          <cell r="E2581">
            <v>0</v>
          </cell>
          <cell r="G2581">
            <v>8500</v>
          </cell>
          <cell r="H2581" t="str">
            <v>Food Salaries and Other Expenses (3400)</v>
          </cell>
          <cell r="I2581">
            <v>0</v>
          </cell>
          <cell r="J2581">
            <v>2019567</v>
          </cell>
          <cell r="K2581">
            <v>2019567</v>
          </cell>
          <cell r="L2581">
            <v>1.8030689742469761</v>
          </cell>
          <cell r="M2581">
            <v>302.27156391720172</v>
          </cell>
        </row>
        <row r="2582">
          <cell r="A2582">
            <v>2580</v>
          </cell>
          <cell r="B2582">
            <v>52</v>
          </cell>
          <cell r="C2582" t="str">
            <v>046</v>
          </cell>
          <cell r="D2582" t="str">
            <v xml:space="preserve">BROOKLINE                    </v>
          </cell>
          <cell r="E2582">
            <v>0</v>
          </cell>
          <cell r="G2582">
            <v>8505</v>
          </cell>
          <cell r="H2582" t="str">
            <v>Athletics (3510)</v>
          </cell>
          <cell r="I2582">
            <v>532162</v>
          </cell>
          <cell r="J2582">
            <v>291478</v>
          </cell>
          <cell r="K2582">
            <v>823640</v>
          </cell>
          <cell r="L2582">
            <v>0.73534561118733832</v>
          </cell>
          <cell r="M2582">
            <v>123.27541047400955</v>
          </cell>
        </row>
        <row r="2583">
          <cell r="A2583">
            <v>2581</v>
          </cell>
          <cell r="B2583">
            <v>53</v>
          </cell>
          <cell r="C2583" t="str">
            <v>046</v>
          </cell>
          <cell r="D2583" t="str">
            <v xml:space="preserve">BROOKLINE                    </v>
          </cell>
          <cell r="E2583">
            <v>0</v>
          </cell>
          <cell r="G2583">
            <v>8510</v>
          </cell>
          <cell r="H2583" t="str">
            <v>Other Student Body Activities (3520)</v>
          </cell>
          <cell r="I2583">
            <v>190029</v>
          </cell>
          <cell r="J2583">
            <v>60687</v>
          </cell>
          <cell r="K2583">
            <v>250716</v>
          </cell>
          <cell r="L2583">
            <v>0.2238391897606293</v>
          </cell>
          <cell r="M2583">
            <v>37.525032553544968</v>
          </cell>
        </row>
        <row r="2584">
          <cell r="A2584">
            <v>2582</v>
          </cell>
          <cell r="B2584">
            <v>54</v>
          </cell>
          <cell r="C2584" t="str">
            <v>046</v>
          </cell>
          <cell r="D2584" t="str">
            <v xml:space="preserve">BROOKLINE                    </v>
          </cell>
          <cell r="E2584">
            <v>0</v>
          </cell>
          <cell r="G2584">
            <v>8515</v>
          </cell>
          <cell r="H2584" t="str">
            <v>School Security  (3600)</v>
          </cell>
          <cell r="I2584">
            <v>75990</v>
          </cell>
          <cell r="J2584">
            <v>0</v>
          </cell>
          <cell r="K2584">
            <v>75990</v>
          </cell>
          <cell r="L2584">
            <v>6.7843855318010099E-2</v>
          </cell>
          <cell r="M2584">
            <v>11.373535090476404</v>
          </cell>
        </row>
        <row r="2585">
          <cell r="A2585">
            <v>2583</v>
          </cell>
          <cell r="B2585">
            <v>55</v>
          </cell>
          <cell r="C2585" t="str">
            <v>046</v>
          </cell>
          <cell r="D2585" t="str">
            <v xml:space="preserve">BROOKLINE                    </v>
          </cell>
          <cell r="E2585">
            <v>12</v>
          </cell>
          <cell r="F2585" t="str">
            <v>Operations and Maintenance</v>
          </cell>
          <cell r="I2585">
            <v>9513149</v>
          </cell>
          <cell r="J2585">
            <v>142323</v>
          </cell>
          <cell r="K2585">
            <v>9655472</v>
          </cell>
          <cell r="L2585">
            <v>8.6204032819462775</v>
          </cell>
          <cell r="M2585">
            <v>1445.1486986065586</v>
          </cell>
        </row>
        <row r="2586">
          <cell r="A2586">
            <v>2584</v>
          </cell>
          <cell r="B2586">
            <v>56</v>
          </cell>
          <cell r="C2586" t="str">
            <v>046</v>
          </cell>
          <cell r="D2586" t="str">
            <v xml:space="preserve">BROOKLINE                    </v>
          </cell>
          <cell r="E2586">
            <v>0</v>
          </cell>
          <cell r="G2586">
            <v>8520</v>
          </cell>
          <cell r="H2586" t="str">
            <v>Custodial Services (4110)</v>
          </cell>
          <cell r="I2586">
            <v>2712976</v>
          </cell>
          <cell r="J2586">
            <v>66057</v>
          </cell>
          <cell r="K2586">
            <v>2779033</v>
          </cell>
          <cell r="L2586">
            <v>2.4811200523223524</v>
          </cell>
          <cell r="M2586">
            <v>415.94195740349932</v>
          </cell>
        </row>
        <row r="2587">
          <cell r="A2587">
            <v>2585</v>
          </cell>
          <cell r="B2587">
            <v>57</v>
          </cell>
          <cell r="C2587" t="str">
            <v>046</v>
          </cell>
          <cell r="D2587" t="str">
            <v xml:space="preserve">BROOKLINE                    </v>
          </cell>
          <cell r="E2587">
            <v>0</v>
          </cell>
          <cell r="G2587">
            <v>8525</v>
          </cell>
          <cell r="H2587" t="str">
            <v>Heating of Buildings (4120)</v>
          </cell>
          <cell r="I2587">
            <v>44718</v>
          </cell>
          <cell r="J2587">
            <v>0</v>
          </cell>
          <cell r="K2587">
            <v>44718</v>
          </cell>
          <cell r="L2587">
            <v>3.9924220583113249E-2</v>
          </cell>
          <cell r="M2587">
            <v>6.6930088455839432</v>
          </cell>
        </row>
        <row r="2588">
          <cell r="A2588">
            <v>2586</v>
          </cell>
          <cell r="B2588">
            <v>58</v>
          </cell>
          <cell r="C2588" t="str">
            <v>046</v>
          </cell>
          <cell r="D2588" t="str">
            <v xml:space="preserve">BROOKLINE                    </v>
          </cell>
          <cell r="E2588">
            <v>0</v>
          </cell>
          <cell r="G2588">
            <v>8530</v>
          </cell>
          <cell r="H2588" t="str">
            <v>Utility Services (4130)</v>
          </cell>
          <cell r="I2588">
            <v>2532956</v>
          </cell>
          <cell r="J2588">
            <v>0</v>
          </cell>
          <cell r="K2588">
            <v>2532956</v>
          </cell>
          <cell r="L2588">
            <v>2.2614225607433296</v>
          </cell>
          <cell r="M2588">
            <v>379.11125080448414</v>
          </cell>
        </row>
        <row r="2589">
          <cell r="A2589">
            <v>2587</v>
          </cell>
          <cell r="B2589">
            <v>59</v>
          </cell>
          <cell r="C2589" t="str">
            <v>046</v>
          </cell>
          <cell r="D2589" t="str">
            <v xml:space="preserve">BROOKLINE                    </v>
          </cell>
          <cell r="E2589">
            <v>0</v>
          </cell>
          <cell r="G2589">
            <v>8535</v>
          </cell>
          <cell r="H2589" t="str">
            <v>Maintenance of Grounds (4210)</v>
          </cell>
          <cell r="I2589">
            <v>1616645</v>
          </cell>
          <cell r="J2589">
            <v>0</v>
          </cell>
          <cell r="K2589">
            <v>1616645</v>
          </cell>
          <cell r="L2589">
            <v>1.4433403010999399</v>
          </cell>
          <cell r="M2589">
            <v>241.96563543023063</v>
          </cell>
        </row>
        <row r="2590">
          <cell r="A2590">
            <v>2588</v>
          </cell>
          <cell r="B2590">
            <v>60</v>
          </cell>
          <cell r="C2590" t="str">
            <v>046</v>
          </cell>
          <cell r="D2590" t="str">
            <v xml:space="preserve">BROOKLINE                    </v>
          </cell>
          <cell r="E2590">
            <v>0</v>
          </cell>
          <cell r="G2590">
            <v>8540</v>
          </cell>
          <cell r="H2590" t="str">
            <v>Maintenance of Buildings (4220)</v>
          </cell>
          <cell r="I2590">
            <v>1479680</v>
          </cell>
          <cell r="J2590">
            <v>63540</v>
          </cell>
          <cell r="K2590">
            <v>1543220</v>
          </cell>
          <cell r="L2590">
            <v>1.3777864772188386</v>
          </cell>
          <cell r="M2590">
            <v>230.9760076631793</v>
          </cell>
        </row>
        <row r="2591">
          <cell r="A2591">
            <v>2589</v>
          </cell>
          <cell r="B2591">
            <v>61</v>
          </cell>
          <cell r="C2591" t="str">
            <v>046</v>
          </cell>
          <cell r="D2591" t="str">
            <v xml:space="preserve">BROOKLINE                    </v>
          </cell>
          <cell r="E2591">
            <v>0</v>
          </cell>
          <cell r="G2591">
            <v>8545</v>
          </cell>
          <cell r="H2591" t="str">
            <v>Building Security System (4225)</v>
          </cell>
          <cell r="I2591">
            <v>0</v>
          </cell>
          <cell r="J2591">
            <v>0</v>
          </cell>
          <cell r="K2591">
            <v>0</v>
          </cell>
          <cell r="L2591">
            <v>0</v>
          </cell>
          <cell r="M2591">
            <v>0</v>
          </cell>
        </row>
        <row r="2592">
          <cell r="A2592">
            <v>2590</v>
          </cell>
          <cell r="B2592">
            <v>62</v>
          </cell>
          <cell r="C2592" t="str">
            <v>046</v>
          </cell>
          <cell r="D2592" t="str">
            <v xml:space="preserve">BROOKLINE                    </v>
          </cell>
          <cell r="E2592">
            <v>0</v>
          </cell>
          <cell r="G2592">
            <v>8550</v>
          </cell>
          <cell r="H2592" t="str">
            <v>Maintenance of Equipment (4230)</v>
          </cell>
          <cell r="I2592">
            <v>0</v>
          </cell>
          <cell r="J2592">
            <v>11900</v>
          </cell>
          <cell r="K2592">
            <v>11900</v>
          </cell>
          <cell r="L2592">
            <v>1.0624317387607846E-2</v>
          </cell>
          <cell r="M2592">
            <v>1.7810905063385867</v>
          </cell>
        </row>
        <row r="2593">
          <cell r="A2593">
            <v>2591</v>
          </cell>
          <cell r="B2593">
            <v>63</v>
          </cell>
          <cell r="C2593" t="str">
            <v>046</v>
          </cell>
          <cell r="D2593" t="str">
            <v xml:space="preserve">BROOKLINE                    </v>
          </cell>
          <cell r="E2593">
            <v>0</v>
          </cell>
          <cell r="G2593">
            <v>8555</v>
          </cell>
          <cell r="H2593" t="str">
            <v xml:space="preserve">Extraordinary Maintenance (4300)   </v>
          </cell>
          <cell r="I2593">
            <v>985514</v>
          </cell>
          <cell r="J2593">
            <v>0</v>
          </cell>
          <cell r="K2593">
            <v>985514</v>
          </cell>
          <cell r="L2593">
            <v>0.87986668285134106</v>
          </cell>
          <cell r="M2593">
            <v>147.50333019023245</v>
          </cell>
        </row>
        <row r="2594">
          <cell r="A2594">
            <v>2592</v>
          </cell>
          <cell r="B2594">
            <v>64</v>
          </cell>
          <cell r="C2594" t="str">
            <v>046</v>
          </cell>
          <cell r="D2594" t="str">
            <v xml:space="preserve">BROOKLINE                    </v>
          </cell>
          <cell r="E2594">
            <v>0</v>
          </cell>
          <cell r="G2594">
            <v>8560</v>
          </cell>
          <cell r="H2594" t="str">
            <v>Networking and Telecommunications (4400)</v>
          </cell>
          <cell r="I2594">
            <v>140660</v>
          </cell>
          <cell r="J2594">
            <v>826</v>
          </cell>
          <cell r="K2594">
            <v>141486</v>
          </cell>
          <cell r="L2594">
            <v>0.12631866973975495</v>
          </cell>
          <cell r="M2594">
            <v>21.176417763010193</v>
          </cell>
        </row>
        <row r="2595">
          <cell r="A2595">
            <v>2593</v>
          </cell>
          <cell r="B2595">
            <v>65</v>
          </cell>
          <cell r="C2595" t="str">
            <v>046</v>
          </cell>
          <cell r="D2595" t="str">
            <v xml:space="preserve">BROOKLINE                    </v>
          </cell>
          <cell r="E2595">
            <v>0</v>
          </cell>
          <cell r="G2595">
            <v>8565</v>
          </cell>
          <cell r="H2595" t="str">
            <v>Technology Maintenance (4450)</v>
          </cell>
          <cell r="I2595">
            <v>0</v>
          </cell>
          <cell r="J2595">
            <v>0</v>
          </cell>
          <cell r="K2595">
            <v>0</v>
          </cell>
          <cell r="L2595">
            <v>0</v>
          </cell>
          <cell r="M2595">
            <v>0</v>
          </cell>
        </row>
        <row r="2596">
          <cell r="A2596">
            <v>2594</v>
          </cell>
          <cell r="B2596">
            <v>66</v>
          </cell>
          <cell r="C2596" t="str">
            <v>046</v>
          </cell>
          <cell r="D2596" t="str">
            <v xml:space="preserve">BROOKLINE                    </v>
          </cell>
          <cell r="E2596">
            <v>13</v>
          </cell>
          <cell r="F2596" t="str">
            <v>Insurance, Retirement Programs and Other</v>
          </cell>
          <cell r="I2596">
            <v>16389499</v>
          </cell>
          <cell r="J2596">
            <v>100000</v>
          </cell>
          <cell r="K2596">
            <v>16489499</v>
          </cell>
          <cell r="L2596">
            <v>14.721821087280857</v>
          </cell>
          <cell r="M2596">
            <v>2468.0075733764388</v>
          </cell>
        </row>
        <row r="2597">
          <cell r="A2597">
            <v>2595</v>
          </cell>
          <cell r="B2597">
            <v>67</v>
          </cell>
          <cell r="C2597" t="str">
            <v>046</v>
          </cell>
          <cell r="D2597" t="str">
            <v xml:space="preserve">BROOKLINE                    </v>
          </cell>
          <cell r="E2597">
            <v>0</v>
          </cell>
          <cell r="G2597">
            <v>8570</v>
          </cell>
          <cell r="H2597" t="str">
            <v>Employer Retirement Contributions (5100)</v>
          </cell>
          <cell r="I2597">
            <v>3104448</v>
          </cell>
          <cell r="J2597">
            <v>0</v>
          </cell>
          <cell r="K2597">
            <v>3104448</v>
          </cell>
          <cell r="L2597">
            <v>2.7716504928844037</v>
          </cell>
          <cell r="M2597">
            <v>464.64729917830363</v>
          </cell>
        </row>
        <row r="2598">
          <cell r="A2598">
            <v>2596</v>
          </cell>
          <cell r="B2598">
            <v>68</v>
          </cell>
          <cell r="C2598" t="str">
            <v>046</v>
          </cell>
          <cell r="D2598" t="str">
            <v xml:space="preserve">BROOKLINE                    </v>
          </cell>
          <cell r="E2598">
            <v>0</v>
          </cell>
          <cell r="G2598">
            <v>8575</v>
          </cell>
          <cell r="H2598" t="str">
            <v>Insurance for Active Employees (5200)</v>
          </cell>
          <cell r="I2598">
            <v>8011708</v>
          </cell>
          <cell r="J2598">
            <v>100000</v>
          </cell>
          <cell r="K2598">
            <v>8111708</v>
          </cell>
          <cell r="L2598">
            <v>7.2421311216468629</v>
          </cell>
          <cell r="M2598">
            <v>1214.0912696630894</v>
          </cell>
        </row>
        <row r="2599">
          <cell r="A2599">
            <v>2597</v>
          </cell>
          <cell r="B2599">
            <v>69</v>
          </cell>
          <cell r="C2599" t="str">
            <v>046</v>
          </cell>
          <cell r="D2599" t="str">
            <v xml:space="preserve">BROOKLINE                    </v>
          </cell>
          <cell r="E2599">
            <v>0</v>
          </cell>
          <cell r="G2599">
            <v>8580</v>
          </cell>
          <cell r="H2599" t="str">
            <v>Insurance for Retired School Employees (5250)</v>
          </cell>
          <cell r="I2599">
            <v>5130244</v>
          </cell>
          <cell r="J2599">
            <v>0</v>
          </cell>
          <cell r="K2599">
            <v>5130244</v>
          </cell>
          <cell r="L2599">
            <v>4.5802807169639355</v>
          </cell>
          <cell r="M2599">
            <v>767.85116668911735</v>
          </cell>
        </row>
        <row r="2600">
          <cell r="A2600">
            <v>2598</v>
          </cell>
          <cell r="B2600">
            <v>70</v>
          </cell>
          <cell r="C2600" t="str">
            <v>046</v>
          </cell>
          <cell r="D2600" t="str">
            <v xml:space="preserve">BROOKLINE                    </v>
          </cell>
          <cell r="E2600">
            <v>0</v>
          </cell>
          <cell r="G2600">
            <v>8585</v>
          </cell>
          <cell r="H2600" t="str">
            <v>Other Non-Employee Insurance (5260)</v>
          </cell>
          <cell r="I2600">
            <v>143099</v>
          </cell>
          <cell r="J2600">
            <v>0</v>
          </cell>
          <cell r="K2600">
            <v>143099</v>
          </cell>
          <cell r="L2600">
            <v>0.12775875578565507</v>
          </cell>
          <cell r="M2600">
            <v>21.417837845928187</v>
          </cell>
        </row>
        <row r="2601">
          <cell r="A2601">
            <v>2599</v>
          </cell>
          <cell r="B2601">
            <v>71</v>
          </cell>
          <cell r="C2601" t="str">
            <v>046</v>
          </cell>
          <cell r="D2601" t="str">
            <v xml:space="preserve">BROOKLINE                    </v>
          </cell>
          <cell r="E2601">
            <v>0</v>
          </cell>
          <cell r="G2601">
            <v>8590</v>
          </cell>
          <cell r="H2601" t="str">
            <v xml:space="preserve">Rental Lease of Equipment (5300)   </v>
          </cell>
          <cell r="I2601">
            <v>0</v>
          </cell>
          <cell r="J2601">
            <v>0</v>
          </cell>
          <cell r="K2601">
            <v>0</v>
          </cell>
          <cell r="L2601">
            <v>0</v>
          </cell>
          <cell r="M2601">
            <v>0</v>
          </cell>
        </row>
        <row r="2602">
          <cell r="A2602">
            <v>2600</v>
          </cell>
          <cell r="B2602">
            <v>72</v>
          </cell>
          <cell r="C2602" t="str">
            <v>046</v>
          </cell>
          <cell r="D2602" t="str">
            <v xml:space="preserve">BROOKLINE                    </v>
          </cell>
          <cell r="E2602">
            <v>0</v>
          </cell>
          <cell r="G2602">
            <v>8595</v>
          </cell>
          <cell r="H2602" t="str">
            <v>Rental Lease  of Buildings (5350)</v>
          </cell>
          <cell r="I2602">
            <v>0</v>
          </cell>
          <cell r="J2602">
            <v>0</v>
          </cell>
          <cell r="K2602">
            <v>0</v>
          </cell>
          <cell r="L2602">
            <v>0</v>
          </cell>
          <cell r="M2602">
            <v>0</v>
          </cell>
        </row>
        <row r="2603">
          <cell r="A2603">
            <v>2601</v>
          </cell>
          <cell r="B2603">
            <v>73</v>
          </cell>
          <cell r="C2603" t="str">
            <v>046</v>
          </cell>
          <cell r="D2603" t="str">
            <v xml:space="preserve">BROOKLINE                    </v>
          </cell>
          <cell r="E2603">
            <v>0</v>
          </cell>
          <cell r="G2603">
            <v>8600</v>
          </cell>
          <cell r="H2603" t="str">
            <v>Short Term Interest RAN's (5400)</v>
          </cell>
          <cell r="I2603">
            <v>0</v>
          </cell>
          <cell r="J2603">
            <v>0</v>
          </cell>
          <cell r="K2603">
            <v>0</v>
          </cell>
          <cell r="L2603">
            <v>0</v>
          </cell>
          <cell r="M2603">
            <v>0</v>
          </cell>
        </row>
        <row r="2604">
          <cell r="A2604">
            <v>2602</v>
          </cell>
          <cell r="B2604">
            <v>74</v>
          </cell>
          <cell r="C2604" t="str">
            <v>046</v>
          </cell>
          <cell r="D2604" t="str">
            <v xml:space="preserve">BROOKLINE                    </v>
          </cell>
          <cell r="E2604">
            <v>0</v>
          </cell>
          <cell r="G2604">
            <v>8610</v>
          </cell>
          <cell r="H2604" t="str">
            <v>Crossing Guards, Inspections, Bank Charges (5500)</v>
          </cell>
          <cell r="I2604">
            <v>0</v>
          </cell>
          <cell r="J2604">
            <v>0</v>
          </cell>
          <cell r="K2604">
            <v>0</v>
          </cell>
          <cell r="L2604">
            <v>0</v>
          </cell>
          <cell r="M2604">
            <v>0</v>
          </cell>
        </row>
        <row r="2605">
          <cell r="A2605">
            <v>2603</v>
          </cell>
          <cell r="B2605">
            <v>75</v>
          </cell>
          <cell r="C2605" t="str">
            <v>046</v>
          </cell>
          <cell r="D2605" t="str">
            <v xml:space="preserve">BROOKLINE                    </v>
          </cell>
          <cell r="E2605">
            <v>14</v>
          </cell>
          <cell r="F2605" t="str">
            <v xml:space="preserve">Payments To Out-Of-District Schools </v>
          </cell>
          <cell r="I2605">
            <v>4699362</v>
          </cell>
          <cell r="J2605">
            <v>1253503</v>
          </cell>
          <cell r="K2605">
            <v>5952865</v>
          </cell>
          <cell r="L2605">
            <v>5.3147165651749733</v>
          </cell>
          <cell r="M2605">
            <v>70951.90703218116</v>
          </cell>
        </row>
        <row r="2606">
          <cell r="A2606">
            <v>2604</v>
          </cell>
          <cell r="B2606">
            <v>76</v>
          </cell>
          <cell r="C2606" t="str">
            <v>046</v>
          </cell>
          <cell r="D2606" t="str">
            <v xml:space="preserve">BROOKLINE                    </v>
          </cell>
          <cell r="E2606">
            <v>15</v>
          </cell>
          <cell r="F2606" t="str">
            <v>Tuition To Other Schools (9000)</v>
          </cell>
          <cell r="G2606" t="str">
            <v xml:space="preserve"> </v>
          </cell>
          <cell r="I2606">
            <v>4689484</v>
          </cell>
          <cell r="J2606">
            <v>1253503</v>
          </cell>
          <cell r="K2606">
            <v>5942987</v>
          </cell>
          <cell r="L2606">
            <v>5.3058974889434785</v>
          </cell>
          <cell r="M2606">
            <v>70834.171632896294</v>
          </cell>
        </row>
        <row r="2607">
          <cell r="A2607">
            <v>2605</v>
          </cell>
          <cell r="B2607">
            <v>77</v>
          </cell>
          <cell r="C2607" t="str">
            <v>046</v>
          </cell>
          <cell r="D2607" t="str">
            <v xml:space="preserve">BROOKLINE                    </v>
          </cell>
          <cell r="E2607">
            <v>16</v>
          </cell>
          <cell r="F2607" t="str">
            <v>Out-of-District Transportation (3300)</v>
          </cell>
          <cell r="I2607">
            <v>9878</v>
          </cell>
          <cell r="K2607">
            <v>9878</v>
          </cell>
          <cell r="L2607">
            <v>8.8190762314949833E-3</v>
          </cell>
          <cell r="M2607">
            <v>117.73539928486292</v>
          </cell>
        </row>
        <row r="2608">
          <cell r="A2608">
            <v>2606</v>
          </cell>
          <cell r="B2608">
            <v>78</v>
          </cell>
          <cell r="C2608" t="str">
            <v>046</v>
          </cell>
          <cell r="D2608" t="str">
            <v xml:space="preserve">BROOKLINE                    </v>
          </cell>
          <cell r="E2608">
            <v>17</v>
          </cell>
          <cell r="F2608" t="str">
            <v>TOTAL EXPENDITURES</v>
          </cell>
          <cell r="I2608">
            <v>97322813</v>
          </cell>
          <cell r="J2608">
            <v>14684383</v>
          </cell>
          <cell r="K2608">
            <v>112007196</v>
          </cell>
          <cell r="L2608">
            <v>99.999999999999986</v>
          </cell>
          <cell r="M2608">
            <v>16556.376160350028</v>
          </cell>
        </row>
        <row r="2609">
          <cell r="A2609">
            <v>2607</v>
          </cell>
          <cell r="B2609">
            <v>79</v>
          </cell>
          <cell r="C2609" t="str">
            <v>046</v>
          </cell>
          <cell r="D2609" t="str">
            <v xml:space="preserve">BROOKLINE                    </v>
          </cell>
          <cell r="E2609">
            <v>18</v>
          </cell>
          <cell r="F2609" t="str">
            <v>percentage of overall spending from the general fund</v>
          </cell>
          <cell r="I2609">
            <v>86.889786081244281</v>
          </cell>
        </row>
        <row r="2610">
          <cell r="A2610">
            <v>2608</v>
          </cell>
          <cell r="B2610">
            <v>1</v>
          </cell>
          <cell r="C2610" t="str">
            <v>048</v>
          </cell>
          <cell r="D2610" t="str">
            <v xml:space="preserve">BURLINGTON                   </v>
          </cell>
          <cell r="E2610">
            <v>1</v>
          </cell>
          <cell r="F2610" t="str">
            <v>In-District FTE Average Membership</v>
          </cell>
          <cell r="G2610" t="str">
            <v xml:space="preserve"> </v>
          </cell>
        </row>
        <row r="2611">
          <cell r="A2611">
            <v>2609</v>
          </cell>
          <cell r="B2611">
            <v>2</v>
          </cell>
          <cell r="C2611" t="str">
            <v>048</v>
          </cell>
          <cell r="D2611" t="str">
            <v xml:space="preserve">BURLINGTON                   </v>
          </cell>
          <cell r="E2611">
            <v>2</v>
          </cell>
          <cell r="F2611" t="str">
            <v>Out-of-District FTE Average Membership</v>
          </cell>
          <cell r="G2611" t="str">
            <v xml:space="preserve"> </v>
          </cell>
        </row>
        <row r="2612">
          <cell r="A2612">
            <v>2610</v>
          </cell>
          <cell r="B2612">
            <v>3</v>
          </cell>
          <cell r="C2612" t="str">
            <v>048</v>
          </cell>
          <cell r="D2612" t="str">
            <v xml:space="preserve">BURLINGTON                   </v>
          </cell>
          <cell r="E2612">
            <v>3</v>
          </cell>
          <cell r="F2612" t="str">
            <v>Total FTE Average Membership</v>
          </cell>
          <cell r="G2612" t="str">
            <v xml:space="preserve"> </v>
          </cell>
        </row>
        <row r="2613">
          <cell r="A2613">
            <v>2611</v>
          </cell>
          <cell r="B2613">
            <v>4</v>
          </cell>
          <cell r="C2613" t="str">
            <v>048</v>
          </cell>
          <cell r="D2613" t="str">
            <v xml:space="preserve">BURLINGTON                   </v>
          </cell>
          <cell r="E2613">
            <v>4</v>
          </cell>
          <cell r="F2613" t="str">
            <v>Administration</v>
          </cell>
          <cell r="G2613" t="str">
            <v xml:space="preserve"> </v>
          </cell>
          <cell r="I2613">
            <v>1384762</v>
          </cell>
          <cell r="J2613">
            <v>0</v>
          </cell>
          <cell r="K2613">
            <v>1384762</v>
          </cell>
          <cell r="L2613">
            <v>2.4512805681419909</v>
          </cell>
          <cell r="M2613">
            <v>377.14464689380941</v>
          </cell>
        </row>
        <row r="2614">
          <cell r="A2614">
            <v>2612</v>
          </cell>
          <cell r="B2614">
            <v>5</v>
          </cell>
          <cell r="C2614" t="str">
            <v>048</v>
          </cell>
          <cell r="D2614" t="str">
            <v xml:space="preserve">BURLINGTON                   </v>
          </cell>
          <cell r="E2614">
            <v>0</v>
          </cell>
          <cell r="G2614">
            <v>8300</v>
          </cell>
          <cell r="H2614" t="str">
            <v>School Committee (1110)</v>
          </cell>
          <cell r="I2614">
            <v>38045</v>
          </cell>
          <cell r="J2614">
            <v>0</v>
          </cell>
          <cell r="K2614">
            <v>38045</v>
          </cell>
          <cell r="L2614">
            <v>6.7346568735249843E-2</v>
          </cell>
          <cell r="M2614">
            <v>10.361685322874964</v>
          </cell>
        </row>
        <row r="2615">
          <cell r="A2615">
            <v>2613</v>
          </cell>
          <cell r="B2615">
            <v>6</v>
          </cell>
          <cell r="C2615" t="str">
            <v>048</v>
          </cell>
          <cell r="D2615" t="str">
            <v xml:space="preserve">BURLINGTON                   </v>
          </cell>
          <cell r="E2615">
            <v>0</v>
          </cell>
          <cell r="G2615">
            <v>8305</v>
          </cell>
          <cell r="H2615" t="str">
            <v>Superintendent (1210)</v>
          </cell>
          <cell r="I2615">
            <v>177867</v>
          </cell>
          <cell r="J2615">
            <v>0</v>
          </cell>
          <cell r="K2615">
            <v>177867</v>
          </cell>
          <cell r="L2615">
            <v>0.31485693629209316</v>
          </cell>
          <cell r="M2615">
            <v>48.44268322575374</v>
          </cell>
        </row>
        <row r="2616">
          <cell r="A2616">
            <v>2614</v>
          </cell>
          <cell r="B2616">
            <v>7</v>
          </cell>
          <cell r="C2616" t="str">
            <v>048</v>
          </cell>
          <cell r="D2616" t="str">
            <v xml:space="preserve">BURLINGTON                   </v>
          </cell>
          <cell r="E2616">
            <v>0</v>
          </cell>
          <cell r="G2616">
            <v>8310</v>
          </cell>
          <cell r="H2616" t="str">
            <v>Assistant Superintendents (1220)</v>
          </cell>
          <cell r="I2616">
            <v>0</v>
          </cell>
          <cell r="J2616">
            <v>0</v>
          </cell>
          <cell r="K2616">
            <v>0</v>
          </cell>
          <cell r="L2616">
            <v>0</v>
          </cell>
          <cell r="M2616">
            <v>0</v>
          </cell>
        </row>
        <row r="2617">
          <cell r="A2617">
            <v>2615</v>
          </cell>
          <cell r="B2617">
            <v>8</v>
          </cell>
          <cell r="C2617" t="str">
            <v>048</v>
          </cell>
          <cell r="D2617" t="str">
            <v xml:space="preserve">BURLINGTON                   </v>
          </cell>
          <cell r="E2617">
            <v>0</v>
          </cell>
          <cell r="G2617">
            <v>8315</v>
          </cell>
          <cell r="H2617" t="str">
            <v>Other District-Wide Administration (1230)</v>
          </cell>
          <cell r="I2617">
            <v>0</v>
          </cell>
          <cell r="J2617">
            <v>0</v>
          </cell>
          <cell r="K2617">
            <v>0</v>
          </cell>
          <cell r="L2617">
            <v>0</v>
          </cell>
          <cell r="M2617">
            <v>0</v>
          </cell>
        </row>
        <row r="2618">
          <cell r="A2618">
            <v>2616</v>
          </cell>
          <cell r="B2618">
            <v>9</v>
          </cell>
          <cell r="C2618" t="str">
            <v>048</v>
          </cell>
          <cell r="D2618" t="str">
            <v xml:space="preserve">BURLINGTON                   </v>
          </cell>
          <cell r="E2618">
            <v>0</v>
          </cell>
          <cell r="G2618">
            <v>8320</v>
          </cell>
          <cell r="H2618" t="str">
            <v>Business and Finance (1410)</v>
          </cell>
          <cell r="I2618">
            <v>661434</v>
          </cell>
          <cell r="J2618">
            <v>0</v>
          </cell>
          <cell r="K2618">
            <v>661434</v>
          </cell>
          <cell r="L2618">
            <v>1.1708584661540609</v>
          </cell>
          <cell r="M2618">
            <v>180.14380259825151</v>
          </cell>
        </row>
        <row r="2619">
          <cell r="A2619">
            <v>2617</v>
          </cell>
          <cell r="B2619">
            <v>10</v>
          </cell>
          <cell r="C2619" t="str">
            <v>048</v>
          </cell>
          <cell r="D2619" t="str">
            <v xml:space="preserve">BURLINGTON                   </v>
          </cell>
          <cell r="E2619">
            <v>0</v>
          </cell>
          <cell r="G2619">
            <v>8325</v>
          </cell>
          <cell r="H2619" t="str">
            <v>Human Resources and Benefits (1420)</v>
          </cell>
          <cell r="I2619">
            <v>36318</v>
          </cell>
          <cell r="J2619">
            <v>0</v>
          </cell>
          <cell r="K2619">
            <v>36318</v>
          </cell>
          <cell r="L2619">
            <v>6.4289464668860666E-2</v>
          </cell>
          <cell r="M2619">
            <v>9.8913309910940441</v>
          </cell>
        </row>
        <row r="2620">
          <cell r="A2620">
            <v>2618</v>
          </cell>
          <cell r="B2620">
            <v>11</v>
          </cell>
          <cell r="C2620" t="str">
            <v>048</v>
          </cell>
          <cell r="D2620" t="str">
            <v xml:space="preserve">BURLINGTON                   </v>
          </cell>
          <cell r="E2620">
            <v>0</v>
          </cell>
          <cell r="G2620">
            <v>8330</v>
          </cell>
          <cell r="H2620" t="str">
            <v>Legal Service For School Committee (1430)</v>
          </cell>
          <cell r="I2620">
            <v>53674</v>
          </cell>
          <cell r="J2620">
            <v>0</v>
          </cell>
          <cell r="K2620">
            <v>53674</v>
          </cell>
          <cell r="L2620">
            <v>9.5012740972422141E-2</v>
          </cell>
          <cell r="M2620">
            <v>14.618296701800256</v>
          </cell>
        </row>
        <row r="2621">
          <cell r="A2621">
            <v>2619</v>
          </cell>
          <cell r="B2621">
            <v>12</v>
          </cell>
          <cell r="C2621" t="str">
            <v>048</v>
          </cell>
          <cell r="D2621" t="str">
            <v xml:space="preserve">BURLINGTON                   </v>
          </cell>
          <cell r="E2621">
            <v>0</v>
          </cell>
          <cell r="G2621">
            <v>8335</v>
          </cell>
          <cell r="H2621" t="str">
            <v>Legal Settlements (1435)</v>
          </cell>
          <cell r="I2621">
            <v>0</v>
          </cell>
          <cell r="J2621">
            <v>0</v>
          </cell>
          <cell r="K2621">
            <v>0</v>
          </cell>
          <cell r="L2621">
            <v>0</v>
          </cell>
          <cell r="M2621">
            <v>0</v>
          </cell>
        </row>
        <row r="2622">
          <cell r="A2622">
            <v>2620</v>
          </cell>
          <cell r="B2622">
            <v>13</v>
          </cell>
          <cell r="C2622" t="str">
            <v>048</v>
          </cell>
          <cell r="D2622" t="str">
            <v xml:space="preserve">BURLINGTON                   </v>
          </cell>
          <cell r="E2622">
            <v>0</v>
          </cell>
          <cell r="G2622">
            <v>8340</v>
          </cell>
          <cell r="H2622" t="str">
            <v>District-wide Information Mgmt and Tech (1450)</v>
          </cell>
          <cell r="I2622">
            <v>417424</v>
          </cell>
          <cell r="J2622">
            <v>0</v>
          </cell>
          <cell r="K2622">
            <v>417424</v>
          </cell>
          <cell r="L2622">
            <v>0.73891639131930431</v>
          </cell>
          <cell r="M2622">
            <v>113.68684805403493</v>
          </cell>
        </row>
        <row r="2623">
          <cell r="A2623">
            <v>2621</v>
          </cell>
          <cell r="B2623">
            <v>14</v>
          </cell>
          <cell r="C2623" t="str">
            <v>048</v>
          </cell>
          <cell r="D2623" t="str">
            <v xml:space="preserve">BURLINGTON                   </v>
          </cell>
          <cell r="E2623">
            <v>5</v>
          </cell>
          <cell r="F2623" t="str">
            <v xml:space="preserve">Instructional Leadership </v>
          </cell>
          <cell r="I2623">
            <v>3302945</v>
          </cell>
          <cell r="J2623">
            <v>11250</v>
          </cell>
          <cell r="K2623">
            <v>3314195</v>
          </cell>
          <cell r="L2623">
            <v>5.8667278583130864</v>
          </cell>
          <cell r="M2623">
            <v>902.63229566685732</v>
          </cell>
        </row>
        <row r="2624">
          <cell r="A2624">
            <v>2622</v>
          </cell>
          <cell r="B2624">
            <v>15</v>
          </cell>
          <cell r="C2624" t="str">
            <v>048</v>
          </cell>
          <cell r="D2624" t="str">
            <v xml:space="preserve">BURLINGTON                   </v>
          </cell>
          <cell r="E2624">
            <v>0</v>
          </cell>
          <cell r="G2624">
            <v>8345</v>
          </cell>
          <cell r="H2624" t="str">
            <v>Curriculum Directors  (Supervisory) (2110)</v>
          </cell>
          <cell r="I2624">
            <v>1313276</v>
          </cell>
          <cell r="J2624">
            <v>0</v>
          </cell>
          <cell r="K2624">
            <v>1313276</v>
          </cell>
          <cell r="L2624">
            <v>2.3247373479393869</v>
          </cell>
          <cell r="M2624">
            <v>357.6751913282676</v>
          </cell>
        </row>
        <row r="2625">
          <cell r="A2625">
            <v>2623</v>
          </cell>
          <cell r="B2625">
            <v>16</v>
          </cell>
          <cell r="C2625" t="str">
            <v>048</v>
          </cell>
          <cell r="D2625" t="str">
            <v xml:space="preserve">BURLINGTON                   </v>
          </cell>
          <cell r="E2625">
            <v>0</v>
          </cell>
          <cell r="G2625">
            <v>8350</v>
          </cell>
          <cell r="H2625" t="str">
            <v>Department Heads  (Non-Supervisory) (2120)</v>
          </cell>
          <cell r="I2625">
            <v>0</v>
          </cell>
          <cell r="J2625">
            <v>0</v>
          </cell>
          <cell r="K2625">
            <v>0</v>
          </cell>
          <cell r="L2625">
            <v>0</v>
          </cell>
          <cell r="M2625">
            <v>0</v>
          </cell>
        </row>
        <row r="2626">
          <cell r="A2626">
            <v>2624</v>
          </cell>
          <cell r="B2626">
            <v>17</v>
          </cell>
          <cell r="C2626" t="str">
            <v>048</v>
          </cell>
          <cell r="D2626" t="str">
            <v xml:space="preserve">BURLINGTON                   </v>
          </cell>
          <cell r="E2626">
            <v>0</v>
          </cell>
          <cell r="G2626">
            <v>8355</v>
          </cell>
          <cell r="H2626" t="str">
            <v>School Leadership-Building (2210)</v>
          </cell>
          <cell r="I2626">
            <v>1989669</v>
          </cell>
          <cell r="J2626">
            <v>11250</v>
          </cell>
          <cell r="K2626">
            <v>2000919</v>
          </cell>
          <cell r="L2626">
            <v>3.5419905103736995</v>
          </cell>
          <cell r="M2626">
            <v>544.95710433858983</v>
          </cell>
        </row>
        <row r="2627">
          <cell r="A2627">
            <v>2625</v>
          </cell>
          <cell r="B2627">
            <v>18</v>
          </cell>
          <cell r="C2627" t="str">
            <v>048</v>
          </cell>
          <cell r="D2627" t="str">
            <v xml:space="preserve">BURLINGTON                   </v>
          </cell>
          <cell r="E2627">
            <v>0</v>
          </cell>
          <cell r="G2627">
            <v>8360</v>
          </cell>
          <cell r="H2627" t="str">
            <v>Curriculum Leaders/Dept Heads-Building Level (2220)</v>
          </cell>
          <cell r="I2627">
            <v>0</v>
          </cell>
          <cell r="J2627">
            <v>0</v>
          </cell>
          <cell r="K2627">
            <v>0</v>
          </cell>
          <cell r="L2627">
            <v>0</v>
          </cell>
          <cell r="M2627">
            <v>0</v>
          </cell>
        </row>
        <row r="2628">
          <cell r="A2628">
            <v>2626</v>
          </cell>
          <cell r="B2628">
            <v>19</v>
          </cell>
          <cell r="C2628" t="str">
            <v>048</v>
          </cell>
          <cell r="D2628" t="str">
            <v xml:space="preserve">BURLINGTON                   </v>
          </cell>
          <cell r="E2628">
            <v>0</v>
          </cell>
          <cell r="G2628">
            <v>8365</v>
          </cell>
          <cell r="H2628" t="str">
            <v>Building Technology (2250)</v>
          </cell>
          <cell r="I2628">
            <v>0</v>
          </cell>
          <cell r="J2628">
            <v>0</v>
          </cell>
          <cell r="K2628">
            <v>0</v>
          </cell>
          <cell r="L2628">
            <v>0</v>
          </cell>
          <cell r="M2628">
            <v>0</v>
          </cell>
        </row>
        <row r="2629">
          <cell r="A2629">
            <v>2627</v>
          </cell>
          <cell r="B2629">
            <v>20</v>
          </cell>
          <cell r="C2629" t="str">
            <v>048</v>
          </cell>
          <cell r="D2629" t="str">
            <v xml:space="preserve">BURLINGTON                   </v>
          </cell>
          <cell r="E2629">
            <v>0</v>
          </cell>
          <cell r="G2629">
            <v>8380</v>
          </cell>
          <cell r="H2629" t="str">
            <v>Instructional Coordinators and Team Leaders (2315)</v>
          </cell>
          <cell r="I2629">
            <v>0</v>
          </cell>
          <cell r="J2629">
            <v>0</v>
          </cell>
          <cell r="K2629">
            <v>0</v>
          </cell>
          <cell r="L2629">
            <v>0</v>
          </cell>
          <cell r="M2629">
            <v>0</v>
          </cell>
        </row>
        <row r="2630">
          <cell r="A2630">
            <v>2628</v>
          </cell>
          <cell r="B2630">
            <v>21</v>
          </cell>
          <cell r="C2630" t="str">
            <v>048</v>
          </cell>
          <cell r="D2630" t="str">
            <v xml:space="preserve">BURLINGTON                   </v>
          </cell>
          <cell r="E2630">
            <v>6</v>
          </cell>
          <cell r="F2630" t="str">
            <v>Classroom and Specialist Teachers</v>
          </cell>
          <cell r="I2630">
            <v>22462673</v>
          </cell>
          <cell r="J2630">
            <v>1360166</v>
          </cell>
          <cell r="K2630">
            <v>23822839</v>
          </cell>
          <cell r="L2630">
            <v>42.170757371068227</v>
          </cell>
          <cell r="M2630">
            <v>6488.2313369828689</v>
          </cell>
        </row>
        <row r="2631">
          <cell r="A2631">
            <v>2629</v>
          </cell>
          <cell r="B2631">
            <v>22</v>
          </cell>
          <cell r="C2631" t="str">
            <v>048</v>
          </cell>
          <cell r="D2631" t="str">
            <v xml:space="preserve">BURLINGTON                   </v>
          </cell>
          <cell r="E2631">
            <v>0</v>
          </cell>
          <cell r="G2631">
            <v>8370</v>
          </cell>
          <cell r="H2631" t="str">
            <v>Teachers, Classroom (2305)</v>
          </cell>
          <cell r="I2631">
            <v>18055599</v>
          </cell>
          <cell r="J2631">
            <v>1360166</v>
          </cell>
          <cell r="K2631">
            <v>19415765</v>
          </cell>
          <cell r="L2631">
            <v>34.369434935470053</v>
          </cell>
          <cell r="M2631">
            <v>5287.9497235612935</v>
          </cell>
        </row>
        <row r="2632">
          <cell r="A2632">
            <v>2630</v>
          </cell>
          <cell r="B2632">
            <v>23</v>
          </cell>
          <cell r="C2632" t="str">
            <v>048</v>
          </cell>
          <cell r="D2632" t="str">
            <v xml:space="preserve">BURLINGTON                   </v>
          </cell>
          <cell r="E2632">
            <v>0</v>
          </cell>
          <cell r="G2632">
            <v>8375</v>
          </cell>
          <cell r="H2632" t="str">
            <v>Teachers, Specialists  (2310)</v>
          </cell>
          <cell r="I2632">
            <v>4407074</v>
          </cell>
          <cell r="J2632">
            <v>0</v>
          </cell>
          <cell r="K2632">
            <v>4407074</v>
          </cell>
          <cell r="L2632">
            <v>7.8013224355981734</v>
          </cell>
          <cell r="M2632">
            <v>1200.2816134215759</v>
          </cell>
        </row>
        <row r="2633">
          <cell r="A2633">
            <v>2631</v>
          </cell>
          <cell r="B2633">
            <v>24</v>
          </cell>
          <cell r="C2633" t="str">
            <v>048</v>
          </cell>
          <cell r="D2633" t="str">
            <v xml:space="preserve">BURLINGTON                   </v>
          </cell>
          <cell r="E2633">
            <v>7</v>
          </cell>
          <cell r="F2633" t="str">
            <v>Other Teaching Services</v>
          </cell>
          <cell r="I2633">
            <v>2075641</v>
          </cell>
          <cell r="J2633">
            <v>714447</v>
          </cell>
          <cell r="K2633">
            <v>2790088</v>
          </cell>
          <cell r="L2633">
            <v>4.9389631559835925</v>
          </cell>
          <cell r="M2633">
            <v>759.88996922406523</v>
          </cell>
        </row>
        <row r="2634">
          <cell r="A2634">
            <v>2632</v>
          </cell>
          <cell r="B2634">
            <v>25</v>
          </cell>
          <cell r="C2634" t="str">
            <v>048</v>
          </cell>
          <cell r="D2634" t="str">
            <v xml:space="preserve">BURLINGTON                   </v>
          </cell>
          <cell r="E2634">
            <v>0</v>
          </cell>
          <cell r="G2634">
            <v>8385</v>
          </cell>
          <cell r="H2634" t="str">
            <v>Medical/ Therapeutic Services (2320)</v>
          </cell>
          <cell r="I2634">
            <v>327826</v>
          </cell>
          <cell r="J2634">
            <v>0</v>
          </cell>
          <cell r="K2634">
            <v>327826</v>
          </cell>
          <cell r="L2634">
            <v>0.58031163732953128</v>
          </cell>
          <cell r="M2634">
            <v>89.284527603017679</v>
          </cell>
        </row>
        <row r="2635">
          <cell r="A2635">
            <v>2633</v>
          </cell>
          <cell r="B2635">
            <v>26</v>
          </cell>
          <cell r="C2635" t="str">
            <v>048</v>
          </cell>
          <cell r="D2635" t="str">
            <v xml:space="preserve">BURLINGTON                   </v>
          </cell>
          <cell r="E2635">
            <v>0</v>
          </cell>
          <cell r="G2635">
            <v>8390</v>
          </cell>
          <cell r="H2635" t="str">
            <v>Substitute Teachers (2325)</v>
          </cell>
          <cell r="I2635">
            <v>362636</v>
          </cell>
          <cell r="J2635">
            <v>0</v>
          </cell>
          <cell r="K2635">
            <v>362636</v>
          </cell>
          <cell r="L2635">
            <v>0.64193166775860333</v>
          </cell>
          <cell r="M2635">
            <v>98.765149658196478</v>
          </cell>
        </row>
        <row r="2636">
          <cell r="A2636">
            <v>2634</v>
          </cell>
          <cell r="B2636">
            <v>27</v>
          </cell>
          <cell r="C2636" t="str">
            <v>048</v>
          </cell>
          <cell r="D2636" t="str">
            <v xml:space="preserve">BURLINGTON                   </v>
          </cell>
          <cell r="E2636">
            <v>0</v>
          </cell>
          <cell r="G2636">
            <v>8395</v>
          </cell>
          <cell r="H2636" t="str">
            <v>Non-Clerical Paraprofs./Instructional Assistants (2330)</v>
          </cell>
          <cell r="I2636">
            <v>968538</v>
          </cell>
          <cell r="J2636">
            <v>714447</v>
          </cell>
          <cell r="K2636">
            <v>1682985</v>
          </cell>
          <cell r="L2636">
            <v>2.9791895119698899</v>
          </cell>
          <cell r="M2636">
            <v>458.36669662554135</v>
          </cell>
        </row>
        <row r="2637">
          <cell r="A2637">
            <v>2635</v>
          </cell>
          <cell r="B2637">
            <v>28</v>
          </cell>
          <cell r="C2637" t="str">
            <v>048</v>
          </cell>
          <cell r="D2637" t="str">
            <v xml:space="preserve">BURLINGTON                   </v>
          </cell>
          <cell r="E2637">
            <v>0</v>
          </cell>
          <cell r="G2637">
            <v>8400</v>
          </cell>
          <cell r="H2637" t="str">
            <v>Librarians and Media Center Directors (2340)</v>
          </cell>
          <cell r="I2637">
            <v>416641</v>
          </cell>
          <cell r="J2637">
            <v>0</v>
          </cell>
          <cell r="K2637">
            <v>416641</v>
          </cell>
          <cell r="L2637">
            <v>0.73753033892556796</v>
          </cell>
          <cell r="M2637">
            <v>113.4735953373097</v>
          </cell>
        </row>
        <row r="2638">
          <cell r="A2638">
            <v>2636</v>
          </cell>
          <cell r="B2638">
            <v>29</v>
          </cell>
          <cell r="C2638" t="str">
            <v>048</v>
          </cell>
          <cell r="D2638" t="str">
            <v xml:space="preserve">BURLINGTON                   </v>
          </cell>
          <cell r="E2638">
            <v>8</v>
          </cell>
          <cell r="F2638" t="str">
            <v>Professional Development</v>
          </cell>
          <cell r="I2638">
            <v>619352</v>
          </cell>
          <cell r="J2638">
            <v>2035</v>
          </cell>
          <cell r="K2638">
            <v>621387</v>
          </cell>
          <cell r="L2638">
            <v>1.0999679933418505</v>
          </cell>
          <cell r="M2638">
            <v>169.23686575700631</v>
          </cell>
        </row>
        <row r="2639">
          <cell r="A2639">
            <v>2637</v>
          </cell>
          <cell r="B2639">
            <v>30</v>
          </cell>
          <cell r="C2639" t="str">
            <v>048</v>
          </cell>
          <cell r="D2639" t="str">
            <v xml:space="preserve">BURLINGTON                   </v>
          </cell>
          <cell r="E2639">
            <v>0</v>
          </cell>
          <cell r="G2639">
            <v>8405</v>
          </cell>
          <cell r="H2639" t="str">
            <v>Professional Development Leadership (2351)</v>
          </cell>
          <cell r="I2639">
            <v>16652</v>
          </cell>
          <cell r="J2639">
            <v>0</v>
          </cell>
          <cell r="K2639">
            <v>16652</v>
          </cell>
          <cell r="L2639">
            <v>2.9477068276498371E-2</v>
          </cell>
          <cell r="M2639">
            <v>4.5352289130375576</v>
          </cell>
        </row>
        <row r="2640">
          <cell r="A2640">
            <v>2638</v>
          </cell>
          <cell r="B2640">
            <v>31</v>
          </cell>
          <cell r="C2640" t="str">
            <v>048</v>
          </cell>
          <cell r="D2640" t="str">
            <v xml:space="preserve">BURLINGTON                   </v>
          </cell>
          <cell r="E2640">
            <v>0</v>
          </cell>
          <cell r="G2640">
            <v>8410</v>
          </cell>
          <cell r="H2640" t="str">
            <v>Teacher/Instructional Staff-Professional Days (2353)</v>
          </cell>
          <cell r="I2640">
            <v>494193</v>
          </cell>
          <cell r="J2640">
            <v>0</v>
          </cell>
          <cell r="K2640">
            <v>494193</v>
          </cell>
          <cell r="L2640">
            <v>0.87481148227045158</v>
          </cell>
          <cell r="M2640">
            <v>134.59514666230902</v>
          </cell>
        </row>
        <row r="2641">
          <cell r="A2641">
            <v>2639</v>
          </cell>
          <cell r="B2641">
            <v>32</v>
          </cell>
          <cell r="C2641" t="str">
            <v>048</v>
          </cell>
          <cell r="D2641" t="str">
            <v xml:space="preserve">BURLINGTON                   </v>
          </cell>
          <cell r="E2641">
            <v>0</v>
          </cell>
          <cell r="G2641">
            <v>8415</v>
          </cell>
          <cell r="H2641" t="str">
            <v>Substitutes for Instructional Staff at Prof. Dev. (2355)</v>
          </cell>
          <cell r="I2641">
            <v>35245</v>
          </cell>
          <cell r="J2641">
            <v>0</v>
          </cell>
          <cell r="K2641">
            <v>35245</v>
          </cell>
          <cell r="L2641">
            <v>6.2390059536703402E-2</v>
          </cell>
          <cell r="M2641">
            <v>9.5990957866928124</v>
          </cell>
        </row>
        <row r="2642">
          <cell r="A2642">
            <v>2640</v>
          </cell>
          <cell r="B2642">
            <v>33</v>
          </cell>
          <cell r="C2642" t="str">
            <v>048</v>
          </cell>
          <cell r="D2642" t="str">
            <v xml:space="preserve">BURLINGTON                   </v>
          </cell>
          <cell r="E2642">
            <v>0</v>
          </cell>
          <cell r="G2642">
            <v>8420</v>
          </cell>
          <cell r="H2642" t="str">
            <v>Prof. Dev.  Stipends, Providers and Expenses (2357)</v>
          </cell>
          <cell r="I2642">
            <v>73262</v>
          </cell>
          <cell r="J2642">
            <v>2035</v>
          </cell>
          <cell r="K2642">
            <v>75297</v>
          </cell>
          <cell r="L2642">
            <v>0.13328938325819709</v>
          </cell>
          <cell r="M2642">
            <v>20.507394394966909</v>
          </cell>
        </row>
        <row r="2643">
          <cell r="A2643">
            <v>2641</v>
          </cell>
          <cell r="B2643">
            <v>34</v>
          </cell>
          <cell r="C2643" t="str">
            <v>048</v>
          </cell>
          <cell r="D2643" t="str">
            <v xml:space="preserve">BURLINGTON                   </v>
          </cell>
          <cell r="E2643">
            <v>9</v>
          </cell>
          <cell r="F2643" t="str">
            <v>Instructional Materials, Equipment and Technology</v>
          </cell>
          <cell r="I2643">
            <v>703240</v>
          </cell>
          <cell r="J2643">
            <v>461720</v>
          </cell>
          <cell r="K2643">
            <v>1164960</v>
          </cell>
          <cell r="L2643">
            <v>2.0621910556923817</v>
          </cell>
          <cell r="M2643">
            <v>317.28082359669907</v>
          </cell>
        </row>
        <row r="2644">
          <cell r="A2644">
            <v>2642</v>
          </cell>
          <cell r="B2644">
            <v>35</v>
          </cell>
          <cell r="C2644" t="str">
            <v>048</v>
          </cell>
          <cell r="D2644" t="str">
            <v xml:space="preserve">BURLINGTON                   </v>
          </cell>
          <cell r="E2644">
            <v>0</v>
          </cell>
          <cell r="G2644">
            <v>8425</v>
          </cell>
          <cell r="H2644" t="str">
            <v>Textbooks &amp; Related Software/Media/Materials (2410)</v>
          </cell>
          <cell r="I2644">
            <v>270399</v>
          </cell>
          <cell r="J2644">
            <v>286</v>
          </cell>
          <cell r="K2644">
            <v>270685</v>
          </cell>
          <cell r="L2644">
            <v>0.47916167586019465</v>
          </cell>
          <cell r="M2644">
            <v>73.72198164338046</v>
          </cell>
        </row>
        <row r="2645">
          <cell r="A2645">
            <v>2643</v>
          </cell>
          <cell r="B2645">
            <v>36</v>
          </cell>
          <cell r="C2645" t="str">
            <v>048</v>
          </cell>
          <cell r="D2645" t="str">
            <v xml:space="preserve">BURLINGTON                   </v>
          </cell>
          <cell r="E2645">
            <v>0</v>
          </cell>
          <cell r="G2645">
            <v>8430</v>
          </cell>
          <cell r="H2645" t="str">
            <v>Other Instructional Materials (2415)</v>
          </cell>
          <cell r="I2645">
            <v>262920</v>
          </cell>
          <cell r="J2645">
            <v>301300</v>
          </cell>
          <cell r="K2645">
            <v>564220</v>
          </cell>
          <cell r="L2645">
            <v>0.99877200714424152</v>
          </cell>
          <cell r="M2645">
            <v>153.66723860881882</v>
          </cell>
        </row>
        <row r="2646">
          <cell r="A2646">
            <v>2644</v>
          </cell>
          <cell r="B2646">
            <v>37</v>
          </cell>
          <cell r="C2646" t="str">
            <v>048</v>
          </cell>
          <cell r="D2646" t="str">
            <v xml:space="preserve">BURLINGTON                   </v>
          </cell>
          <cell r="E2646">
            <v>0</v>
          </cell>
          <cell r="G2646">
            <v>8435</v>
          </cell>
          <cell r="H2646" t="str">
            <v>Instructional Equipment (2420)</v>
          </cell>
          <cell r="I2646">
            <v>25004</v>
          </cell>
          <cell r="J2646">
            <v>0</v>
          </cell>
          <cell r="K2646">
            <v>25004</v>
          </cell>
          <cell r="L2646">
            <v>4.4261627143019774E-2</v>
          </cell>
          <cell r="M2646">
            <v>6.8099245581065997</v>
          </cell>
        </row>
        <row r="2647">
          <cell r="A2647">
            <v>2645</v>
          </cell>
          <cell r="B2647">
            <v>38</v>
          </cell>
          <cell r="C2647" t="str">
            <v>048</v>
          </cell>
          <cell r="D2647" t="str">
            <v xml:space="preserve">BURLINGTON                   </v>
          </cell>
          <cell r="E2647">
            <v>0</v>
          </cell>
          <cell r="G2647">
            <v>8440</v>
          </cell>
          <cell r="H2647" t="str">
            <v>General Supplies (2430)</v>
          </cell>
          <cell r="I2647">
            <v>119082</v>
          </cell>
          <cell r="J2647">
            <v>132500</v>
          </cell>
          <cell r="K2647">
            <v>251582</v>
          </cell>
          <cell r="L2647">
            <v>0.44534589185311152</v>
          </cell>
          <cell r="M2647">
            <v>68.519214532777738</v>
          </cell>
        </row>
        <row r="2648">
          <cell r="A2648">
            <v>2646</v>
          </cell>
          <cell r="B2648">
            <v>39</v>
          </cell>
          <cell r="C2648" t="str">
            <v>048</v>
          </cell>
          <cell r="D2648" t="str">
            <v xml:space="preserve">BURLINGTON                   </v>
          </cell>
          <cell r="E2648">
            <v>0</v>
          </cell>
          <cell r="G2648">
            <v>8445</v>
          </cell>
          <cell r="H2648" t="str">
            <v>Other Instructional Services (2440)</v>
          </cell>
          <cell r="I2648">
            <v>25835</v>
          </cell>
          <cell r="J2648">
            <v>27634</v>
          </cell>
          <cell r="K2648">
            <v>53469</v>
          </cell>
          <cell r="L2648">
            <v>9.4649853691814279E-2</v>
          </cell>
          <cell r="M2648">
            <v>14.562464253615492</v>
          </cell>
        </row>
        <row r="2649">
          <cell r="A2649">
            <v>2647</v>
          </cell>
          <cell r="B2649">
            <v>40</v>
          </cell>
          <cell r="C2649" t="str">
            <v>048</v>
          </cell>
          <cell r="D2649" t="str">
            <v xml:space="preserve">BURLINGTON                   </v>
          </cell>
          <cell r="E2649">
            <v>0</v>
          </cell>
          <cell r="G2649">
            <v>8450</v>
          </cell>
          <cell r="H2649" t="str">
            <v>Classroom Instructional Technology (2451)</v>
          </cell>
          <cell r="I2649">
            <v>0</v>
          </cell>
          <cell r="J2649">
            <v>0</v>
          </cell>
          <cell r="K2649">
            <v>0</v>
          </cell>
          <cell r="L2649">
            <v>0</v>
          </cell>
          <cell r="M2649">
            <v>0</v>
          </cell>
        </row>
        <row r="2650">
          <cell r="A2650">
            <v>2648</v>
          </cell>
          <cell r="B2650">
            <v>41</v>
          </cell>
          <cell r="C2650" t="str">
            <v>048</v>
          </cell>
          <cell r="D2650" t="str">
            <v xml:space="preserve">BURLINGTON                   </v>
          </cell>
          <cell r="E2650">
            <v>0</v>
          </cell>
          <cell r="G2650">
            <v>8455</v>
          </cell>
          <cell r="H2650" t="str">
            <v>Other Instructional Hardware  (2453)</v>
          </cell>
          <cell r="I2650">
            <v>0</v>
          </cell>
          <cell r="J2650">
            <v>0</v>
          </cell>
          <cell r="K2650">
            <v>0</v>
          </cell>
          <cell r="L2650">
            <v>0</v>
          </cell>
          <cell r="M2650">
            <v>0</v>
          </cell>
        </row>
        <row r="2651">
          <cell r="A2651">
            <v>2649</v>
          </cell>
          <cell r="B2651">
            <v>42</v>
          </cell>
          <cell r="C2651" t="str">
            <v>048</v>
          </cell>
          <cell r="D2651" t="str">
            <v xml:space="preserve">BURLINGTON                   </v>
          </cell>
          <cell r="E2651">
            <v>0</v>
          </cell>
          <cell r="G2651">
            <v>8460</v>
          </cell>
          <cell r="H2651" t="str">
            <v>Instructional Software (2455)</v>
          </cell>
          <cell r="I2651">
            <v>0</v>
          </cell>
          <cell r="J2651">
            <v>0</v>
          </cell>
          <cell r="K2651">
            <v>0</v>
          </cell>
          <cell r="L2651">
            <v>0</v>
          </cell>
          <cell r="M2651">
            <v>0</v>
          </cell>
        </row>
        <row r="2652">
          <cell r="A2652">
            <v>2650</v>
          </cell>
          <cell r="B2652">
            <v>43</v>
          </cell>
          <cell r="C2652" t="str">
            <v>048</v>
          </cell>
          <cell r="D2652" t="str">
            <v xml:space="preserve">BURLINGTON                   </v>
          </cell>
          <cell r="E2652">
            <v>10</v>
          </cell>
          <cell r="F2652" t="str">
            <v>Guidance, Counseling and Testing</v>
          </cell>
          <cell r="I2652">
            <v>1219808</v>
          </cell>
          <cell r="J2652">
            <v>636</v>
          </cell>
          <cell r="K2652">
            <v>1220444</v>
          </cell>
          <cell r="L2652">
            <v>2.1604078258252928</v>
          </cell>
          <cell r="M2652">
            <v>332.39207996295994</v>
          </cell>
        </row>
        <row r="2653">
          <cell r="A2653">
            <v>2651</v>
          </cell>
          <cell r="B2653">
            <v>44</v>
          </cell>
          <cell r="C2653" t="str">
            <v>048</v>
          </cell>
          <cell r="D2653" t="str">
            <v xml:space="preserve">BURLINGTON                   </v>
          </cell>
          <cell r="E2653">
            <v>0</v>
          </cell>
          <cell r="G2653">
            <v>8465</v>
          </cell>
          <cell r="H2653" t="str">
            <v>Guidance and Adjustment Counselors (2710)</v>
          </cell>
          <cell r="I2653">
            <v>1161693</v>
          </cell>
          <cell r="J2653">
            <v>0</v>
          </cell>
          <cell r="K2653">
            <v>1161693</v>
          </cell>
          <cell r="L2653">
            <v>2.0564078715667922</v>
          </cell>
          <cell r="M2653">
            <v>316.391045020018</v>
          </cell>
        </row>
        <row r="2654">
          <cell r="A2654">
            <v>2652</v>
          </cell>
          <cell r="B2654">
            <v>45</v>
          </cell>
          <cell r="C2654" t="str">
            <v>048</v>
          </cell>
          <cell r="D2654" t="str">
            <v xml:space="preserve">BURLINGTON                   </v>
          </cell>
          <cell r="E2654">
            <v>0</v>
          </cell>
          <cell r="G2654">
            <v>8470</v>
          </cell>
          <cell r="H2654" t="str">
            <v>Testing and Assessment (2720)</v>
          </cell>
          <cell r="I2654">
            <v>0</v>
          </cell>
          <cell r="J2654">
            <v>0</v>
          </cell>
          <cell r="K2654">
            <v>0</v>
          </cell>
          <cell r="L2654">
            <v>0</v>
          </cell>
          <cell r="M2654">
            <v>0</v>
          </cell>
        </row>
        <row r="2655">
          <cell r="A2655">
            <v>2653</v>
          </cell>
          <cell r="B2655">
            <v>46</v>
          </cell>
          <cell r="C2655" t="str">
            <v>048</v>
          </cell>
          <cell r="D2655" t="str">
            <v xml:space="preserve">BURLINGTON                   </v>
          </cell>
          <cell r="E2655">
            <v>0</v>
          </cell>
          <cell r="G2655">
            <v>8475</v>
          </cell>
          <cell r="H2655" t="str">
            <v>Psychological Services (2800)</v>
          </cell>
          <cell r="I2655">
            <v>58115</v>
          </cell>
          <cell r="J2655">
            <v>636</v>
          </cell>
          <cell r="K2655">
            <v>58751</v>
          </cell>
          <cell r="L2655">
            <v>0.10399995425850082</v>
          </cell>
          <cell r="M2655">
            <v>16.001034942941963</v>
          </cell>
        </row>
        <row r="2656">
          <cell r="A2656">
            <v>2654</v>
          </cell>
          <cell r="B2656">
            <v>47</v>
          </cell>
          <cell r="C2656" t="str">
            <v>048</v>
          </cell>
          <cell r="D2656" t="str">
            <v xml:space="preserve">BURLINGTON                   </v>
          </cell>
          <cell r="E2656">
            <v>11</v>
          </cell>
          <cell r="F2656" t="str">
            <v>Pupil Services</v>
          </cell>
          <cell r="I2656">
            <v>2582334</v>
          </cell>
          <cell r="J2656">
            <v>1115199</v>
          </cell>
          <cell r="K2656">
            <v>3697533</v>
          </cell>
          <cell r="L2656">
            <v>6.5453058308675143</v>
          </cell>
          <cell r="M2656">
            <v>1007.0357055314977</v>
          </cell>
        </row>
        <row r="2657">
          <cell r="A2657">
            <v>2655</v>
          </cell>
          <cell r="B2657">
            <v>48</v>
          </cell>
          <cell r="C2657" t="str">
            <v>048</v>
          </cell>
          <cell r="D2657" t="str">
            <v xml:space="preserve">BURLINGTON                   </v>
          </cell>
          <cell r="E2657">
            <v>0</v>
          </cell>
          <cell r="G2657">
            <v>8485</v>
          </cell>
          <cell r="H2657" t="str">
            <v>Attendance and Parent Liaison Services (3100)</v>
          </cell>
          <cell r="I2657">
            <v>0</v>
          </cell>
          <cell r="J2657">
            <v>0</v>
          </cell>
          <cell r="K2657">
            <v>0</v>
          </cell>
          <cell r="L2657">
            <v>0</v>
          </cell>
          <cell r="M2657">
            <v>0</v>
          </cell>
        </row>
        <row r="2658">
          <cell r="A2658">
            <v>2656</v>
          </cell>
          <cell r="B2658">
            <v>49</v>
          </cell>
          <cell r="C2658" t="str">
            <v>048</v>
          </cell>
          <cell r="D2658" t="str">
            <v xml:space="preserve">BURLINGTON                   </v>
          </cell>
          <cell r="E2658">
            <v>0</v>
          </cell>
          <cell r="G2658">
            <v>8490</v>
          </cell>
          <cell r="H2658" t="str">
            <v>Medical/Health Services (3200)</v>
          </cell>
          <cell r="I2658">
            <v>363070</v>
          </cell>
          <cell r="J2658">
            <v>0</v>
          </cell>
          <cell r="K2658">
            <v>363070</v>
          </cell>
          <cell r="L2658">
            <v>0.64269992668437803</v>
          </cell>
          <cell r="M2658">
            <v>98.883351036304717</v>
          </cell>
        </row>
        <row r="2659">
          <cell r="A2659">
            <v>2657</v>
          </cell>
          <cell r="B2659">
            <v>50</v>
          </cell>
          <cell r="C2659" t="str">
            <v>048</v>
          </cell>
          <cell r="D2659" t="str">
            <v xml:space="preserve">BURLINGTON                   </v>
          </cell>
          <cell r="E2659">
            <v>0</v>
          </cell>
          <cell r="G2659">
            <v>8495</v>
          </cell>
          <cell r="H2659" t="str">
            <v>In-District Transportation (3300)</v>
          </cell>
          <cell r="I2659">
            <v>1375596</v>
          </cell>
          <cell r="J2659">
            <v>0</v>
          </cell>
          <cell r="K2659">
            <v>1375596</v>
          </cell>
          <cell r="L2659">
            <v>2.4350550812441778</v>
          </cell>
          <cell r="M2659">
            <v>374.64825557643599</v>
          </cell>
        </row>
        <row r="2660">
          <cell r="A2660">
            <v>2658</v>
          </cell>
          <cell r="B2660">
            <v>51</v>
          </cell>
          <cell r="C2660" t="str">
            <v>048</v>
          </cell>
          <cell r="D2660" t="str">
            <v xml:space="preserve">BURLINGTON                   </v>
          </cell>
          <cell r="E2660">
            <v>0</v>
          </cell>
          <cell r="G2660">
            <v>8500</v>
          </cell>
          <cell r="H2660" t="str">
            <v>Food Salaries and Other Expenses (3400)</v>
          </cell>
          <cell r="I2660">
            <v>62024</v>
          </cell>
          <cell r="J2660">
            <v>1030241</v>
          </cell>
          <cell r="K2660">
            <v>1092265</v>
          </cell>
          <cell r="L2660">
            <v>1.9335076856251197</v>
          </cell>
          <cell r="M2660">
            <v>297.48209276357005</v>
          </cell>
        </row>
        <row r="2661">
          <cell r="A2661">
            <v>2659</v>
          </cell>
          <cell r="B2661">
            <v>52</v>
          </cell>
          <cell r="C2661" t="str">
            <v>048</v>
          </cell>
          <cell r="D2661" t="str">
            <v xml:space="preserve">BURLINGTON                   </v>
          </cell>
          <cell r="E2661">
            <v>0</v>
          </cell>
          <cell r="G2661">
            <v>8505</v>
          </cell>
          <cell r="H2661" t="str">
            <v>Athletics (3510)</v>
          </cell>
          <cell r="I2661">
            <v>781644</v>
          </cell>
          <cell r="J2661">
            <v>84958</v>
          </cell>
          <cell r="K2661">
            <v>866602</v>
          </cell>
          <cell r="L2661">
            <v>1.5340431373138386</v>
          </cell>
          <cell r="M2661">
            <v>236.02200615518697</v>
          </cell>
        </row>
        <row r="2662">
          <cell r="A2662">
            <v>2660</v>
          </cell>
          <cell r="B2662">
            <v>53</v>
          </cell>
          <cell r="C2662" t="str">
            <v>048</v>
          </cell>
          <cell r="D2662" t="str">
            <v xml:space="preserve">BURLINGTON                   </v>
          </cell>
          <cell r="E2662">
            <v>0</v>
          </cell>
          <cell r="G2662">
            <v>8510</v>
          </cell>
          <cell r="H2662" t="str">
            <v>Other Student Body Activities (3520)</v>
          </cell>
          <cell r="I2662">
            <v>0</v>
          </cell>
          <cell r="J2662">
            <v>0</v>
          </cell>
          <cell r="K2662">
            <v>0</v>
          </cell>
          <cell r="L2662">
            <v>0</v>
          </cell>
          <cell r="M2662">
            <v>0</v>
          </cell>
        </row>
        <row r="2663">
          <cell r="A2663">
            <v>2661</v>
          </cell>
          <cell r="B2663">
            <v>54</v>
          </cell>
          <cell r="C2663" t="str">
            <v>048</v>
          </cell>
          <cell r="D2663" t="str">
            <v xml:space="preserve">BURLINGTON                   </v>
          </cell>
          <cell r="E2663">
            <v>0</v>
          </cell>
          <cell r="G2663">
            <v>8515</v>
          </cell>
          <cell r="H2663" t="str">
            <v>School Security  (3600)</v>
          </cell>
          <cell r="I2663">
            <v>0</v>
          </cell>
          <cell r="J2663">
            <v>0</v>
          </cell>
          <cell r="K2663">
            <v>0</v>
          </cell>
          <cell r="L2663">
            <v>0</v>
          </cell>
          <cell r="M2663">
            <v>0</v>
          </cell>
        </row>
        <row r="2664">
          <cell r="A2664">
            <v>2662</v>
          </cell>
          <cell r="B2664">
            <v>55</v>
          </cell>
          <cell r="C2664" t="str">
            <v>048</v>
          </cell>
          <cell r="D2664" t="str">
            <v xml:space="preserve">BURLINGTON                   </v>
          </cell>
          <cell r="E2664">
            <v>12</v>
          </cell>
          <cell r="F2664" t="str">
            <v>Operations and Maintenance</v>
          </cell>
          <cell r="I2664">
            <v>4629015</v>
          </cell>
          <cell r="J2664">
            <v>285347</v>
          </cell>
          <cell r="K2664">
            <v>4914362</v>
          </cell>
          <cell r="L2664">
            <v>8.699314449281113</v>
          </cell>
          <cell r="M2664">
            <v>1338.4432279325654</v>
          </cell>
        </row>
        <row r="2665">
          <cell r="A2665">
            <v>2663</v>
          </cell>
          <cell r="B2665">
            <v>56</v>
          </cell>
          <cell r="C2665" t="str">
            <v>048</v>
          </cell>
          <cell r="D2665" t="str">
            <v xml:space="preserve">BURLINGTON                   </v>
          </cell>
          <cell r="E2665">
            <v>0</v>
          </cell>
          <cell r="G2665">
            <v>8520</v>
          </cell>
          <cell r="H2665" t="str">
            <v>Custodial Services (4110)</v>
          </cell>
          <cell r="I2665">
            <v>1812994</v>
          </cell>
          <cell r="J2665">
            <v>285347</v>
          </cell>
          <cell r="K2665">
            <v>2098341</v>
          </cell>
          <cell r="L2665">
            <v>3.7144451672096963</v>
          </cell>
          <cell r="M2665">
            <v>571.49031783642454</v>
          </cell>
        </row>
        <row r="2666">
          <cell r="A2666">
            <v>2664</v>
          </cell>
          <cell r="B2666">
            <v>57</v>
          </cell>
          <cell r="C2666" t="str">
            <v>048</v>
          </cell>
          <cell r="D2666" t="str">
            <v xml:space="preserve">BURLINGTON                   </v>
          </cell>
          <cell r="E2666">
            <v>0</v>
          </cell>
          <cell r="G2666">
            <v>8525</v>
          </cell>
          <cell r="H2666" t="str">
            <v>Heating of Buildings (4120)</v>
          </cell>
          <cell r="I2666">
            <v>582780</v>
          </cell>
          <cell r="J2666">
            <v>0</v>
          </cell>
          <cell r="K2666">
            <v>582780</v>
          </cell>
          <cell r="L2666">
            <v>1.0316265824031781</v>
          </cell>
          <cell r="M2666">
            <v>158.72211782008335</v>
          </cell>
        </row>
        <row r="2667">
          <cell r="A2667">
            <v>2665</v>
          </cell>
          <cell r="B2667">
            <v>58</v>
          </cell>
          <cell r="C2667" t="str">
            <v>048</v>
          </cell>
          <cell r="D2667" t="str">
            <v xml:space="preserve">BURLINGTON                   </v>
          </cell>
          <cell r="E2667">
            <v>0</v>
          </cell>
          <cell r="G2667">
            <v>8530</v>
          </cell>
          <cell r="H2667" t="str">
            <v>Utility Services (4130)</v>
          </cell>
          <cell r="I2667">
            <v>1243430</v>
          </cell>
          <cell r="J2667">
            <v>0</v>
          </cell>
          <cell r="K2667">
            <v>1243430</v>
          </cell>
          <cell r="L2667">
            <v>2.2010972259816461</v>
          </cell>
          <cell r="M2667">
            <v>338.65239534820387</v>
          </cell>
        </row>
        <row r="2668">
          <cell r="A2668">
            <v>2666</v>
          </cell>
          <cell r="B2668">
            <v>59</v>
          </cell>
          <cell r="C2668" t="str">
            <v>048</v>
          </cell>
          <cell r="D2668" t="str">
            <v xml:space="preserve">BURLINGTON                   </v>
          </cell>
          <cell r="E2668">
            <v>0</v>
          </cell>
          <cell r="G2668">
            <v>8535</v>
          </cell>
          <cell r="H2668" t="str">
            <v>Maintenance of Grounds (4210)</v>
          </cell>
          <cell r="I2668">
            <v>0</v>
          </cell>
          <cell r="J2668">
            <v>0</v>
          </cell>
          <cell r="K2668">
            <v>0</v>
          </cell>
          <cell r="L2668">
            <v>0</v>
          </cell>
          <cell r="M2668">
            <v>0</v>
          </cell>
        </row>
        <row r="2669">
          <cell r="A2669">
            <v>2667</v>
          </cell>
          <cell r="B2669">
            <v>60</v>
          </cell>
          <cell r="C2669" t="str">
            <v>048</v>
          </cell>
          <cell r="D2669" t="str">
            <v xml:space="preserve">BURLINGTON                   </v>
          </cell>
          <cell r="E2669">
            <v>0</v>
          </cell>
          <cell r="G2669">
            <v>8540</v>
          </cell>
          <cell r="H2669" t="str">
            <v>Maintenance of Buildings (4220)</v>
          </cell>
          <cell r="I2669">
            <v>989811</v>
          </cell>
          <cell r="J2669">
            <v>0</v>
          </cell>
          <cell r="K2669">
            <v>989811</v>
          </cell>
          <cell r="L2669">
            <v>1.7521454736865918</v>
          </cell>
          <cell r="M2669">
            <v>269.57839692785359</v>
          </cell>
        </row>
        <row r="2670">
          <cell r="A2670">
            <v>2668</v>
          </cell>
          <cell r="B2670">
            <v>61</v>
          </cell>
          <cell r="C2670" t="str">
            <v>048</v>
          </cell>
          <cell r="D2670" t="str">
            <v xml:space="preserve">BURLINGTON                   </v>
          </cell>
          <cell r="E2670">
            <v>0</v>
          </cell>
          <cell r="G2670">
            <v>8545</v>
          </cell>
          <cell r="H2670" t="str">
            <v>Building Security System (4225)</v>
          </cell>
          <cell r="I2670">
            <v>0</v>
          </cell>
          <cell r="J2670">
            <v>0</v>
          </cell>
          <cell r="K2670">
            <v>0</v>
          </cell>
          <cell r="L2670">
            <v>0</v>
          </cell>
          <cell r="M2670">
            <v>0</v>
          </cell>
        </row>
        <row r="2671">
          <cell r="A2671">
            <v>2669</v>
          </cell>
          <cell r="B2671">
            <v>62</v>
          </cell>
          <cell r="C2671" t="str">
            <v>048</v>
          </cell>
          <cell r="D2671" t="str">
            <v xml:space="preserve">BURLINGTON                   </v>
          </cell>
          <cell r="E2671">
            <v>0</v>
          </cell>
          <cell r="G2671">
            <v>8550</v>
          </cell>
          <cell r="H2671" t="str">
            <v>Maintenance of Equipment (4230)</v>
          </cell>
          <cell r="I2671">
            <v>0</v>
          </cell>
          <cell r="J2671">
            <v>0</v>
          </cell>
          <cell r="K2671">
            <v>0</v>
          </cell>
          <cell r="L2671">
            <v>0</v>
          </cell>
          <cell r="M2671">
            <v>0</v>
          </cell>
        </row>
        <row r="2672">
          <cell r="A2672">
            <v>2670</v>
          </cell>
          <cell r="B2672">
            <v>63</v>
          </cell>
          <cell r="C2672" t="str">
            <v>048</v>
          </cell>
          <cell r="D2672" t="str">
            <v xml:space="preserve">BURLINGTON                   </v>
          </cell>
          <cell r="E2672">
            <v>0</v>
          </cell>
          <cell r="G2672">
            <v>8555</v>
          </cell>
          <cell r="H2672" t="str">
            <v xml:space="preserve">Extraordinary Maintenance (4300)   </v>
          </cell>
          <cell r="I2672">
            <v>0</v>
          </cell>
          <cell r="J2672">
            <v>0</v>
          </cell>
          <cell r="K2672">
            <v>0</v>
          </cell>
          <cell r="L2672">
            <v>0</v>
          </cell>
          <cell r="M2672">
            <v>0</v>
          </cell>
        </row>
        <row r="2673">
          <cell r="A2673">
            <v>2671</v>
          </cell>
          <cell r="B2673">
            <v>64</v>
          </cell>
          <cell r="C2673" t="str">
            <v>048</v>
          </cell>
          <cell r="D2673" t="str">
            <v xml:space="preserve">BURLINGTON                   </v>
          </cell>
          <cell r="E2673">
            <v>0</v>
          </cell>
          <cell r="G2673">
            <v>8560</v>
          </cell>
          <cell r="H2673" t="str">
            <v>Networking and Telecommunications (4400)</v>
          </cell>
          <cell r="I2673">
            <v>0</v>
          </cell>
          <cell r="J2673">
            <v>0</v>
          </cell>
          <cell r="K2673">
            <v>0</v>
          </cell>
          <cell r="L2673">
            <v>0</v>
          </cell>
          <cell r="M2673">
            <v>0</v>
          </cell>
        </row>
        <row r="2674">
          <cell r="A2674">
            <v>2672</v>
          </cell>
          <cell r="B2674">
            <v>65</v>
          </cell>
          <cell r="C2674" t="str">
            <v>048</v>
          </cell>
          <cell r="D2674" t="str">
            <v xml:space="preserve">BURLINGTON                   </v>
          </cell>
          <cell r="E2674">
            <v>0</v>
          </cell>
          <cell r="G2674">
            <v>8565</v>
          </cell>
          <cell r="H2674" t="str">
            <v>Technology Maintenance (4450)</v>
          </cell>
          <cell r="I2674">
            <v>0</v>
          </cell>
          <cell r="J2674">
            <v>0</v>
          </cell>
          <cell r="K2674">
            <v>0</v>
          </cell>
          <cell r="L2674">
            <v>0</v>
          </cell>
          <cell r="M2674">
            <v>0</v>
          </cell>
        </row>
        <row r="2675">
          <cell r="A2675">
            <v>2673</v>
          </cell>
          <cell r="B2675">
            <v>66</v>
          </cell>
          <cell r="C2675" t="str">
            <v>048</v>
          </cell>
          <cell r="D2675" t="str">
            <v xml:space="preserve">BURLINGTON                   </v>
          </cell>
          <cell r="E2675">
            <v>13</v>
          </cell>
          <cell r="F2675" t="str">
            <v>Insurance, Retirement Programs and Other</v>
          </cell>
          <cell r="I2675">
            <v>7663320</v>
          </cell>
          <cell r="J2675">
            <v>0</v>
          </cell>
          <cell r="K2675">
            <v>7663320</v>
          </cell>
          <cell r="L2675">
            <v>13.565470025501771</v>
          </cell>
          <cell r="M2675">
            <v>2087.1313015769265</v>
          </cell>
        </row>
        <row r="2676">
          <cell r="A2676">
            <v>2674</v>
          </cell>
          <cell r="B2676">
            <v>67</v>
          </cell>
          <cell r="C2676" t="str">
            <v>048</v>
          </cell>
          <cell r="D2676" t="str">
            <v xml:space="preserve">BURLINGTON                   </v>
          </cell>
          <cell r="E2676">
            <v>0</v>
          </cell>
          <cell r="G2676">
            <v>8570</v>
          </cell>
          <cell r="H2676" t="str">
            <v>Employer Retirement Contributions (5100)</v>
          </cell>
          <cell r="I2676">
            <v>1512457</v>
          </cell>
          <cell r="J2676">
            <v>0</v>
          </cell>
          <cell r="K2676">
            <v>1512457</v>
          </cell>
          <cell r="L2676">
            <v>2.6773239403235585</v>
          </cell>
          <cell r="M2676">
            <v>411.92281504480218</v>
          </cell>
        </row>
        <row r="2677">
          <cell r="A2677">
            <v>2675</v>
          </cell>
          <cell r="B2677">
            <v>68</v>
          </cell>
          <cell r="C2677" t="str">
            <v>048</v>
          </cell>
          <cell r="D2677" t="str">
            <v xml:space="preserve">BURLINGTON                   </v>
          </cell>
          <cell r="E2677">
            <v>0</v>
          </cell>
          <cell r="G2677">
            <v>8575</v>
          </cell>
          <cell r="H2677" t="str">
            <v>Insurance for Active Employees (5200)</v>
          </cell>
          <cell r="I2677">
            <v>3821035</v>
          </cell>
          <cell r="J2677">
            <v>0</v>
          </cell>
          <cell r="K2677">
            <v>3821035</v>
          </cell>
          <cell r="L2677">
            <v>6.7639268305242579</v>
          </cell>
          <cell r="M2677">
            <v>1040.6718958520578</v>
          </cell>
        </row>
        <row r="2678">
          <cell r="A2678">
            <v>2676</v>
          </cell>
          <cell r="B2678">
            <v>69</v>
          </cell>
          <cell r="C2678" t="str">
            <v>048</v>
          </cell>
          <cell r="D2678" t="str">
            <v xml:space="preserve">BURLINGTON                   </v>
          </cell>
          <cell r="E2678">
            <v>0</v>
          </cell>
          <cell r="G2678">
            <v>8580</v>
          </cell>
          <cell r="H2678" t="str">
            <v>Insurance for Retired School Employees (5250)</v>
          </cell>
          <cell r="I2678">
            <v>2064055</v>
          </cell>
          <cell r="J2678">
            <v>0</v>
          </cell>
          <cell r="K2678">
            <v>2064055</v>
          </cell>
          <cell r="L2678">
            <v>3.6537527120734952</v>
          </cell>
          <cell r="M2678">
            <v>562.1524089658742</v>
          </cell>
        </row>
        <row r="2679">
          <cell r="A2679">
            <v>2677</v>
          </cell>
          <cell r="B2679">
            <v>70</v>
          </cell>
          <cell r="C2679" t="str">
            <v>048</v>
          </cell>
          <cell r="D2679" t="str">
            <v xml:space="preserve">BURLINGTON                   </v>
          </cell>
          <cell r="E2679">
            <v>0</v>
          </cell>
          <cell r="G2679">
            <v>8585</v>
          </cell>
          <cell r="H2679" t="str">
            <v>Other Non-Employee Insurance (5260)</v>
          </cell>
          <cell r="I2679">
            <v>265773</v>
          </cell>
          <cell r="J2679">
            <v>0</v>
          </cell>
          <cell r="K2679">
            <v>265773</v>
          </cell>
          <cell r="L2679">
            <v>0.47046654258045889</v>
          </cell>
          <cell r="M2679">
            <v>72.384181714192337</v>
          </cell>
        </row>
        <row r="2680">
          <cell r="A2680">
            <v>2678</v>
          </cell>
          <cell r="B2680">
            <v>71</v>
          </cell>
          <cell r="C2680" t="str">
            <v>048</v>
          </cell>
          <cell r="D2680" t="str">
            <v xml:space="preserve">BURLINGTON                   </v>
          </cell>
          <cell r="E2680">
            <v>0</v>
          </cell>
          <cell r="G2680">
            <v>8590</v>
          </cell>
          <cell r="H2680" t="str">
            <v xml:space="preserve">Rental Lease of Equipment (5300)   </v>
          </cell>
          <cell r="I2680">
            <v>0</v>
          </cell>
          <cell r="J2680">
            <v>0</v>
          </cell>
          <cell r="K2680">
            <v>0</v>
          </cell>
          <cell r="L2680">
            <v>0</v>
          </cell>
          <cell r="M2680">
            <v>0</v>
          </cell>
        </row>
        <row r="2681">
          <cell r="A2681">
            <v>2679</v>
          </cell>
          <cell r="B2681">
            <v>72</v>
          </cell>
          <cell r="C2681" t="str">
            <v>048</v>
          </cell>
          <cell r="D2681" t="str">
            <v xml:space="preserve">BURLINGTON                   </v>
          </cell>
          <cell r="E2681">
            <v>0</v>
          </cell>
          <cell r="G2681">
            <v>8595</v>
          </cell>
          <cell r="H2681" t="str">
            <v>Rental Lease  of Buildings (5350)</v>
          </cell>
          <cell r="I2681">
            <v>0</v>
          </cell>
          <cell r="J2681">
            <v>0</v>
          </cell>
          <cell r="K2681">
            <v>0</v>
          </cell>
          <cell r="L2681">
            <v>0</v>
          </cell>
          <cell r="M2681">
            <v>0</v>
          </cell>
        </row>
        <row r="2682">
          <cell r="A2682">
            <v>2680</v>
          </cell>
          <cell r="B2682">
            <v>73</v>
          </cell>
          <cell r="C2682" t="str">
            <v>048</v>
          </cell>
          <cell r="D2682" t="str">
            <v xml:space="preserve">BURLINGTON                   </v>
          </cell>
          <cell r="E2682">
            <v>0</v>
          </cell>
          <cell r="G2682">
            <v>8600</v>
          </cell>
          <cell r="H2682" t="str">
            <v>Short Term Interest RAN's (5400)</v>
          </cell>
          <cell r="I2682">
            <v>0</v>
          </cell>
          <cell r="J2682">
            <v>0</v>
          </cell>
          <cell r="K2682">
            <v>0</v>
          </cell>
          <cell r="L2682">
            <v>0</v>
          </cell>
          <cell r="M2682">
            <v>0</v>
          </cell>
        </row>
        <row r="2683">
          <cell r="A2683">
            <v>2681</v>
          </cell>
          <cell r="B2683">
            <v>74</v>
          </cell>
          <cell r="C2683" t="str">
            <v>048</v>
          </cell>
          <cell r="D2683" t="str">
            <v xml:space="preserve">BURLINGTON                   </v>
          </cell>
          <cell r="E2683">
            <v>0</v>
          </cell>
          <cell r="G2683">
            <v>8610</v>
          </cell>
          <cell r="H2683" t="str">
            <v>Crossing Guards, Inspections, Bank Charges (5500)</v>
          </cell>
          <cell r="I2683">
            <v>0</v>
          </cell>
          <cell r="J2683">
            <v>0</v>
          </cell>
          <cell r="K2683">
            <v>0</v>
          </cell>
          <cell r="L2683">
            <v>0</v>
          </cell>
          <cell r="M2683">
            <v>0</v>
          </cell>
        </row>
        <row r="2684">
          <cell r="A2684">
            <v>2682</v>
          </cell>
          <cell r="B2684">
            <v>75</v>
          </cell>
          <cell r="C2684" t="str">
            <v>048</v>
          </cell>
          <cell r="D2684" t="str">
            <v xml:space="preserve">BURLINGTON                   </v>
          </cell>
          <cell r="E2684">
            <v>14</v>
          </cell>
          <cell r="F2684" t="str">
            <v xml:space="preserve">Payments To Out-Of-District Schools </v>
          </cell>
          <cell r="I2684">
            <v>5398082</v>
          </cell>
          <cell r="J2684">
            <v>499399</v>
          </cell>
          <cell r="K2684">
            <v>5897481</v>
          </cell>
          <cell r="L2684">
            <v>10.439613865983178</v>
          </cell>
          <cell r="M2684">
            <v>63756.551351351351</v>
          </cell>
        </row>
        <row r="2685">
          <cell r="A2685">
            <v>2683</v>
          </cell>
          <cell r="B2685">
            <v>76</v>
          </cell>
          <cell r="C2685" t="str">
            <v>048</v>
          </cell>
          <cell r="D2685" t="str">
            <v xml:space="preserve">BURLINGTON                   </v>
          </cell>
          <cell r="E2685">
            <v>15</v>
          </cell>
          <cell r="F2685" t="str">
            <v>Tuition To Other Schools (9000)</v>
          </cell>
          <cell r="G2685" t="str">
            <v xml:space="preserve"> </v>
          </cell>
          <cell r="I2685">
            <v>4423602</v>
          </cell>
          <cell r="J2685">
            <v>499399</v>
          </cell>
          <cell r="K2685">
            <v>4923001</v>
          </cell>
          <cell r="L2685">
            <v>8.7146070503404847</v>
          </cell>
          <cell r="M2685">
            <v>53221.632432432431</v>
          </cell>
        </row>
        <row r="2686">
          <cell r="A2686">
            <v>2684</v>
          </cell>
          <cell r="B2686">
            <v>77</v>
          </cell>
          <cell r="C2686" t="str">
            <v>048</v>
          </cell>
          <cell r="D2686" t="str">
            <v xml:space="preserve">BURLINGTON                   </v>
          </cell>
          <cell r="E2686">
            <v>16</v>
          </cell>
          <cell r="F2686" t="str">
            <v>Out-of-District Transportation (3300)</v>
          </cell>
          <cell r="I2686">
            <v>974480</v>
          </cell>
          <cell r="K2686">
            <v>974480</v>
          </cell>
          <cell r="L2686">
            <v>1.7250068156426934</v>
          </cell>
          <cell r="M2686">
            <v>10534.918918918918</v>
          </cell>
        </row>
        <row r="2687">
          <cell r="A2687">
            <v>2685</v>
          </cell>
          <cell r="B2687">
            <v>78</v>
          </cell>
          <cell r="C2687" t="str">
            <v>048</v>
          </cell>
          <cell r="D2687" t="str">
            <v xml:space="preserve">BURLINGTON                   </v>
          </cell>
          <cell r="E2687">
            <v>17</v>
          </cell>
          <cell r="F2687" t="str">
            <v>TOTAL EXPENDITURES</v>
          </cell>
          <cell r="I2687">
            <v>52041172</v>
          </cell>
          <cell r="J2687">
            <v>4450199</v>
          </cell>
          <cell r="K2687">
            <v>56491371</v>
          </cell>
          <cell r="L2687">
            <v>99.999999999999986</v>
          </cell>
          <cell r="M2687">
            <v>15007.537059667393</v>
          </cell>
        </row>
        <row r="2688">
          <cell r="A2688">
            <v>2686</v>
          </cell>
          <cell r="B2688">
            <v>79</v>
          </cell>
          <cell r="C2688" t="str">
            <v>048</v>
          </cell>
          <cell r="D2688" t="str">
            <v xml:space="preserve">BURLINGTON                   </v>
          </cell>
          <cell r="E2688">
            <v>18</v>
          </cell>
          <cell r="F2688" t="str">
            <v>percentage of overall spending from the general fund</v>
          </cell>
          <cell r="I2688">
            <v>92.122338471834922</v>
          </cell>
        </row>
        <row r="2689">
          <cell r="A2689">
            <v>2687</v>
          </cell>
          <cell r="B2689">
            <v>1</v>
          </cell>
          <cell r="C2689" t="str">
            <v>049</v>
          </cell>
          <cell r="D2689" t="str">
            <v xml:space="preserve">CAMBRIDGE                    </v>
          </cell>
          <cell r="E2689">
            <v>1</v>
          </cell>
          <cell r="F2689" t="str">
            <v>In-District FTE Average Membership</v>
          </cell>
          <cell r="G2689" t="str">
            <v xml:space="preserve"> </v>
          </cell>
        </row>
        <row r="2690">
          <cell r="A2690">
            <v>2688</v>
          </cell>
          <cell r="B2690">
            <v>2</v>
          </cell>
          <cell r="C2690" t="str">
            <v>049</v>
          </cell>
          <cell r="D2690" t="str">
            <v xml:space="preserve">CAMBRIDGE                    </v>
          </cell>
          <cell r="E2690">
            <v>2</v>
          </cell>
          <cell r="F2690" t="str">
            <v>Out-of-District FTE Average Membership</v>
          </cell>
          <cell r="G2690" t="str">
            <v xml:space="preserve"> </v>
          </cell>
        </row>
        <row r="2691">
          <cell r="A2691">
            <v>2689</v>
          </cell>
          <cell r="B2691">
            <v>3</v>
          </cell>
          <cell r="C2691" t="str">
            <v>049</v>
          </cell>
          <cell r="D2691" t="str">
            <v xml:space="preserve">CAMBRIDGE                    </v>
          </cell>
          <cell r="E2691">
            <v>3</v>
          </cell>
          <cell r="F2691" t="str">
            <v>Total FTE Average Membership</v>
          </cell>
          <cell r="G2691" t="str">
            <v xml:space="preserve"> </v>
          </cell>
        </row>
        <row r="2692">
          <cell r="A2692">
            <v>2690</v>
          </cell>
          <cell r="B2692">
            <v>4</v>
          </cell>
          <cell r="C2692" t="str">
            <v>049</v>
          </cell>
          <cell r="D2692" t="str">
            <v xml:space="preserve">CAMBRIDGE                    </v>
          </cell>
          <cell r="E2692">
            <v>4</v>
          </cell>
          <cell r="F2692" t="str">
            <v>Administration</v>
          </cell>
          <cell r="G2692" t="str">
            <v xml:space="preserve"> </v>
          </cell>
          <cell r="I2692">
            <v>7189730</v>
          </cell>
          <cell r="J2692">
            <v>0</v>
          </cell>
          <cell r="K2692">
            <v>7189730</v>
          </cell>
          <cell r="L2692">
            <v>4.197890991448884</v>
          </cell>
          <cell r="M2692">
            <v>1203.6647023371058</v>
          </cell>
        </row>
        <row r="2693">
          <cell r="A2693">
            <v>2691</v>
          </cell>
          <cell r="B2693">
            <v>5</v>
          </cell>
          <cell r="C2693" t="str">
            <v>049</v>
          </cell>
          <cell r="D2693" t="str">
            <v xml:space="preserve">CAMBRIDGE                    </v>
          </cell>
          <cell r="E2693">
            <v>0</v>
          </cell>
          <cell r="G2693">
            <v>8300</v>
          </cell>
          <cell r="H2693" t="str">
            <v>School Committee (1110)</v>
          </cell>
          <cell r="I2693">
            <v>406301</v>
          </cell>
          <cell r="J2693">
            <v>0</v>
          </cell>
          <cell r="K2693">
            <v>406301</v>
          </cell>
          <cell r="L2693">
            <v>0.23722828363744858</v>
          </cell>
          <cell r="M2693">
            <v>68.020658943279983</v>
          </cell>
        </row>
        <row r="2694">
          <cell r="A2694">
            <v>2692</v>
          </cell>
          <cell r="B2694">
            <v>6</v>
          </cell>
          <cell r="C2694" t="str">
            <v>049</v>
          </cell>
          <cell r="D2694" t="str">
            <v xml:space="preserve">CAMBRIDGE                    </v>
          </cell>
          <cell r="E2694">
            <v>0</v>
          </cell>
          <cell r="G2694">
            <v>8305</v>
          </cell>
          <cell r="H2694" t="str">
            <v>Superintendent (1210)</v>
          </cell>
          <cell r="I2694">
            <v>518628</v>
          </cell>
          <cell r="J2694">
            <v>0</v>
          </cell>
          <cell r="K2694">
            <v>518628</v>
          </cell>
          <cell r="L2694">
            <v>0.30281301371722608</v>
          </cell>
          <cell r="M2694">
            <v>86.825822004955469</v>
          </cell>
        </row>
        <row r="2695">
          <cell r="A2695">
            <v>2693</v>
          </cell>
          <cell r="B2695">
            <v>7</v>
          </cell>
          <cell r="C2695" t="str">
            <v>049</v>
          </cell>
          <cell r="D2695" t="str">
            <v xml:space="preserve">CAMBRIDGE                    </v>
          </cell>
          <cell r="E2695">
            <v>0</v>
          </cell>
          <cell r="G2695">
            <v>8310</v>
          </cell>
          <cell r="H2695" t="str">
            <v>Assistant Superintendents (1220)</v>
          </cell>
          <cell r="I2695">
            <v>653567</v>
          </cell>
          <cell r="J2695">
            <v>0</v>
          </cell>
          <cell r="K2695">
            <v>653567</v>
          </cell>
          <cell r="L2695">
            <v>0.38160028563079185</v>
          </cell>
          <cell r="M2695">
            <v>109.41656063751424</v>
          </cell>
        </row>
        <row r="2696">
          <cell r="A2696">
            <v>2694</v>
          </cell>
          <cell r="B2696">
            <v>8</v>
          </cell>
          <cell r="C2696" t="str">
            <v>049</v>
          </cell>
          <cell r="D2696" t="str">
            <v xml:space="preserve">CAMBRIDGE                    </v>
          </cell>
          <cell r="E2696">
            <v>0</v>
          </cell>
          <cell r="G2696">
            <v>8315</v>
          </cell>
          <cell r="H2696" t="str">
            <v>Other District-Wide Administration (1230)</v>
          </cell>
          <cell r="I2696">
            <v>1163337</v>
          </cell>
          <cell r="J2696">
            <v>0</v>
          </cell>
          <cell r="K2696">
            <v>1163337</v>
          </cell>
          <cell r="L2696">
            <v>0.67924135013681608</v>
          </cell>
          <cell r="M2696">
            <v>194.75942543360344</v>
          </cell>
        </row>
        <row r="2697">
          <cell r="A2697">
            <v>2695</v>
          </cell>
          <cell r="B2697">
            <v>9</v>
          </cell>
          <cell r="C2697" t="str">
            <v>049</v>
          </cell>
          <cell r="D2697" t="str">
            <v xml:space="preserve">CAMBRIDGE                    </v>
          </cell>
          <cell r="E2697">
            <v>0</v>
          </cell>
          <cell r="G2697">
            <v>8320</v>
          </cell>
          <cell r="H2697" t="str">
            <v>Business and Finance (1410)</v>
          </cell>
          <cell r="I2697">
            <v>2071640</v>
          </cell>
          <cell r="J2697">
            <v>0</v>
          </cell>
          <cell r="K2697">
            <v>2071640</v>
          </cell>
          <cell r="L2697">
            <v>1.2095751709069975</v>
          </cell>
          <cell r="M2697">
            <v>346.82247371593115</v>
          </cell>
        </row>
        <row r="2698">
          <cell r="A2698">
            <v>2696</v>
          </cell>
          <cell r="B2698">
            <v>10</v>
          </cell>
          <cell r="C2698" t="str">
            <v>049</v>
          </cell>
          <cell r="D2698" t="str">
            <v xml:space="preserve">CAMBRIDGE                    </v>
          </cell>
          <cell r="E2698">
            <v>0</v>
          </cell>
          <cell r="G2698">
            <v>8325</v>
          </cell>
          <cell r="H2698" t="str">
            <v>Human Resources and Benefits (1420)</v>
          </cell>
          <cell r="I2698">
            <v>942328</v>
          </cell>
          <cell r="J2698">
            <v>0</v>
          </cell>
          <cell r="K2698">
            <v>942328</v>
          </cell>
          <cell r="L2698">
            <v>0.5502001079581631</v>
          </cell>
          <cell r="M2698">
            <v>157.7593249849327</v>
          </cell>
        </row>
        <row r="2699">
          <cell r="A2699">
            <v>2697</v>
          </cell>
          <cell r="B2699">
            <v>11</v>
          </cell>
          <cell r="C2699" t="str">
            <v>049</v>
          </cell>
          <cell r="D2699" t="str">
            <v xml:space="preserve">CAMBRIDGE                    </v>
          </cell>
          <cell r="E2699">
            <v>0</v>
          </cell>
          <cell r="G2699">
            <v>8330</v>
          </cell>
          <cell r="H2699" t="str">
            <v>Legal Service For School Committee (1430)</v>
          </cell>
          <cell r="I2699">
            <v>254911</v>
          </cell>
          <cell r="J2699">
            <v>0</v>
          </cell>
          <cell r="K2699">
            <v>254911</v>
          </cell>
          <cell r="L2699">
            <v>0.14883571295740264</v>
          </cell>
          <cell r="M2699">
            <v>42.675785173776198</v>
          </cell>
        </row>
        <row r="2700">
          <cell r="A2700">
            <v>2698</v>
          </cell>
          <cell r="B2700">
            <v>12</v>
          </cell>
          <cell r="C2700" t="str">
            <v>049</v>
          </cell>
          <cell r="D2700" t="str">
            <v xml:space="preserve">CAMBRIDGE                    </v>
          </cell>
          <cell r="E2700">
            <v>0</v>
          </cell>
          <cell r="G2700">
            <v>8335</v>
          </cell>
          <cell r="H2700" t="str">
            <v>Legal Settlements (1435)</v>
          </cell>
          <cell r="I2700">
            <v>89064</v>
          </cell>
          <cell r="J2700">
            <v>0</v>
          </cell>
          <cell r="K2700">
            <v>89064</v>
          </cell>
          <cell r="L2700">
            <v>5.2002086762980453E-2</v>
          </cell>
          <cell r="M2700">
            <v>14.910600683050962</v>
          </cell>
        </row>
        <row r="2701">
          <cell r="A2701">
            <v>2699</v>
          </cell>
          <cell r="B2701">
            <v>13</v>
          </cell>
          <cell r="C2701" t="str">
            <v>049</v>
          </cell>
          <cell r="D2701" t="str">
            <v xml:space="preserve">CAMBRIDGE                    </v>
          </cell>
          <cell r="E2701">
            <v>0</v>
          </cell>
          <cell r="G2701">
            <v>8340</v>
          </cell>
          <cell r="H2701" t="str">
            <v>District-wide Information Mgmt and Tech (1450)</v>
          </cell>
          <cell r="I2701">
            <v>1089954</v>
          </cell>
          <cell r="J2701">
            <v>0</v>
          </cell>
          <cell r="K2701">
            <v>1089954</v>
          </cell>
          <cell r="L2701">
            <v>0.63639497974105808</v>
          </cell>
          <cell r="M2701">
            <v>182.4740507600616</v>
          </cell>
        </row>
        <row r="2702">
          <cell r="A2702">
            <v>2700</v>
          </cell>
          <cell r="B2702">
            <v>14</v>
          </cell>
          <cell r="C2702" t="str">
            <v>049</v>
          </cell>
          <cell r="D2702" t="str">
            <v xml:space="preserve">CAMBRIDGE                    </v>
          </cell>
          <cell r="E2702">
            <v>5</v>
          </cell>
          <cell r="F2702" t="str">
            <v xml:space="preserve">Instructional Leadership </v>
          </cell>
          <cell r="I2702">
            <v>10040116</v>
          </cell>
          <cell r="J2702">
            <v>1320611</v>
          </cell>
          <cell r="K2702">
            <v>11360727</v>
          </cell>
          <cell r="L2702">
            <v>6.6332245480164218</v>
          </cell>
          <cell r="M2702">
            <v>1901.9498761133061</v>
          </cell>
        </row>
        <row r="2703">
          <cell r="A2703">
            <v>2701</v>
          </cell>
          <cell r="B2703">
            <v>15</v>
          </cell>
          <cell r="C2703" t="str">
            <v>049</v>
          </cell>
          <cell r="D2703" t="str">
            <v xml:space="preserve">CAMBRIDGE                    </v>
          </cell>
          <cell r="E2703">
            <v>0</v>
          </cell>
          <cell r="G2703">
            <v>8345</v>
          </cell>
          <cell r="H2703" t="str">
            <v>Curriculum Directors  (Supervisory) (2110)</v>
          </cell>
          <cell r="I2703">
            <v>3500727</v>
          </cell>
          <cell r="J2703">
            <v>193049</v>
          </cell>
          <cell r="K2703">
            <v>3693776</v>
          </cell>
          <cell r="L2703">
            <v>2.1566969823387101</v>
          </cell>
          <cell r="M2703">
            <v>618.39148195272219</v>
          </cell>
        </row>
        <row r="2704">
          <cell r="A2704">
            <v>2702</v>
          </cell>
          <cell r="B2704">
            <v>16</v>
          </cell>
          <cell r="C2704" t="str">
            <v>049</v>
          </cell>
          <cell r="D2704" t="str">
            <v xml:space="preserve">CAMBRIDGE                    </v>
          </cell>
          <cell r="E2704">
            <v>0</v>
          </cell>
          <cell r="G2704">
            <v>8350</v>
          </cell>
          <cell r="H2704" t="str">
            <v>Department Heads  (Non-Supervisory) (2120)</v>
          </cell>
          <cell r="I2704">
            <v>0</v>
          </cell>
          <cell r="J2704">
            <v>24218</v>
          </cell>
          <cell r="K2704">
            <v>24218</v>
          </cell>
          <cell r="L2704">
            <v>1.4140242266525875E-2</v>
          </cell>
          <cell r="M2704">
            <v>4.0544431795352578</v>
          </cell>
        </row>
        <row r="2705">
          <cell r="A2705">
            <v>2703</v>
          </cell>
          <cell r="B2705">
            <v>17</v>
          </cell>
          <cell r="C2705" t="str">
            <v>049</v>
          </cell>
          <cell r="D2705" t="str">
            <v xml:space="preserve">CAMBRIDGE                    </v>
          </cell>
          <cell r="E2705">
            <v>0</v>
          </cell>
          <cell r="G2705">
            <v>8355</v>
          </cell>
          <cell r="H2705" t="str">
            <v>School Leadership-Building (2210)</v>
          </cell>
          <cell r="I2705">
            <v>4215795</v>
          </cell>
          <cell r="J2705">
            <v>0</v>
          </cell>
          <cell r="K2705">
            <v>4215795</v>
          </cell>
          <cell r="L2705">
            <v>2.4614899102324079</v>
          </cell>
          <cell r="M2705">
            <v>705.7850063617492</v>
          </cell>
        </row>
        <row r="2706">
          <cell r="A2706">
            <v>2704</v>
          </cell>
          <cell r="B2706">
            <v>18</v>
          </cell>
          <cell r="C2706" t="str">
            <v>049</v>
          </cell>
          <cell r="D2706" t="str">
            <v xml:space="preserve">CAMBRIDGE                    </v>
          </cell>
          <cell r="E2706">
            <v>0</v>
          </cell>
          <cell r="G2706">
            <v>8360</v>
          </cell>
          <cell r="H2706" t="str">
            <v>Curriculum Leaders/Dept Heads-Building Level (2220)</v>
          </cell>
          <cell r="I2706">
            <v>1266925</v>
          </cell>
          <cell r="J2706">
            <v>0</v>
          </cell>
          <cell r="K2706">
            <v>1266925</v>
          </cell>
          <cell r="L2706">
            <v>0.73972361192164071</v>
          </cell>
          <cell r="M2706">
            <v>212.10155360610727</v>
          </cell>
        </row>
        <row r="2707">
          <cell r="A2707">
            <v>2705</v>
          </cell>
          <cell r="B2707">
            <v>19</v>
          </cell>
          <cell r="C2707" t="str">
            <v>049</v>
          </cell>
          <cell r="D2707" t="str">
            <v xml:space="preserve">CAMBRIDGE                    </v>
          </cell>
          <cell r="E2707">
            <v>0</v>
          </cell>
          <cell r="G2707">
            <v>8365</v>
          </cell>
          <cell r="H2707" t="str">
            <v>Building Technology (2250)</v>
          </cell>
          <cell r="I2707">
            <v>832507</v>
          </cell>
          <cell r="J2707">
            <v>0</v>
          </cell>
          <cell r="K2707">
            <v>832507</v>
          </cell>
          <cell r="L2707">
            <v>0.4860785642323337</v>
          </cell>
          <cell r="M2707">
            <v>139.37370253800307</v>
          </cell>
        </row>
        <row r="2708">
          <cell r="A2708">
            <v>2706</v>
          </cell>
          <cell r="B2708">
            <v>20</v>
          </cell>
          <cell r="C2708" t="str">
            <v>049</v>
          </cell>
          <cell r="D2708" t="str">
            <v xml:space="preserve">CAMBRIDGE                    </v>
          </cell>
          <cell r="E2708">
            <v>0</v>
          </cell>
          <cell r="G2708">
            <v>8380</v>
          </cell>
          <cell r="H2708" t="str">
            <v>Instructional Coordinators and Team Leaders (2315)</v>
          </cell>
          <cell r="I2708">
            <v>224162</v>
          </cell>
          <cell r="J2708">
            <v>1103344</v>
          </cell>
          <cell r="K2708">
            <v>1327506</v>
          </cell>
          <cell r="L2708">
            <v>0.77509523702480376</v>
          </cell>
          <cell r="M2708">
            <v>222.24368847518917</v>
          </cell>
        </row>
        <row r="2709">
          <cell r="A2709">
            <v>2707</v>
          </cell>
          <cell r="B2709">
            <v>21</v>
          </cell>
          <cell r="C2709" t="str">
            <v>049</v>
          </cell>
          <cell r="D2709" t="str">
            <v xml:space="preserve">CAMBRIDGE                    </v>
          </cell>
          <cell r="E2709">
            <v>6</v>
          </cell>
          <cell r="F2709" t="str">
            <v>Classroom and Specialist Teachers</v>
          </cell>
          <cell r="I2709">
            <v>42001304</v>
          </cell>
          <cell r="J2709">
            <v>3603525</v>
          </cell>
          <cell r="K2709">
            <v>45604829</v>
          </cell>
          <cell r="L2709">
            <v>26.627439531897142</v>
          </cell>
          <cell r="M2709">
            <v>7634.9074198084782</v>
          </cell>
        </row>
        <row r="2710">
          <cell r="A2710">
            <v>2708</v>
          </cell>
          <cell r="B2710">
            <v>22</v>
          </cell>
          <cell r="C2710" t="str">
            <v>049</v>
          </cell>
          <cell r="D2710" t="str">
            <v xml:space="preserve">CAMBRIDGE                    </v>
          </cell>
          <cell r="E2710">
            <v>0</v>
          </cell>
          <cell r="G2710">
            <v>8370</v>
          </cell>
          <cell r="H2710" t="str">
            <v>Teachers, Classroom (2305)</v>
          </cell>
          <cell r="I2710">
            <v>33934640</v>
          </cell>
          <cell r="J2710">
            <v>283298</v>
          </cell>
          <cell r="K2710">
            <v>34217938</v>
          </cell>
          <cell r="L2710">
            <v>19.978938524277886</v>
          </cell>
          <cell r="M2710">
            <v>5728.5773119935711</v>
          </cell>
        </row>
        <row r="2711">
          <cell r="A2711">
            <v>2709</v>
          </cell>
          <cell r="B2711">
            <v>23</v>
          </cell>
          <cell r="C2711" t="str">
            <v>049</v>
          </cell>
          <cell r="D2711" t="str">
            <v xml:space="preserve">CAMBRIDGE                    </v>
          </cell>
          <cell r="E2711">
            <v>0</v>
          </cell>
          <cell r="G2711">
            <v>8375</v>
          </cell>
          <cell r="H2711" t="str">
            <v>Teachers, Specialists  (2310)</v>
          </cell>
          <cell r="I2711">
            <v>8066664</v>
          </cell>
          <cell r="J2711">
            <v>3320227</v>
          </cell>
          <cell r="K2711">
            <v>11386891</v>
          </cell>
          <cell r="L2711">
            <v>6.6485010076192541</v>
          </cell>
          <cell r="M2711">
            <v>1906.3301078149066</v>
          </cell>
        </row>
        <row r="2712">
          <cell r="A2712">
            <v>2710</v>
          </cell>
          <cell r="B2712">
            <v>24</v>
          </cell>
          <cell r="C2712" t="str">
            <v>049</v>
          </cell>
          <cell r="D2712" t="str">
            <v xml:space="preserve">CAMBRIDGE                    </v>
          </cell>
          <cell r="E2712">
            <v>7</v>
          </cell>
          <cell r="F2712" t="str">
            <v>Other Teaching Services</v>
          </cell>
          <cell r="I2712">
            <v>10217065</v>
          </cell>
          <cell r="J2712">
            <v>412667</v>
          </cell>
          <cell r="K2712">
            <v>10629732</v>
          </cell>
          <cell r="L2712">
            <v>6.2064161247106542</v>
          </cell>
          <cell r="M2712">
            <v>1779.5707493470836</v>
          </cell>
        </row>
        <row r="2713">
          <cell r="A2713">
            <v>2711</v>
          </cell>
          <cell r="B2713">
            <v>25</v>
          </cell>
          <cell r="C2713" t="str">
            <v>049</v>
          </cell>
          <cell r="D2713" t="str">
            <v xml:space="preserve">CAMBRIDGE                    </v>
          </cell>
          <cell r="E2713">
            <v>0</v>
          </cell>
          <cell r="G2713">
            <v>8385</v>
          </cell>
          <cell r="H2713" t="str">
            <v>Medical/ Therapeutic Services (2320)</v>
          </cell>
          <cell r="I2713">
            <v>1441787</v>
          </cell>
          <cell r="J2713">
            <v>6882</v>
          </cell>
          <cell r="K2713">
            <v>1448669</v>
          </cell>
          <cell r="L2713">
            <v>0.84583907110437584</v>
          </cell>
          <cell r="M2713">
            <v>242.5281256278042</v>
          </cell>
        </row>
        <row r="2714">
          <cell r="A2714">
            <v>2712</v>
          </cell>
          <cell r="B2714">
            <v>26</v>
          </cell>
          <cell r="C2714" t="str">
            <v>049</v>
          </cell>
          <cell r="D2714" t="str">
            <v xml:space="preserve">CAMBRIDGE                    </v>
          </cell>
          <cell r="E2714">
            <v>0</v>
          </cell>
          <cell r="G2714">
            <v>8390</v>
          </cell>
          <cell r="H2714" t="str">
            <v>Substitute Teachers (2325)</v>
          </cell>
          <cell r="I2714">
            <v>1722057</v>
          </cell>
          <cell r="J2714">
            <v>2060</v>
          </cell>
          <cell r="K2714">
            <v>1724117</v>
          </cell>
          <cell r="L2714">
            <v>1.0066657889105539</v>
          </cell>
          <cell r="M2714">
            <v>288.64210138619165</v>
          </cell>
        </row>
        <row r="2715">
          <cell r="A2715">
            <v>2713</v>
          </cell>
          <cell r="B2715">
            <v>27</v>
          </cell>
          <cell r="C2715" t="str">
            <v>049</v>
          </cell>
          <cell r="D2715" t="str">
            <v xml:space="preserve">CAMBRIDGE                    </v>
          </cell>
          <cell r="E2715">
            <v>0</v>
          </cell>
          <cell r="G2715">
            <v>8395</v>
          </cell>
          <cell r="H2715" t="str">
            <v>Non-Clerical Paraprofs./Instructional Assistants (2330)</v>
          </cell>
          <cell r="I2715">
            <v>5421334</v>
          </cell>
          <cell r="J2715">
            <v>403725</v>
          </cell>
          <cell r="K2715">
            <v>5825059</v>
          </cell>
          <cell r="L2715">
            <v>3.4010961052443203</v>
          </cell>
          <cell r="M2715">
            <v>975.19905578249518</v>
          </cell>
        </row>
        <row r="2716">
          <cell r="A2716">
            <v>2714</v>
          </cell>
          <cell r="B2716">
            <v>28</v>
          </cell>
          <cell r="C2716" t="str">
            <v>049</v>
          </cell>
          <cell r="D2716" t="str">
            <v xml:space="preserve">CAMBRIDGE                    </v>
          </cell>
          <cell r="E2716">
            <v>0</v>
          </cell>
          <cell r="G2716">
            <v>8400</v>
          </cell>
          <cell r="H2716" t="str">
            <v>Librarians and Media Center Directors (2340)</v>
          </cell>
          <cell r="I2716">
            <v>1631887</v>
          </cell>
          <cell r="J2716">
            <v>0</v>
          </cell>
          <cell r="K2716">
            <v>1631887</v>
          </cell>
          <cell r="L2716">
            <v>0.95281515945140438</v>
          </cell>
          <cell r="M2716">
            <v>273.20146655059267</v>
          </cell>
        </row>
        <row r="2717">
          <cell r="A2717">
            <v>2715</v>
          </cell>
          <cell r="B2717">
            <v>29</v>
          </cell>
          <cell r="C2717" t="str">
            <v>049</v>
          </cell>
          <cell r="D2717" t="str">
            <v xml:space="preserve">CAMBRIDGE                    </v>
          </cell>
          <cell r="E2717">
            <v>8</v>
          </cell>
          <cell r="F2717" t="str">
            <v>Professional Development</v>
          </cell>
          <cell r="I2717">
            <v>3915552</v>
          </cell>
          <cell r="J2717">
            <v>1769375</v>
          </cell>
          <cell r="K2717">
            <v>5684927</v>
          </cell>
          <cell r="L2717">
            <v>3.3192767795653708</v>
          </cell>
          <cell r="M2717">
            <v>951.73893390477474</v>
          </cell>
        </row>
        <row r="2718">
          <cell r="A2718">
            <v>2716</v>
          </cell>
          <cell r="B2718">
            <v>30</v>
          </cell>
          <cell r="C2718" t="str">
            <v>049</v>
          </cell>
          <cell r="D2718" t="str">
            <v xml:space="preserve">CAMBRIDGE                    </v>
          </cell>
          <cell r="E2718">
            <v>0</v>
          </cell>
          <cell r="G2718">
            <v>8405</v>
          </cell>
          <cell r="H2718" t="str">
            <v>Professional Development Leadership (2351)</v>
          </cell>
          <cell r="I2718">
            <v>0</v>
          </cell>
          <cell r="J2718">
            <v>234568</v>
          </cell>
          <cell r="K2718">
            <v>234568</v>
          </cell>
          <cell r="L2718">
            <v>0.1369579795183104</v>
          </cell>
          <cell r="M2718">
            <v>39.270072992700733</v>
          </cell>
        </row>
        <row r="2719">
          <cell r="A2719">
            <v>2717</v>
          </cell>
          <cell r="B2719">
            <v>31</v>
          </cell>
          <cell r="C2719" t="str">
            <v>049</v>
          </cell>
          <cell r="D2719" t="str">
            <v xml:space="preserve">CAMBRIDGE                    </v>
          </cell>
          <cell r="E2719">
            <v>0</v>
          </cell>
          <cell r="G2719">
            <v>8410</v>
          </cell>
          <cell r="H2719" t="str">
            <v>Teacher/Instructional Staff-Professional Days (2353)</v>
          </cell>
          <cell r="I2719">
            <v>1217529</v>
          </cell>
          <cell r="J2719">
            <v>0</v>
          </cell>
          <cell r="K2719">
            <v>1217529</v>
          </cell>
          <cell r="L2719">
            <v>0.71088260907263123</v>
          </cell>
          <cell r="M2719">
            <v>203.83194937386995</v>
          </cell>
        </row>
        <row r="2720">
          <cell r="A2720">
            <v>2718</v>
          </cell>
          <cell r="B2720">
            <v>32</v>
          </cell>
          <cell r="C2720" t="str">
            <v>049</v>
          </cell>
          <cell r="D2720" t="str">
            <v xml:space="preserve">CAMBRIDGE                    </v>
          </cell>
          <cell r="E2720">
            <v>0</v>
          </cell>
          <cell r="G2720">
            <v>8415</v>
          </cell>
          <cell r="H2720" t="str">
            <v>Substitutes for Instructional Staff at Prof. Dev. (2355)</v>
          </cell>
          <cell r="I2720">
            <v>0</v>
          </cell>
          <cell r="J2720">
            <v>0</v>
          </cell>
          <cell r="K2720">
            <v>0</v>
          </cell>
          <cell r="L2720">
            <v>0</v>
          </cell>
          <cell r="M2720">
            <v>0</v>
          </cell>
        </row>
        <row r="2721">
          <cell r="A2721">
            <v>2719</v>
          </cell>
          <cell r="B2721">
            <v>33</v>
          </cell>
          <cell r="C2721" t="str">
            <v>049</v>
          </cell>
          <cell r="D2721" t="str">
            <v xml:space="preserve">CAMBRIDGE                    </v>
          </cell>
          <cell r="E2721">
            <v>0</v>
          </cell>
          <cell r="G2721">
            <v>8420</v>
          </cell>
          <cell r="H2721" t="str">
            <v>Prof. Dev.  Stipends, Providers and Expenses (2357)</v>
          </cell>
          <cell r="I2721">
            <v>2698023</v>
          </cell>
          <cell r="J2721">
            <v>1534807</v>
          </cell>
          <cell r="K2721">
            <v>4232830</v>
          </cell>
          <cell r="L2721">
            <v>2.4714361909744289</v>
          </cell>
          <cell r="M2721">
            <v>708.636911538204</v>
          </cell>
        </row>
        <row r="2722">
          <cell r="A2722">
            <v>2720</v>
          </cell>
          <cell r="B2722">
            <v>34</v>
          </cell>
          <cell r="C2722" t="str">
            <v>049</v>
          </cell>
          <cell r="D2722" t="str">
            <v xml:space="preserve">CAMBRIDGE                    </v>
          </cell>
          <cell r="E2722">
            <v>9</v>
          </cell>
          <cell r="F2722" t="str">
            <v>Instructional Materials, Equipment and Technology</v>
          </cell>
          <cell r="I2722">
            <v>4854210</v>
          </cell>
          <cell r="J2722">
            <v>592292</v>
          </cell>
          <cell r="K2722">
            <v>5446502</v>
          </cell>
          <cell r="L2722">
            <v>3.1800668009380506</v>
          </cell>
          <cell r="M2722">
            <v>911.823143373736</v>
          </cell>
        </row>
        <row r="2723">
          <cell r="A2723">
            <v>2721</v>
          </cell>
          <cell r="B2723">
            <v>35</v>
          </cell>
          <cell r="C2723" t="str">
            <v>049</v>
          </cell>
          <cell r="D2723" t="str">
            <v xml:space="preserve">CAMBRIDGE                    </v>
          </cell>
          <cell r="E2723">
            <v>0</v>
          </cell>
          <cell r="G2723">
            <v>8425</v>
          </cell>
          <cell r="H2723" t="str">
            <v>Textbooks &amp; Related Software/Media/Materials (2410)</v>
          </cell>
          <cell r="I2723">
            <v>247164</v>
          </cell>
          <cell r="J2723">
            <v>0</v>
          </cell>
          <cell r="K2723">
            <v>247164</v>
          </cell>
          <cell r="L2723">
            <v>0.14431244692227274</v>
          </cell>
          <cell r="M2723">
            <v>41.378825420210276</v>
          </cell>
        </row>
        <row r="2724">
          <cell r="A2724">
            <v>2722</v>
          </cell>
          <cell r="B2724">
            <v>36</v>
          </cell>
          <cell r="C2724" t="str">
            <v>049</v>
          </cell>
          <cell r="D2724" t="str">
            <v xml:space="preserve">CAMBRIDGE                    </v>
          </cell>
          <cell r="E2724">
            <v>0</v>
          </cell>
          <cell r="G2724">
            <v>8430</v>
          </cell>
          <cell r="H2724" t="str">
            <v>Other Instructional Materials (2415)</v>
          </cell>
          <cell r="I2724">
            <v>1156629</v>
          </cell>
          <cell r="J2724">
            <v>167036</v>
          </cell>
          <cell r="K2724">
            <v>1323665</v>
          </cell>
          <cell r="L2724">
            <v>0.77285257988772704</v>
          </cell>
          <cell r="M2724">
            <v>221.60064956807074</v>
          </cell>
        </row>
        <row r="2725">
          <cell r="A2725">
            <v>2723</v>
          </cell>
          <cell r="B2725">
            <v>37</v>
          </cell>
          <cell r="C2725" t="str">
            <v>049</v>
          </cell>
          <cell r="D2725" t="str">
            <v xml:space="preserve">CAMBRIDGE                    </v>
          </cell>
          <cell r="E2725">
            <v>0</v>
          </cell>
          <cell r="G2725">
            <v>8435</v>
          </cell>
          <cell r="H2725" t="str">
            <v>Instructional Equipment (2420)</v>
          </cell>
          <cell r="I2725">
            <v>351980</v>
          </cell>
          <cell r="J2725">
            <v>4877</v>
          </cell>
          <cell r="K2725">
            <v>356857</v>
          </cell>
          <cell r="L2725">
            <v>0.20835925487264118</v>
          </cell>
          <cell r="M2725">
            <v>59.743018817384318</v>
          </cell>
        </row>
        <row r="2726">
          <cell r="A2726">
            <v>2724</v>
          </cell>
          <cell r="B2726">
            <v>38</v>
          </cell>
          <cell r="C2726" t="str">
            <v>049</v>
          </cell>
          <cell r="D2726" t="str">
            <v xml:space="preserve">CAMBRIDGE                    </v>
          </cell>
          <cell r="E2726">
            <v>0</v>
          </cell>
          <cell r="G2726">
            <v>8440</v>
          </cell>
          <cell r="H2726" t="str">
            <v>General Supplies (2430)</v>
          </cell>
          <cell r="I2726">
            <v>111224</v>
          </cell>
          <cell r="J2726">
            <v>109980</v>
          </cell>
          <cell r="K2726">
            <v>221204</v>
          </cell>
          <cell r="L2726">
            <v>0.12915509746158188</v>
          </cell>
          <cell r="M2726">
            <v>37.032746266657739</v>
          </cell>
        </row>
        <row r="2727">
          <cell r="A2727">
            <v>2725</v>
          </cell>
          <cell r="B2727">
            <v>39</v>
          </cell>
          <cell r="C2727" t="str">
            <v>049</v>
          </cell>
          <cell r="D2727" t="str">
            <v xml:space="preserve">CAMBRIDGE                    </v>
          </cell>
          <cell r="E2727">
            <v>0</v>
          </cell>
          <cell r="G2727">
            <v>8445</v>
          </cell>
          <cell r="H2727" t="str">
            <v>Other Instructional Services (2440)</v>
          </cell>
          <cell r="I2727">
            <v>2580863</v>
          </cell>
          <cell r="J2727">
            <v>22533</v>
          </cell>
          <cell r="K2727">
            <v>2603396</v>
          </cell>
          <cell r="L2727">
            <v>1.5200532725949458</v>
          </cell>
          <cell r="M2727">
            <v>435.8461126364428</v>
          </cell>
        </row>
        <row r="2728">
          <cell r="A2728">
            <v>2726</v>
          </cell>
          <cell r="B2728">
            <v>40</v>
          </cell>
          <cell r="C2728" t="str">
            <v>049</v>
          </cell>
          <cell r="D2728" t="str">
            <v xml:space="preserve">CAMBRIDGE                    </v>
          </cell>
          <cell r="E2728">
            <v>0</v>
          </cell>
          <cell r="G2728">
            <v>8450</v>
          </cell>
          <cell r="H2728" t="str">
            <v>Classroom Instructional Technology (2451)</v>
          </cell>
          <cell r="I2728">
            <v>406350</v>
          </cell>
          <cell r="J2728">
            <v>0</v>
          </cell>
          <cell r="K2728">
            <v>406350</v>
          </cell>
          <cell r="L2728">
            <v>0.23725689342649225</v>
          </cell>
          <cell r="M2728">
            <v>68.02886225138954</v>
          </cell>
        </row>
        <row r="2729">
          <cell r="A2729">
            <v>2727</v>
          </cell>
          <cell r="B2729">
            <v>41</v>
          </cell>
          <cell r="C2729" t="str">
            <v>049</v>
          </cell>
          <cell r="D2729" t="str">
            <v xml:space="preserve">CAMBRIDGE                    </v>
          </cell>
          <cell r="E2729">
            <v>0</v>
          </cell>
          <cell r="G2729">
            <v>8455</v>
          </cell>
          <cell r="H2729" t="str">
            <v>Other Instructional Hardware  (2453)</v>
          </cell>
          <cell r="I2729">
            <v>0</v>
          </cell>
          <cell r="J2729">
            <v>76811</v>
          </cell>
          <cell r="K2729">
            <v>76811</v>
          </cell>
          <cell r="L2729">
            <v>4.4847887882323849E-2</v>
          </cell>
          <cell r="M2729">
            <v>12.859271412308312</v>
          </cell>
        </row>
        <row r="2730">
          <cell r="A2730">
            <v>2728</v>
          </cell>
          <cell r="B2730">
            <v>42</v>
          </cell>
          <cell r="C2730" t="str">
            <v>049</v>
          </cell>
          <cell r="D2730" t="str">
            <v xml:space="preserve">CAMBRIDGE                    </v>
          </cell>
          <cell r="E2730">
            <v>0</v>
          </cell>
          <cell r="G2730">
            <v>8460</v>
          </cell>
          <cell r="H2730" t="str">
            <v>Instructional Software (2455)</v>
          </cell>
          <cell r="I2730">
            <v>0</v>
          </cell>
          <cell r="J2730">
            <v>211055</v>
          </cell>
          <cell r="K2730">
            <v>211055</v>
          </cell>
          <cell r="L2730">
            <v>0.12322936789006601</v>
          </cell>
          <cell r="M2730">
            <v>35.33365700127235</v>
          </cell>
        </row>
        <row r="2731">
          <cell r="A2731">
            <v>2729</v>
          </cell>
          <cell r="B2731">
            <v>43</v>
          </cell>
          <cell r="C2731" t="str">
            <v>049</v>
          </cell>
          <cell r="D2731" t="str">
            <v xml:space="preserve">CAMBRIDGE                    </v>
          </cell>
          <cell r="E2731">
            <v>10</v>
          </cell>
          <cell r="F2731" t="str">
            <v>Guidance, Counseling and Testing</v>
          </cell>
          <cell r="I2731">
            <v>3996063</v>
          </cell>
          <cell r="J2731">
            <v>0</v>
          </cell>
          <cell r="K2731">
            <v>3996063</v>
          </cell>
          <cell r="L2731">
            <v>2.333194274188628</v>
          </cell>
          <cell r="M2731">
            <v>668.99869416728052</v>
          </cell>
        </row>
        <row r="2732">
          <cell r="A2732">
            <v>2730</v>
          </cell>
          <cell r="B2732">
            <v>44</v>
          </cell>
          <cell r="C2732" t="str">
            <v>049</v>
          </cell>
          <cell r="D2732" t="str">
            <v xml:space="preserve">CAMBRIDGE                    </v>
          </cell>
          <cell r="E2732">
            <v>0</v>
          </cell>
          <cell r="G2732">
            <v>8465</v>
          </cell>
          <cell r="H2732" t="str">
            <v>Guidance and Adjustment Counselors (2710)</v>
          </cell>
          <cell r="I2732">
            <v>873537</v>
          </cell>
          <cell r="J2732">
            <v>0</v>
          </cell>
          <cell r="K2732">
            <v>873537</v>
          </cell>
          <cell r="L2732">
            <v>0.51003488350706971</v>
          </cell>
          <cell r="M2732">
            <v>146.24271747137215</v>
          </cell>
        </row>
        <row r="2733">
          <cell r="A2733">
            <v>2731</v>
          </cell>
          <cell r="B2733">
            <v>45</v>
          </cell>
          <cell r="C2733" t="str">
            <v>049</v>
          </cell>
          <cell r="D2733" t="str">
            <v xml:space="preserve">CAMBRIDGE                    </v>
          </cell>
          <cell r="E2733">
            <v>0</v>
          </cell>
          <cell r="G2733">
            <v>8470</v>
          </cell>
          <cell r="H2733" t="str">
            <v>Testing and Assessment (2720)</v>
          </cell>
          <cell r="I2733">
            <v>485805</v>
          </cell>
          <cell r="J2733">
            <v>0</v>
          </cell>
          <cell r="K2733">
            <v>485805</v>
          </cell>
          <cell r="L2733">
            <v>0.28364854217068308</v>
          </cell>
          <cell r="M2733">
            <v>81.330777472711446</v>
          </cell>
        </row>
        <row r="2734">
          <cell r="A2734">
            <v>2732</v>
          </cell>
          <cell r="B2734">
            <v>46</v>
          </cell>
          <cell r="C2734" t="str">
            <v>049</v>
          </cell>
          <cell r="D2734" t="str">
            <v xml:space="preserve">CAMBRIDGE                    </v>
          </cell>
          <cell r="E2734">
            <v>0</v>
          </cell>
          <cell r="G2734">
            <v>8475</v>
          </cell>
          <cell r="H2734" t="str">
            <v>Psychological Services (2800)</v>
          </cell>
          <cell r="I2734">
            <v>2636721</v>
          </cell>
          <cell r="J2734">
            <v>0</v>
          </cell>
          <cell r="K2734">
            <v>2636721</v>
          </cell>
          <cell r="L2734">
            <v>1.5395108485108751</v>
          </cell>
          <cell r="M2734">
            <v>441.42519922319696</v>
          </cell>
        </row>
        <row r="2735">
          <cell r="A2735">
            <v>2733</v>
          </cell>
          <cell r="B2735">
            <v>47</v>
          </cell>
          <cell r="C2735" t="str">
            <v>049</v>
          </cell>
          <cell r="D2735" t="str">
            <v xml:space="preserve">CAMBRIDGE                    </v>
          </cell>
          <cell r="E2735">
            <v>11</v>
          </cell>
          <cell r="F2735" t="str">
            <v>Pupil Services</v>
          </cell>
          <cell r="I2735">
            <v>10265404.25</v>
          </cell>
          <cell r="J2735">
            <v>1291431</v>
          </cell>
          <cell r="K2735">
            <v>11556835.25</v>
          </cell>
          <cell r="L2735">
            <v>6.7477269084699865</v>
          </cell>
          <cell r="M2735">
            <v>1934.7812311658743</v>
          </cell>
        </row>
        <row r="2736">
          <cell r="A2736">
            <v>2734</v>
          </cell>
          <cell r="B2736">
            <v>48</v>
          </cell>
          <cell r="C2736" t="str">
            <v>049</v>
          </cell>
          <cell r="D2736" t="str">
            <v xml:space="preserve">CAMBRIDGE                    </v>
          </cell>
          <cell r="E2736">
            <v>0</v>
          </cell>
          <cell r="G2736">
            <v>8485</v>
          </cell>
          <cell r="H2736" t="str">
            <v>Attendance and Parent Liaison Services (3100)</v>
          </cell>
          <cell r="I2736">
            <v>783139</v>
          </cell>
          <cell r="J2736">
            <v>0</v>
          </cell>
          <cell r="K2736">
            <v>783139</v>
          </cell>
          <cell r="L2736">
            <v>0.45725390983420627</v>
          </cell>
          <cell r="M2736">
            <v>131.1087859103998</v>
          </cell>
        </row>
        <row r="2737">
          <cell r="A2737">
            <v>2735</v>
          </cell>
          <cell r="B2737">
            <v>49</v>
          </cell>
          <cell r="C2737" t="str">
            <v>049</v>
          </cell>
          <cell r="D2737" t="str">
            <v xml:space="preserve">CAMBRIDGE                    </v>
          </cell>
          <cell r="E2737">
            <v>0</v>
          </cell>
          <cell r="G2737">
            <v>8490</v>
          </cell>
          <cell r="H2737" t="str">
            <v>Medical/Health Services (3200)</v>
          </cell>
          <cell r="I2737">
            <v>2522110</v>
          </cell>
          <cell r="J2737">
            <v>0</v>
          </cell>
          <cell r="K2737">
            <v>2522110</v>
          </cell>
          <cell r="L2737">
            <v>1.4725925519377148</v>
          </cell>
          <cell r="M2737">
            <v>422.23766155494542</v>
          </cell>
        </row>
        <row r="2738">
          <cell r="A2738">
            <v>2736</v>
          </cell>
          <cell r="B2738">
            <v>50</v>
          </cell>
          <cell r="C2738" t="str">
            <v>049</v>
          </cell>
          <cell r="D2738" t="str">
            <v xml:space="preserve">CAMBRIDGE                    </v>
          </cell>
          <cell r="E2738">
            <v>0</v>
          </cell>
          <cell r="G2738">
            <v>8495</v>
          </cell>
          <cell r="H2738" t="str">
            <v>In-District Transportation (3300)</v>
          </cell>
          <cell r="I2738">
            <v>2599111.25</v>
          </cell>
          <cell r="J2738">
            <v>0</v>
          </cell>
          <cell r="K2738">
            <v>2599111.25</v>
          </cell>
          <cell r="L2738">
            <v>1.5175515217050499</v>
          </cell>
          <cell r="M2738">
            <v>435.12878356659746</v>
          </cell>
        </row>
        <row r="2739">
          <cell r="A2739">
            <v>2737</v>
          </cell>
          <cell r="B2739">
            <v>51</v>
          </cell>
          <cell r="C2739" t="str">
            <v>049</v>
          </cell>
          <cell r="D2739" t="str">
            <v xml:space="preserve">CAMBRIDGE                    </v>
          </cell>
          <cell r="E2739">
            <v>0</v>
          </cell>
          <cell r="G2739">
            <v>8500</v>
          </cell>
          <cell r="H2739" t="str">
            <v>Food Salaries and Other Expenses (3400)</v>
          </cell>
          <cell r="I2739">
            <v>1183154</v>
          </cell>
          <cell r="J2739">
            <v>1284289</v>
          </cell>
          <cell r="K2739">
            <v>2467443</v>
          </cell>
          <cell r="L2739">
            <v>1.4406739532101498</v>
          </cell>
          <cell r="M2739">
            <v>413.08561575035156</v>
          </cell>
        </row>
        <row r="2740">
          <cell r="A2740">
            <v>2738</v>
          </cell>
          <cell r="B2740">
            <v>52</v>
          </cell>
          <cell r="C2740" t="str">
            <v>049</v>
          </cell>
          <cell r="D2740" t="str">
            <v xml:space="preserve">CAMBRIDGE                    </v>
          </cell>
          <cell r="E2740">
            <v>0</v>
          </cell>
          <cell r="G2740">
            <v>8505</v>
          </cell>
          <cell r="H2740" t="str">
            <v>Athletics (3510)</v>
          </cell>
          <cell r="I2740">
            <v>806814</v>
          </cell>
          <cell r="J2740">
            <v>7142</v>
          </cell>
          <cell r="K2740">
            <v>813956</v>
          </cell>
          <cell r="L2740">
            <v>0.4752471316496959</v>
          </cell>
          <cell r="M2740">
            <v>136.26799705350567</v>
          </cell>
        </row>
        <row r="2741">
          <cell r="A2741">
            <v>2739</v>
          </cell>
          <cell r="B2741">
            <v>53</v>
          </cell>
          <cell r="C2741" t="str">
            <v>049</v>
          </cell>
          <cell r="D2741" t="str">
            <v xml:space="preserve">CAMBRIDGE                    </v>
          </cell>
          <cell r="E2741">
            <v>0</v>
          </cell>
          <cell r="G2741">
            <v>8510</v>
          </cell>
          <cell r="H2741" t="str">
            <v>Other Student Body Activities (3520)</v>
          </cell>
          <cell r="I2741">
            <v>183175</v>
          </cell>
          <cell r="J2741">
            <v>0</v>
          </cell>
          <cell r="K2741">
            <v>183175</v>
          </cell>
          <cell r="L2741">
            <v>0.10695098179745963</v>
          </cell>
          <cell r="M2741">
            <v>30.666142101386193</v>
          </cell>
        </row>
        <row r="2742">
          <cell r="A2742">
            <v>2740</v>
          </cell>
          <cell r="B2742">
            <v>54</v>
          </cell>
          <cell r="C2742" t="str">
            <v>049</v>
          </cell>
          <cell r="D2742" t="str">
            <v xml:space="preserve">CAMBRIDGE                    </v>
          </cell>
          <cell r="E2742">
            <v>0</v>
          </cell>
          <cell r="G2742">
            <v>8515</v>
          </cell>
          <cell r="H2742" t="str">
            <v>School Security  (3600)</v>
          </cell>
          <cell r="I2742">
            <v>2187901</v>
          </cell>
          <cell r="J2742">
            <v>0</v>
          </cell>
          <cell r="K2742">
            <v>2187901</v>
          </cell>
          <cell r="L2742">
            <v>1.2774568583357102</v>
          </cell>
          <cell r="M2742">
            <v>366.28624522868813</v>
          </cell>
        </row>
        <row r="2743">
          <cell r="A2743">
            <v>2741</v>
          </cell>
          <cell r="B2743">
            <v>55</v>
          </cell>
          <cell r="C2743" t="str">
            <v>049</v>
          </cell>
          <cell r="D2743" t="str">
            <v xml:space="preserve">CAMBRIDGE                    </v>
          </cell>
          <cell r="E2743">
            <v>12</v>
          </cell>
          <cell r="F2743" t="str">
            <v>Operations and Maintenance</v>
          </cell>
          <cell r="I2743">
            <v>13598596</v>
          </cell>
          <cell r="J2743">
            <v>64091</v>
          </cell>
          <cell r="K2743">
            <v>13662687</v>
          </cell>
          <cell r="L2743">
            <v>7.9772774048936173</v>
          </cell>
          <cell r="M2743">
            <v>2287.3312462331751</v>
          </cell>
        </row>
        <row r="2744">
          <cell r="A2744">
            <v>2742</v>
          </cell>
          <cell r="B2744">
            <v>56</v>
          </cell>
          <cell r="C2744" t="str">
            <v>049</v>
          </cell>
          <cell r="D2744" t="str">
            <v xml:space="preserve">CAMBRIDGE                    </v>
          </cell>
          <cell r="E2744">
            <v>0</v>
          </cell>
          <cell r="G2744">
            <v>8520</v>
          </cell>
          <cell r="H2744" t="str">
            <v>Custodial Services (4110)</v>
          </cell>
          <cell r="I2744">
            <v>3763124</v>
          </cell>
          <cell r="J2744">
            <v>0</v>
          </cell>
          <cell r="K2744">
            <v>3763124</v>
          </cell>
          <cell r="L2744">
            <v>2.1971874241877081</v>
          </cell>
          <cell r="M2744">
            <v>630.0013393156097</v>
          </cell>
        </row>
        <row r="2745">
          <cell r="A2745">
            <v>2743</v>
          </cell>
          <cell r="B2745">
            <v>57</v>
          </cell>
          <cell r="C2745" t="str">
            <v>049</v>
          </cell>
          <cell r="D2745" t="str">
            <v xml:space="preserve">CAMBRIDGE                    </v>
          </cell>
          <cell r="E2745">
            <v>0</v>
          </cell>
          <cell r="G2745">
            <v>8525</v>
          </cell>
          <cell r="H2745" t="str">
            <v>Heating of Buildings (4120)</v>
          </cell>
          <cell r="I2745">
            <v>1369815</v>
          </cell>
          <cell r="J2745">
            <v>0</v>
          </cell>
          <cell r="K2745">
            <v>1369815</v>
          </cell>
          <cell r="L2745">
            <v>0.7997983301809044</v>
          </cell>
          <cell r="M2745">
            <v>229.32682649166276</v>
          </cell>
        </row>
        <row r="2746">
          <cell r="A2746">
            <v>2744</v>
          </cell>
          <cell r="B2746">
            <v>58</v>
          </cell>
          <cell r="C2746" t="str">
            <v>049</v>
          </cell>
          <cell r="D2746" t="str">
            <v xml:space="preserve">CAMBRIDGE                    </v>
          </cell>
          <cell r="E2746">
            <v>0</v>
          </cell>
          <cell r="G2746">
            <v>8530</v>
          </cell>
          <cell r="H2746" t="str">
            <v>Utility Services (4130)</v>
          </cell>
          <cell r="I2746">
            <v>2712430</v>
          </cell>
          <cell r="J2746">
            <v>14191</v>
          </cell>
          <cell r="K2746">
            <v>2726621</v>
          </cell>
          <cell r="L2746">
            <v>1.5920010533073354</v>
          </cell>
          <cell r="M2746">
            <v>456.475758387464</v>
          </cell>
        </row>
        <row r="2747">
          <cell r="A2747">
            <v>2745</v>
          </cell>
          <cell r="B2747">
            <v>59</v>
          </cell>
          <cell r="C2747" t="str">
            <v>049</v>
          </cell>
          <cell r="D2747" t="str">
            <v xml:space="preserve">CAMBRIDGE                    </v>
          </cell>
          <cell r="E2747">
            <v>0</v>
          </cell>
          <cell r="G2747">
            <v>8535</v>
          </cell>
          <cell r="H2747" t="str">
            <v>Maintenance of Grounds (4210)</v>
          </cell>
          <cell r="I2747">
            <v>811321</v>
          </cell>
          <cell r="J2747">
            <v>0</v>
          </cell>
          <cell r="K2747">
            <v>811321</v>
          </cell>
          <cell r="L2747">
            <v>0.47370862564704103</v>
          </cell>
          <cell r="M2747">
            <v>135.826859974553</v>
          </cell>
        </row>
        <row r="2748">
          <cell r="A2748">
            <v>2746</v>
          </cell>
          <cell r="B2748">
            <v>60</v>
          </cell>
          <cell r="C2748" t="str">
            <v>049</v>
          </cell>
          <cell r="D2748" t="str">
            <v xml:space="preserve">CAMBRIDGE                    </v>
          </cell>
          <cell r="E2748">
            <v>0</v>
          </cell>
          <cell r="G2748">
            <v>8540</v>
          </cell>
          <cell r="H2748" t="str">
            <v>Maintenance of Buildings (4220)</v>
          </cell>
          <cell r="I2748">
            <v>4675912</v>
          </cell>
          <cell r="J2748">
            <v>0</v>
          </cell>
          <cell r="K2748">
            <v>4675912</v>
          </cell>
          <cell r="L2748">
            <v>2.7301399164652547</v>
          </cell>
          <cell r="M2748">
            <v>782.81524141163868</v>
          </cell>
        </row>
        <row r="2749">
          <cell r="A2749">
            <v>2747</v>
          </cell>
          <cell r="B2749">
            <v>61</v>
          </cell>
          <cell r="C2749" t="str">
            <v>049</v>
          </cell>
          <cell r="D2749" t="str">
            <v xml:space="preserve">CAMBRIDGE                    </v>
          </cell>
          <cell r="E2749">
            <v>0</v>
          </cell>
          <cell r="G2749">
            <v>8545</v>
          </cell>
          <cell r="H2749" t="str">
            <v>Building Security System (4225)</v>
          </cell>
          <cell r="I2749">
            <v>0</v>
          </cell>
          <cell r="J2749">
            <v>0</v>
          </cell>
          <cell r="K2749">
            <v>0</v>
          </cell>
          <cell r="L2749">
            <v>0</v>
          </cell>
          <cell r="M2749">
            <v>0</v>
          </cell>
        </row>
        <row r="2750">
          <cell r="A2750">
            <v>2748</v>
          </cell>
          <cell r="B2750">
            <v>62</v>
          </cell>
          <cell r="C2750" t="str">
            <v>049</v>
          </cell>
          <cell r="D2750" t="str">
            <v xml:space="preserve">CAMBRIDGE                    </v>
          </cell>
          <cell r="E2750">
            <v>0</v>
          </cell>
          <cell r="G2750">
            <v>8550</v>
          </cell>
          <cell r="H2750" t="str">
            <v>Maintenance of Equipment (4230)</v>
          </cell>
          <cell r="I2750">
            <v>12703</v>
          </cell>
          <cell r="J2750">
            <v>1500</v>
          </cell>
          <cell r="K2750">
            <v>14203</v>
          </cell>
          <cell r="L2750">
            <v>8.2927517099457837E-3</v>
          </cell>
          <cell r="M2750">
            <v>2.377787450612737</v>
          </cell>
        </row>
        <row r="2751">
          <cell r="A2751">
            <v>2749</v>
          </cell>
          <cell r="B2751">
            <v>63</v>
          </cell>
          <cell r="C2751" t="str">
            <v>049</v>
          </cell>
          <cell r="D2751" t="str">
            <v xml:space="preserve">CAMBRIDGE                    </v>
          </cell>
          <cell r="E2751">
            <v>0</v>
          </cell>
          <cell r="G2751">
            <v>8555</v>
          </cell>
          <cell r="H2751" t="str">
            <v xml:space="preserve">Extraordinary Maintenance (4300)   </v>
          </cell>
          <cell r="I2751">
            <v>13596</v>
          </cell>
          <cell r="J2751">
            <v>0</v>
          </cell>
          <cell r="K2751">
            <v>13596</v>
          </cell>
          <cell r="L2751">
            <v>7.9383406497516643E-3</v>
          </cell>
          <cell r="M2751">
            <v>2.2761668787249718</v>
          </cell>
        </row>
        <row r="2752">
          <cell r="A2752">
            <v>2750</v>
          </cell>
          <cell r="B2752">
            <v>64</v>
          </cell>
          <cell r="C2752" t="str">
            <v>049</v>
          </cell>
          <cell r="D2752" t="str">
            <v xml:space="preserve">CAMBRIDGE                    </v>
          </cell>
          <cell r="E2752">
            <v>0</v>
          </cell>
          <cell r="G2752">
            <v>8560</v>
          </cell>
          <cell r="H2752" t="str">
            <v>Networking and Telecommunications (4400)</v>
          </cell>
          <cell r="I2752">
            <v>140929</v>
          </cell>
          <cell r="J2752">
            <v>48400</v>
          </cell>
          <cell r="K2752">
            <v>189329</v>
          </cell>
          <cell r="L2752">
            <v>0.11054413775204713</v>
          </cell>
          <cell r="M2752">
            <v>31.696410634165943</v>
          </cell>
        </row>
        <row r="2753">
          <cell r="A2753">
            <v>2751</v>
          </cell>
          <cell r="B2753">
            <v>65</v>
          </cell>
          <cell r="C2753" t="str">
            <v>049</v>
          </cell>
          <cell r="D2753" t="str">
            <v xml:space="preserve">CAMBRIDGE                    </v>
          </cell>
          <cell r="E2753">
            <v>0</v>
          </cell>
          <cell r="G2753">
            <v>8565</v>
          </cell>
          <cell r="H2753" t="str">
            <v>Technology Maintenance (4450)</v>
          </cell>
          <cell r="I2753">
            <v>98766</v>
          </cell>
          <cell r="J2753">
            <v>0</v>
          </cell>
          <cell r="K2753">
            <v>98766</v>
          </cell>
          <cell r="L2753">
            <v>5.7666824993628484E-2</v>
          </cell>
          <cell r="M2753">
            <v>16.534855688743054</v>
          </cell>
        </row>
        <row r="2754">
          <cell r="A2754">
            <v>2752</v>
          </cell>
          <cell r="B2754">
            <v>66</v>
          </cell>
          <cell r="C2754" t="str">
            <v>049</v>
          </cell>
          <cell r="D2754" t="str">
            <v xml:space="preserve">CAMBRIDGE                    </v>
          </cell>
          <cell r="E2754">
            <v>13</v>
          </cell>
          <cell r="F2754" t="str">
            <v>Insurance, Retirement Programs and Other</v>
          </cell>
          <cell r="I2754">
            <v>31563841</v>
          </cell>
          <cell r="J2754">
            <v>1324145</v>
          </cell>
          <cell r="K2754">
            <v>32887986</v>
          </cell>
          <cell r="L2754">
            <v>19.202415133293883</v>
          </cell>
          <cell r="M2754">
            <v>5505.9241277707097</v>
          </cell>
        </row>
        <row r="2755">
          <cell r="A2755">
            <v>2753</v>
          </cell>
          <cell r="B2755">
            <v>67</v>
          </cell>
          <cell r="C2755" t="str">
            <v>049</v>
          </cell>
          <cell r="D2755" t="str">
            <v xml:space="preserve">CAMBRIDGE                    </v>
          </cell>
          <cell r="E2755">
            <v>0</v>
          </cell>
          <cell r="G2755">
            <v>8570</v>
          </cell>
          <cell r="H2755" t="str">
            <v>Employer Retirement Contributions (5100)</v>
          </cell>
          <cell r="I2755">
            <v>3160560</v>
          </cell>
          <cell r="J2755">
            <v>0</v>
          </cell>
          <cell r="K2755">
            <v>3160560</v>
          </cell>
          <cell r="L2755">
            <v>1.8453664257119093</v>
          </cell>
          <cell r="M2755">
            <v>529.12341793343603</v>
          </cell>
        </row>
        <row r="2756">
          <cell r="A2756">
            <v>2754</v>
          </cell>
          <cell r="B2756">
            <v>68</v>
          </cell>
          <cell r="C2756" t="str">
            <v>049</v>
          </cell>
          <cell r="D2756" t="str">
            <v xml:space="preserve">CAMBRIDGE                    </v>
          </cell>
          <cell r="E2756">
            <v>0</v>
          </cell>
          <cell r="G2756">
            <v>8575</v>
          </cell>
          <cell r="H2756" t="str">
            <v>Insurance for Active Employees (5200)</v>
          </cell>
          <cell r="I2756">
            <v>19051054</v>
          </cell>
          <cell r="J2756">
            <v>1324145</v>
          </cell>
          <cell r="K2756">
            <v>20375199</v>
          </cell>
          <cell r="L2756">
            <v>11.896533573733411</v>
          </cell>
          <cell r="M2756">
            <v>3411.102758990156</v>
          </cell>
        </row>
        <row r="2757">
          <cell r="A2757">
            <v>2755</v>
          </cell>
          <cell r="B2757">
            <v>69</v>
          </cell>
          <cell r="C2757" t="str">
            <v>049</v>
          </cell>
          <cell r="D2757" t="str">
            <v xml:space="preserve">CAMBRIDGE                    </v>
          </cell>
          <cell r="E2757">
            <v>0</v>
          </cell>
          <cell r="G2757">
            <v>8580</v>
          </cell>
          <cell r="H2757" t="str">
            <v>Insurance for Retired School Employees (5250)</v>
          </cell>
          <cell r="I2757">
            <v>6490541</v>
          </cell>
          <cell r="J2757">
            <v>0</v>
          </cell>
          <cell r="K2757">
            <v>6490541</v>
          </cell>
          <cell r="L2757">
            <v>3.789653240598692</v>
          </cell>
          <cell r="M2757">
            <v>1086.6103596062412</v>
          </cell>
        </row>
        <row r="2758">
          <cell r="A2758">
            <v>2756</v>
          </cell>
          <cell r="B2758">
            <v>70</v>
          </cell>
          <cell r="C2758" t="str">
            <v>049</v>
          </cell>
          <cell r="D2758" t="str">
            <v xml:space="preserve">CAMBRIDGE                    </v>
          </cell>
          <cell r="E2758">
            <v>0</v>
          </cell>
          <cell r="G2758">
            <v>8585</v>
          </cell>
          <cell r="H2758" t="str">
            <v>Other Non-Employee Insurance (5260)</v>
          </cell>
          <cell r="I2758">
            <v>582052</v>
          </cell>
          <cell r="J2758">
            <v>0</v>
          </cell>
          <cell r="K2758">
            <v>582052</v>
          </cell>
          <cell r="L2758">
            <v>0.33984459045816828</v>
          </cell>
          <cell r="M2758">
            <v>97.443916158842839</v>
          </cell>
        </row>
        <row r="2759">
          <cell r="A2759">
            <v>2757</v>
          </cell>
          <cell r="B2759">
            <v>71</v>
          </cell>
          <cell r="C2759" t="str">
            <v>049</v>
          </cell>
          <cell r="D2759" t="str">
            <v xml:space="preserve">CAMBRIDGE                    </v>
          </cell>
          <cell r="E2759">
            <v>0</v>
          </cell>
          <cell r="G2759">
            <v>8590</v>
          </cell>
          <cell r="H2759" t="str">
            <v xml:space="preserve">Rental Lease of Equipment (5300)   </v>
          </cell>
          <cell r="I2759">
            <v>0</v>
          </cell>
          <cell r="J2759">
            <v>0</v>
          </cell>
          <cell r="K2759">
            <v>0</v>
          </cell>
          <cell r="L2759">
            <v>0</v>
          </cell>
          <cell r="M2759">
            <v>0</v>
          </cell>
        </row>
        <row r="2760">
          <cell r="A2760">
            <v>2758</v>
          </cell>
          <cell r="B2760">
            <v>72</v>
          </cell>
          <cell r="C2760" t="str">
            <v>049</v>
          </cell>
          <cell r="D2760" t="str">
            <v xml:space="preserve">CAMBRIDGE                    </v>
          </cell>
          <cell r="E2760">
            <v>0</v>
          </cell>
          <cell r="G2760">
            <v>8595</v>
          </cell>
          <cell r="H2760" t="str">
            <v>Rental Lease  of Buildings (5350)</v>
          </cell>
          <cell r="I2760">
            <v>174598</v>
          </cell>
          <cell r="J2760">
            <v>0</v>
          </cell>
          <cell r="K2760">
            <v>174598</v>
          </cell>
          <cell r="L2760">
            <v>0.10194310096832458</v>
          </cell>
          <cell r="M2760">
            <v>29.23022835331146</v>
          </cell>
        </row>
        <row r="2761">
          <cell r="A2761">
            <v>2759</v>
          </cell>
          <cell r="B2761">
            <v>73</v>
          </cell>
          <cell r="C2761" t="str">
            <v>049</v>
          </cell>
          <cell r="D2761" t="str">
            <v xml:space="preserve">CAMBRIDGE                    </v>
          </cell>
          <cell r="E2761">
            <v>0</v>
          </cell>
          <cell r="G2761">
            <v>8600</v>
          </cell>
          <cell r="H2761" t="str">
            <v>Short Term Interest RAN's (5400)</v>
          </cell>
          <cell r="I2761">
            <v>0</v>
          </cell>
          <cell r="J2761">
            <v>0</v>
          </cell>
          <cell r="K2761">
            <v>0</v>
          </cell>
          <cell r="L2761">
            <v>0</v>
          </cell>
          <cell r="M2761">
            <v>0</v>
          </cell>
        </row>
        <row r="2762">
          <cell r="A2762">
            <v>2760</v>
          </cell>
          <cell r="B2762">
            <v>74</v>
          </cell>
          <cell r="C2762" t="str">
            <v>049</v>
          </cell>
          <cell r="D2762" t="str">
            <v xml:space="preserve">CAMBRIDGE                    </v>
          </cell>
          <cell r="E2762">
            <v>0</v>
          </cell>
          <cell r="G2762">
            <v>8610</v>
          </cell>
          <cell r="H2762" t="str">
            <v>Crossing Guards, Inspections, Bank Charges (5500)</v>
          </cell>
          <cell r="I2762">
            <v>2105036</v>
          </cell>
          <cell r="J2762">
            <v>0</v>
          </cell>
          <cell r="K2762">
            <v>2105036</v>
          </cell>
          <cell r="L2762">
            <v>1.2290742018233778</v>
          </cell>
          <cell r="M2762">
            <v>352.41344672872162</v>
          </cell>
        </row>
        <row r="2763">
          <cell r="A2763">
            <v>2761</v>
          </cell>
          <cell r="B2763">
            <v>75</v>
          </cell>
          <cell r="C2763" t="str">
            <v>049</v>
          </cell>
          <cell r="D2763" t="str">
            <v xml:space="preserve">CAMBRIDGE                    </v>
          </cell>
          <cell r="E2763">
            <v>14</v>
          </cell>
          <cell r="F2763" t="str">
            <v xml:space="preserve">Payments To Out-Of-District Schools </v>
          </cell>
          <cell r="I2763">
            <v>20941120.75</v>
          </cell>
          <cell r="J2763">
            <v>2308911</v>
          </cell>
          <cell r="K2763">
            <v>23250031.75</v>
          </cell>
          <cell r="L2763">
            <v>13.575071502577362</v>
          </cell>
          <cell r="M2763">
            <v>43231.743677947197</v>
          </cell>
        </row>
        <row r="2764">
          <cell r="A2764">
            <v>2762</v>
          </cell>
          <cell r="B2764">
            <v>76</v>
          </cell>
          <cell r="C2764" t="str">
            <v>049</v>
          </cell>
          <cell r="D2764" t="str">
            <v xml:space="preserve">CAMBRIDGE                    </v>
          </cell>
          <cell r="E2764">
            <v>15</v>
          </cell>
          <cell r="F2764" t="str">
            <v>Tuition To Other Schools (9000)</v>
          </cell>
          <cell r="G2764" t="str">
            <v xml:space="preserve"> </v>
          </cell>
          <cell r="I2764">
            <v>18222481</v>
          </cell>
          <cell r="J2764">
            <v>2308911</v>
          </cell>
          <cell r="K2764">
            <v>20531392</v>
          </cell>
          <cell r="L2764">
            <v>11.987730487612984</v>
          </cell>
          <cell r="M2764">
            <v>38176.630717738939</v>
          </cell>
        </row>
        <row r="2765">
          <cell r="A2765">
            <v>2763</v>
          </cell>
          <cell r="B2765">
            <v>77</v>
          </cell>
          <cell r="C2765" t="str">
            <v>049</v>
          </cell>
          <cell r="D2765" t="str">
            <v xml:space="preserve">CAMBRIDGE                    </v>
          </cell>
          <cell r="E2765">
            <v>16</v>
          </cell>
          <cell r="F2765" t="str">
            <v>Out-of-District Transportation (3300)</v>
          </cell>
          <cell r="I2765">
            <v>2718639.75</v>
          </cell>
          <cell r="K2765">
            <v>2718639.75</v>
          </cell>
          <cell r="L2765">
            <v>1.5873410149643794</v>
          </cell>
          <cell r="M2765">
            <v>5055.1129602082565</v>
          </cell>
        </row>
        <row r="2766">
          <cell r="A2766">
            <v>2764</v>
          </cell>
          <cell r="B2766">
            <v>78</v>
          </cell>
          <cell r="C2766" t="str">
            <v>049</v>
          </cell>
          <cell r="D2766" t="str">
            <v xml:space="preserve">CAMBRIDGE                    </v>
          </cell>
          <cell r="E2766">
            <v>17</v>
          </cell>
          <cell r="F2766" t="str">
            <v>TOTAL EXPENDITURES</v>
          </cell>
          <cell r="I2766">
            <v>158583002</v>
          </cell>
          <cell r="J2766">
            <v>12687048</v>
          </cell>
          <cell r="K2766">
            <v>171270050</v>
          </cell>
          <cell r="L2766">
            <v>100.00000000000001</v>
          </cell>
          <cell r="M2766">
            <v>26304.722776839197</v>
          </cell>
        </row>
        <row r="2767">
          <cell r="A2767">
            <v>2765</v>
          </cell>
          <cell r="B2767">
            <v>79</v>
          </cell>
          <cell r="C2767" t="str">
            <v>049</v>
          </cell>
          <cell r="D2767" t="str">
            <v xml:space="preserve">CAMBRIDGE                    </v>
          </cell>
          <cell r="E2767">
            <v>18</v>
          </cell>
          <cell r="F2767" t="str">
            <v>percentage of overall spending from the general fund</v>
          </cell>
          <cell r="I2767">
            <v>92.592372104755029</v>
          </cell>
        </row>
        <row r="2768">
          <cell r="A2768">
            <v>2766</v>
          </cell>
          <cell r="B2768">
            <v>1</v>
          </cell>
          <cell r="C2768" t="str">
            <v>050</v>
          </cell>
          <cell r="D2768" t="str">
            <v xml:space="preserve">CANTON                       </v>
          </cell>
          <cell r="E2768">
            <v>1</v>
          </cell>
          <cell r="F2768" t="str">
            <v>In-District FTE Average Membership</v>
          </cell>
          <cell r="G2768" t="str">
            <v xml:space="preserve"> </v>
          </cell>
        </row>
        <row r="2769">
          <cell r="A2769">
            <v>2767</v>
          </cell>
          <cell r="B2769">
            <v>2</v>
          </cell>
          <cell r="C2769" t="str">
            <v>050</v>
          </cell>
          <cell r="D2769" t="str">
            <v xml:space="preserve">CANTON                       </v>
          </cell>
          <cell r="E2769">
            <v>2</v>
          </cell>
          <cell r="F2769" t="str">
            <v>Out-of-District FTE Average Membership</v>
          </cell>
          <cell r="G2769" t="str">
            <v xml:space="preserve"> </v>
          </cell>
        </row>
        <row r="2770">
          <cell r="A2770">
            <v>2768</v>
          </cell>
          <cell r="B2770">
            <v>3</v>
          </cell>
          <cell r="C2770" t="str">
            <v>050</v>
          </cell>
          <cell r="D2770" t="str">
            <v xml:space="preserve">CANTON                       </v>
          </cell>
          <cell r="E2770">
            <v>3</v>
          </cell>
          <cell r="F2770" t="str">
            <v>Total FTE Average Membership</v>
          </cell>
          <cell r="G2770" t="str">
            <v xml:space="preserve"> </v>
          </cell>
        </row>
        <row r="2771">
          <cell r="A2771">
            <v>2769</v>
          </cell>
          <cell r="B2771">
            <v>4</v>
          </cell>
          <cell r="C2771" t="str">
            <v>050</v>
          </cell>
          <cell r="D2771" t="str">
            <v xml:space="preserve">CANTON                       </v>
          </cell>
          <cell r="E2771">
            <v>4</v>
          </cell>
          <cell r="F2771" t="str">
            <v>Administration</v>
          </cell>
          <cell r="G2771" t="str">
            <v xml:space="preserve"> </v>
          </cell>
          <cell r="I2771">
            <v>853993</v>
          </cell>
          <cell r="J2771">
            <v>0</v>
          </cell>
          <cell r="K2771">
            <v>853993</v>
          </cell>
          <cell r="L2771">
            <v>2.0004940839236167</v>
          </cell>
          <cell r="M2771">
            <v>273.39149086019785</v>
          </cell>
        </row>
        <row r="2772">
          <cell r="A2772">
            <v>2770</v>
          </cell>
          <cell r="B2772">
            <v>5</v>
          </cell>
          <cell r="C2772" t="str">
            <v>050</v>
          </cell>
          <cell r="D2772" t="str">
            <v xml:space="preserve">CANTON                       </v>
          </cell>
          <cell r="E2772">
            <v>0</v>
          </cell>
          <cell r="G2772">
            <v>8300</v>
          </cell>
          <cell r="H2772" t="str">
            <v>School Committee (1110)</v>
          </cell>
          <cell r="I2772">
            <v>10330</v>
          </cell>
          <cell r="J2772">
            <v>0</v>
          </cell>
          <cell r="K2772">
            <v>10330</v>
          </cell>
          <cell r="L2772">
            <v>2.4198212265125078E-2</v>
          </cell>
          <cell r="M2772">
            <v>3.3069757018919872</v>
          </cell>
        </row>
        <row r="2773">
          <cell r="A2773">
            <v>2771</v>
          </cell>
          <cell r="B2773">
            <v>6</v>
          </cell>
          <cell r="C2773" t="str">
            <v>050</v>
          </cell>
          <cell r="D2773" t="str">
            <v xml:space="preserve">CANTON                       </v>
          </cell>
          <cell r="E2773">
            <v>0</v>
          </cell>
          <cell r="G2773">
            <v>8305</v>
          </cell>
          <cell r="H2773" t="str">
            <v>Superintendent (1210)</v>
          </cell>
          <cell r="I2773">
            <v>279002</v>
          </cell>
          <cell r="J2773">
            <v>0</v>
          </cell>
          <cell r="K2773">
            <v>279002</v>
          </cell>
          <cell r="L2773">
            <v>0.65356724282617873</v>
          </cell>
          <cell r="M2773">
            <v>89.317796203220539</v>
          </cell>
        </row>
        <row r="2774">
          <cell r="A2774">
            <v>2772</v>
          </cell>
          <cell r="B2774">
            <v>7</v>
          </cell>
          <cell r="C2774" t="str">
            <v>050</v>
          </cell>
          <cell r="D2774" t="str">
            <v xml:space="preserve">CANTON                       </v>
          </cell>
          <cell r="E2774">
            <v>0</v>
          </cell>
          <cell r="G2774">
            <v>8310</v>
          </cell>
          <cell r="H2774" t="str">
            <v>Assistant Superintendents (1220)</v>
          </cell>
          <cell r="I2774">
            <v>30520</v>
          </cell>
          <cell r="J2774">
            <v>0</v>
          </cell>
          <cell r="K2774">
            <v>30520</v>
          </cell>
          <cell r="L2774">
            <v>7.149365327508396E-2</v>
          </cell>
          <cell r="M2774">
            <v>9.7704645132375081</v>
          </cell>
        </row>
        <row r="2775">
          <cell r="A2775">
            <v>2773</v>
          </cell>
          <cell r="B2775">
            <v>8</v>
          </cell>
          <cell r="C2775" t="str">
            <v>050</v>
          </cell>
          <cell r="D2775" t="str">
            <v xml:space="preserve">CANTON                       </v>
          </cell>
          <cell r="E2775">
            <v>0</v>
          </cell>
          <cell r="G2775">
            <v>8315</v>
          </cell>
          <cell r="H2775" t="str">
            <v>Other District-Wide Administration (1230)</v>
          </cell>
          <cell r="I2775">
            <v>0</v>
          </cell>
          <cell r="J2775">
            <v>0</v>
          </cell>
          <cell r="K2775">
            <v>0</v>
          </cell>
          <cell r="L2775">
            <v>0</v>
          </cell>
          <cell r="M2775">
            <v>0</v>
          </cell>
        </row>
        <row r="2776">
          <cell r="A2776">
            <v>2774</v>
          </cell>
          <cell r="B2776">
            <v>9</v>
          </cell>
          <cell r="C2776" t="str">
            <v>050</v>
          </cell>
          <cell r="D2776" t="str">
            <v xml:space="preserve">CANTON                       </v>
          </cell>
          <cell r="E2776">
            <v>0</v>
          </cell>
          <cell r="G2776">
            <v>8320</v>
          </cell>
          <cell r="H2776" t="str">
            <v>Business and Finance (1410)</v>
          </cell>
          <cell r="I2776">
            <v>399153</v>
          </cell>
          <cell r="J2776">
            <v>0</v>
          </cell>
          <cell r="K2776">
            <v>399153</v>
          </cell>
          <cell r="L2776">
            <v>0.93502313845706386</v>
          </cell>
          <cell r="M2776">
            <v>127.78211736082211</v>
          </cell>
        </row>
        <row r="2777">
          <cell r="A2777">
            <v>2775</v>
          </cell>
          <cell r="B2777">
            <v>10</v>
          </cell>
          <cell r="C2777" t="str">
            <v>050</v>
          </cell>
          <cell r="D2777" t="str">
            <v xml:space="preserve">CANTON                       </v>
          </cell>
          <cell r="E2777">
            <v>0</v>
          </cell>
          <cell r="G2777">
            <v>8325</v>
          </cell>
          <cell r="H2777" t="str">
            <v>Human Resources and Benefits (1420)</v>
          </cell>
          <cell r="I2777">
            <v>39287</v>
          </cell>
          <cell r="J2777">
            <v>0</v>
          </cell>
          <cell r="K2777">
            <v>39287</v>
          </cell>
          <cell r="L2777">
            <v>9.2030509705708516E-2</v>
          </cell>
          <cell r="M2777">
            <v>12.577072061977784</v>
          </cell>
        </row>
        <row r="2778">
          <cell r="A2778">
            <v>2776</v>
          </cell>
          <cell r="B2778">
            <v>11</v>
          </cell>
          <cell r="C2778" t="str">
            <v>050</v>
          </cell>
          <cell r="D2778" t="str">
            <v xml:space="preserve">CANTON                       </v>
          </cell>
          <cell r="E2778">
            <v>0</v>
          </cell>
          <cell r="G2778">
            <v>8330</v>
          </cell>
          <cell r="H2778" t="str">
            <v>Legal Service For School Committee (1430)</v>
          </cell>
          <cell r="I2778">
            <v>69055</v>
          </cell>
          <cell r="J2778">
            <v>0</v>
          </cell>
          <cell r="K2778">
            <v>69055</v>
          </cell>
          <cell r="L2778">
            <v>0.16176258934832644</v>
          </cell>
          <cell r="M2778">
            <v>22.106796427313764</v>
          </cell>
        </row>
        <row r="2779">
          <cell r="A2779">
            <v>2777</v>
          </cell>
          <cell r="B2779">
            <v>12</v>
          </cell>
          <cell r="C2779" t="str">
            <v>050</v>
          </cell>
          <cell r="D2779" t="str">
            <v xml:space="preserve">CANTON                       </v>
          </cell>
          <cell r="E2779">
            <v>0</v>
          </cell>
          <cell r="G2779">
            <v>8335</v>
          </cell>
          <cell r="H2779" t="str">
            <v>Legal Settlements (1435)</v>
          </cell>
          <cell r="I2779">
            <v>0</v>
          </cell>
          <cell r="J2779">
            <v>0</v>
          </cell>
          <cell r="K2779">
            <v>0</v>
          </cell>
          <cell r="L2779">
            <v>0</v>
          </cell>
          <cell r="M2779">
            <v>0</v>
          </cell>
        </row>
        <row r="2780">
          <cell r="A2780">
            <v>2778</v>
          </cell>
          <cell r="B2780">
            <v>13</v>
          </cell>
          <cell r="C2780" t="str">
            <v>050</v>
          </cell>
          <cell r="D2780" t="str">
            <v xml:space="preserve">CANTON                       </v>
          </cell>
          <cell r="E2780">
            <v>0</v>
          </cell>
          <cell r="G2780">
            <v>8340</v>
          </cell>
          <cell r="H2780" t="str">
            <v>District-wide Information Mgmt and Tech (1450)</v>
          </cell>
          <cell r="I2780">
            <v>26646</v>
          </cell>
          <cell r="J2780">
            <v>0</v>
          </cell>
          <cell r="K2780">
            <v>26646</v>
          </cell>
          <cell r="L2780">
            <v>6.241873804612999E-2</v>
          </cell>
          <cell r="M2780">
            <v>8.5302685917341616</v>
          </cell>
        </row>
        <row r="2781">
          <cell r="A2781">
            <v>2779</v>
          </cell>
          <cell r="B2781">
            <v>14</v>
          </cell>
          <cell r="C2781" t="str">
            <v>050</v>
          </cell>
          <cell r="D2781" t="str">
            <v xml:space="preserve">CANTON                       </v>
          </cell>
          <cell r="E2781">
            <v>5</v>
          </cell>
          <cell r="F2781" t="str">
            <v xml:space="preserve">Instructional Leadership </v>
          </cell>
          <cell r="I2781">
            <v>2159798</v>
          </cell>
          <cell r="J2781">
            <v>0</v>
          </cell>
          <cell r="K2781">
            <v>2159798</v>
          </cell>
          <cell r="L2781">
            <v>5.0593659684213561</v>
          </cell>
          <cell r="M2781">
            <v>691.42299196465729</v>
          </cell>
        </row>
        <row r="2782">
          <cell r="A2782">
            <v>2780</v>
          </cell>
          <cell r="B2782">
            <v>15</v>
          </cell>
          <cell r="C2782" t="str">
            <v>050</v>
          </cell>
          <cell r="D2782" t="str">
            <v xml:space="preserve">CANTON                       </v>
          </cell>
          <cell r="E2782">
            <v>0</v>
          </cell>
          <cell r="G2782">
            <v>8345</v>
          </cell>
          <cell r="H2782" t="str">
            <v>Curriculum Directors  (Supervisory) (2110)</v>
          </cell>
          <cell r="I2782">
            <v>648745</v>
          </cell>
          <cell r="J2782">
            <v>0</v>
          </cell>
          <cell r="K2782">
            <v>648745</v>
          </cell>
          <cell r="L2782">
            <v>1.5196969231305488</v>
          </cell>
          <cell r="M2782">
            <v>207.68479687550021</v>
          </cell>
        </row>
        <row r="2783">
          <cell r="A2783">
            <v>2781</v>
          </cell>
          <cell r="B2783">
            <v>16</v>
          </cell>
          <cell r="C2783" t="str">
            <v>050</v>
          </cell>
          <cell r="D2783" t="str">
            <v xml:space="preserve">CANTON                       </v>
          </cell>
          <cell r="E2783">
            <v>0</v>
          </cell>
          <cell r="G2783">
            <v>8350</v>
          </cell>
          <cell r="H2783" t="str">
            <v>Department Heads  (Non-Supervisory) (2120)</v>
          </cell>
          <cell r="I2783">
            <v>0</v>
          </cell>
          <cell r="J2783">
            <v>0</v>
          </cell>
          <cell r="K2783">
            <v>0</v>
          </cell>
          <cell r="L2783">
            <v>0</v>
          </cell>
          <cell r="M2783">
            <v>0</v>
          </cell>
        </row>
        <row r="2784">
          <cell r="A2784">
            <v>2782</v>
          </cell>
          <cell r="B2784">
            <v>17</v>
          </cell>
          <cell r="C2784" t="str">
            <v>050</v>
          </cell>
          <cell r="D2784" t="str">
            <v xml:space="preserve">CANTON                       </v>
          </cell>
          <cell r="E2784">
            <v>0</v>
          </cell>
          <cell r="G2784">
            <v>8355</v>
          </cell>
          <cell r="H2784" t="str">
            <v>School Leadership-Building (2210)</v>
          </cell>
          <cell r="I2784">
            <v>955207</v>
          </cell>
          <cell r="J2784">
            <v>0</v>
          </cell>
          <cell r="K2784">
            <v>955207</v>
          </cell>
          <cell r="L2784">
            <v>2.2375897137592768</v>
          </cell>
          <cell r="M2784">
            <v>305.79345007523131</v>
          </cell>
        </row>
        <row r="2785">
          <cell r="A2785">
            <v>2783</v>
          </cell>
          <cell r="B2785">
            <v>18</v>
          </cell>
          <cell r="C2785" t="str">
            <v>050</v>
          </cell>
          <cell r="D2785" t="str">
            <v xml:space="preserve">CANTON                       </v>
          </cell>
          <cell r="E2785">
            <v>0</v>
          </cell>
          <cell r="G2785">
            <v>8360</v>
          </cell>
          <cell r="H2785" t="str">
            <v>Curriculum Leaders/Dept Heads-Building Level (2220)</v>
          </cell>
          <cell r="I2785">
            <v>321407</v>
          </cell>
          <cell r="J2785">
            <v>0</v>
          </cell>
          <cell r="K2785">
            <v>321407</v>
          </cell>
          <cell r="L2785">
            <v>0.75290172405586209</v>
          </cell>
          <cell r="M2785">
            <v>102.89304350609854</v>
          </cell>
        </row>
        <row r="2786">
          <cell r="A2786">
            <v>2784</v>
          </cell>
          <cell r="B2786">
            <v>19</v>
          </cell>
          <cell r="C2786" t="str">
            <v>050</v>
          </cell>
          <cell r="D2786" t="str">
            <v xml:space="preserve">CANTON                       </v>
          </cell>
          <cell r="E2786">
            <v>0</v>
          </cell>
          <cell r="G2786">
            <v>8365</v>
          </cell>
          <cell r="H2786" t="str">
            <v>Building Technology (2250)</v>
          </cell>
          <cell r="I2786">
            <v>234439</v>
          </cell>
          <cell r="J2786">
            <v>0</v>
          </cell>
          <cell r="K2786">
            <v>234439</v>
          </cell>
          <cell r="L2786">
            <v>0.54917760747566868</v>
          </cell>
          <cell r="M2786">
            <v>75.051701507827261</v>
          </cell>
        </row>
        <row r="2787">
          <cell r="A2787">
            <v>2785</v>
          </cell>
          <cell r="B2787">
            <v>20</v>
          </cell>
          <cell r="C2787" t="str">
            <v>050</v>
          </cell>
          <cell r="D2787" t="str">
            <v xml:space="preserve">CANTON                       </v>
          </cell>
          <cell r="E2787">
            <v>0</v>
          </cell>
          <cell r="G2787">
            <v>8380</v>
          </cell>
          <cell r="H2787" t="str">
            <v>Instructional Coordinators and Team Leaders (2315)</v>
          </cell>
          <cell r="I2787">
            <v>0</v>
          </cell>
          <cell r="J2787">
            <v>0</v>
          </cell>
          <cell r="K2787">
            <v>0</v>
          </cell>
          <cell r="L2787">
            <v>0</v>
          </cell>
          <cell r="M2787">
            <v>0</v>
          </cell>
        </row>
        <row r="2788">
          <cell r="A2788">
            <v>2786</v>
          </cell>
          <cell r="B2788">
            <v>21</v>
          </cell>
          <cell r="C2788" t="str">
            <v>050</v>
          </cell>
          <cell r="D2788" t="str">
            <v xml:space="preserve">CANTON                       </v>
          </cell>
          <cell r="E2788">
            <v>6</v>
          </cell>
          <cell r="F2788" t="str">
            <v>Classroom and Specialist Teachers</v>
          </cell>
          <cell r="I2788">
            <v>15333984</v>
          </cell>
          <cell r="J2788">
            <v>865326</v>
          </cell>
          <cell r="K2788">
            <v>16199310</v>
          </cell>
          <cell r="L2788">
            <v>37.947177340616001</v>
          </cell>
          <cell r="M2788">
            <v>5185.9365496046357</v>
          </cell>
        </row>
        <row r="2789">
          <cell r="A2789">
            <v>2787</v>
          </cell>
          <cell r="B2789">
            <v>22</v>
          </cell>
          <cell r="C2789" t="str">
            <v>050</v>
          </cell>
          <cell r="D2789" t="str">
            <v xml:space="preserve">CANTON                       </v>
          </cell>
          <cell r="E2789">
            <v>0</v>
          </cell>
          <cell r="G2789">
            <v>8370</v>
          </cell>
          <cell r="H2789" t="str">
            <v>Teachers, Classroom (2305)</v>
          </cell>
          <cell r="I2789">
            <v>13139089</v>
          </cell>
          <cell r="J2789">
            <v>865326</v>
          </cell>
          <cell r="K2789">
            <v>14004415</v>
          </cell>
          <cell r="L2789">
            <v>32.805596013446426</v>
          </cell>
          <cell r="M2789">
            <v>4483.2778435829305</v>
          </cell>
        </row>
        <row r="2790">
          <cell r="A2790">
            <v>2788</v>
          </cell>
          <cell r="B2790">
            <v>23</v>
          </cell>
          <cell r="C2790" t="str">
            <v>050</v>
          </cell>
          <cell r="D2790" t="str">
            <v xml:space="preserve">CANTON                       </v>
          </cell>
          <cell r="E2790">
            <v>0</v>
          </cell>
          <cell r="G2790">
            <v>8375</v>
          </cell>
          <cell r="H2790" t="str">
            <v>Teachers, Specialists  (2310)</v>
          </cell>
          <cell r="I2790">
            <v>2194895</v>
          </cell>
          <cell r="J2790">
            <v>0</v>
          </cell>
          <cell r="K2790">
            <v>2194895</v>
          </cell>
          <cell r="L2790">
            <v>5.1415813271695745</v>
          </cell>
          <cell r="M2790">
            <v>702.65870602170503</v>
          </cell>
        </row>
        <row r="2791">
          <cell r="A2791">
            <v>2789</v>
          </cell>
          <cell r="B2791">
            <v>24</v>
          </cell>
          <cell r="C2791" t="str">
            <v>050</v>
          </cell>
          <cell r="D2791" t="str">
            <v xml:space="preserve">CANTON                       </v>
          </cell>
          <cell r="E2791">
            <v>7</v>
          </cell>
          <cell r="F2791" t="str">
            <v>Other Teaching Services</v>
          </cell>
          <cell r="I2791">
            <v>2294391</v>
          </cell>
          <cell r="J2791">
            <v>1302143</v>
          </cell>
          <cell r="K2791">
            <v>3596534</v>
          </cell>
          <cell r="L2791">
            <v>8.4249460939728316</v>
          </cell>
          <cell r="M2791">
            <v>1151.3698498575409</v>
          </cell>
        </row>
        <row r="2792">
          <cell r="A2792">
            <v>2790</v>
          </cell>
          <cell r="B2792">
            <v>25</v>
          </cell>
          <cell r="C2792" t="str">
            <v>050</v>
          </cell>
          <cell r="D2792" t="str">
            <v xml:space="preserve">CANTON                       </v>
          </cell>
          <cell r="E2792">
            <v>0</v>
          </cell>
          <cell r="G2792">
            <v>8385</v>
          </cell>
          <cell r="H2792" t="str">
            <v>Medical/ Therapeutic Services (2320)</v>
          </cell>
          <cell r="I2792">
            <v>874567</v>
          </cell>
          <cell r="J2792">
            <v>0</v>
          </cell>
          <cell r="K2792">
            <v>874567</v>
          </cell>
          <cell r="L2792">
            <v>2.0486890518948346</v>
          </cell>
          <cell r="M2792">
            <v>279.97791081089736</v>
          </cell>
        </row>
        <row r="2793">
          <cell r="A2793">
            <v>2791</v>
          </cell>
          <cell r="B2793">
            <v>26</v>
          </cell>
          <cell r="C2793" t="str">
            <v>050</v>
          </cell>
          <cell r="D2793" t="str">
            <v xml:space="preserve">CANTON                       </v>
          </cell>
          <cell r="E2793">
            <v>0</v>
          </cell>
          <cell r="G2793">
            <v>8390</v>
          </cell>
          <cell r="H2793" t="str">
            <v>Substitute Teachers (2325)</v>
          </cell>
          <cell r="I2793">
            <v>397545</v>
          </cell>
          <cell r="J2793">
            <v>0</v>
          </cell>
          <cell r="K2793">
            <v>397545</v>
          </cell>
          <cell r="L2793">
            <v>0.93125636930679079</v>
          </cell>
          <cell r="M2793">
            <v>127.26734321477736</v>
          </cell>
        </row>
        <row r="2794">
          <cell r="A2794">
            <v>2792</v>
          </cell>
          <cell r="B2794">
            <v>27</v>
          </cell>
          <cell r="C2794" t="str">
            <v>050</v>
          </cell>
          <cell r="D2794" t="str">
            <v xml:space="preserve">CANTON                       </v>
          </cell>
          <cell r="E2794">
            <v>0</v>
          </cell>
          <cell r="G2794">
            <v>8395</v>
          </cell>
          <cell r="H2794" t="str">
            <v>Non-Clerical Paraprofs./Instructional Assistants (2330)</v>
          </cell>
          <cell r="I2794">
            <v>762638</v>
          </cell>
          <cell r="J2794">
            <v>1302143</v>
          </cell>
          <cell r="K2794">
            <v>2064781</v>
          </cell>
          <cell r="L2794">
            <v>4.8367869234266427</v>
          </cell>
          <cell r="M2794">
            <v>661.00489803758364</v>
          </cell>
        </row>
        <row r="2795">
          <cell r="A2795">
            <v>2793</v>
          </cell>
          <cell r="B2795">
            <v>28</v>
          </cell>
          <cell r="C2795" t="str">
            <v>050</v>
          </cell>
          <cell r="D2795" t="str">
            <v xml:space="preserve">CANTON                       </v>
          </cell>
          <cell r="E2795">
            <v>0</v>
          </cell>
          <cell r="G2795">
            <v>8400</v>
          </cell>
          <cell r="H2795" t="str">
            <v>Librarians and Media Center Directors (2340)</v>
          </cell>
          <cell r="I2795">
            <v>259641</v>
          </cell>
          <cell r="J2795">
            <v>0</v>
          </cell>
          <cell r="K2795">
            <v>259641</v>
          </cell>
          <cell r="L2795">
            <v>0.6082137493445634</v>
          </cell>
          <cell r="M2795">
            <v>83.11969779428243</v>
          </cell>
        </row>
        <row r="2796">
          <cell r="A2796">
            <v>2794</v>
          </cell>
          <cell r="B2796">
            <v>29</v>
          </cell>
          <cell r="C2796" t="str">
            <v>050</v>
          </cell>
          <cell r="D2796" t="str">
            <v xml:space="preserve">CANTON                       </v>
          </cell>
          <cell r="E2796">
            <v>8</v>
          </cell>
          <cell r="F2796" t="str">
            <v>Professional Development</v>
          </cell>
          <cell r="I2796">
            <v>433854</v>
          </cell>
          <cell r="J2796">
            <v>0</v>
          </cell>
          <cell r="K2796">
            <v>433854</v>
          </cell>
          <cell r="L2796">
            <v>1.0163108600264836</v>
          </cell>
          <cell r="M2796">
            <v>138.89105868041105</v>
          </cell>
        </row>
        <row r="2797">
          <cell r="A2797">
            <v>2795</v>
          </cell>
          <cell r="B2797">
            <v>30</v>
          </cell>
          <cell r="C2797" t="str">
            <v>050</v>
          </cell>
          <cell r="D2797" t="str">
            <v xml:space="preserve">CANTON                       </v>
          </cell>
          <cell r="E2797">
            <v>0</v>
          </cell>
          <cell r="G2797">
            <v>8405</v>
          </cell>
          <cell r="H2797" t="str">
            <v>Professional Development Leadership (2351)</v>
          </cell>
          <cell r="I2797">
            <v>0</v>
          </cell>
          <cell r="J2797">
            <v>0</v>
          </cell>
          <cell r="K2797">
            <v>0</v>
          </cell>
          <cell r="L2797">
            <v>0</v>
          </cell>
          <cell r="M2797">
            <v>0</v>
          </cell>
        </row>
        <row r="2798">
          <cell r="A2798">
            <v>2796</v>
          </cell>
          <cell r="B2798">
            <v>31</v>
          </cell>
          <cell r="C2798" t="str">
            <v>050</v>
          </cell>
          <cell r="D2798" t="str">
            <v xml:space="preserve">CANTON                       </v>
          </cell>
          <cell r="E2798">
            <v>0</v>
          </cell>
          <cell r="G2798">
            <v>8410</v>
          </cell>
          <cell r="H2798" t="str">
            <v>Teacher/Instructional Staff-Professional Days (2353)</v>
          </cell>
          <cell r="I2798">
            <v>132957</v>
          </cell>
          <cell r="J2798">
            <v>0</v>
          </cell>
          <cell r="K2798">
            <v>132957</v>
          </cell>
          <cell r="L2798">
            <v>0.31145418278162973</v>
          </cell>
          <cell r="M2798">
            <v>42.563946601786348</v>
          </cell>
        </row>
        <row r="2799">
          <cell r="A2799">
            <v>2797</v>
          </cell>
          <cell r="B2799">
            <v>32</v>
          </cell>
          <cell r="C2799" t="str">
            <v>050</v>
          </cell>
          <cell r="D2799" t="str">
            <v xml:space="preserve">CANTON                       </v>
          </cell>
          <cell r="E2799">
            <v>0</v>
          </cell>
          <cell r="G2799">
            <v>8415</v>
          </cell>
          <cell r="H2799" t="str">
            <v>Substitutes for Instructional Staff at Prof. Dev. (2355)</v>
          </cell>
          <cell r="I2799">
            <v>32361</v>
          </cell>
          <cell r="J2799">
            <v>0</v>
          </cell>
          <cell r="K2799">
            <v>32361</v>
          </cell>
          <cell r="L2799">
            <v>7.5806229149246146E-2</v>
          </cell>
          <cell r="M2799">
            <v>10.359829689150688</v>
          </cell>
        </row>
        <row r="2800">
          <cell r="A2800">
            <v>2798</v>
          </cell>
          <cell r="B2800">
            <v>33</v>
          </cell>
          <cell r="C2800" t="str">
            <v>050</v>
          </cell>
          <cell r="D2800" t="str">
            <v xml:space="preserve">CANTON                       </v>
          </cell>
          <cell r="E2800">
            <v>0</v>
          </cell>
          <cell r="G2800">
            <v>8420</v>
          </cell>
          <cell r="H2800" t="str">
            <v>Prof. Dev.  Stipends, Providers and Expenses (2357)</v>
          </cell>
          <cell r="I2800">
            <v>268536</v>
          </cell>
          <cell r="J2800">
            <v>0</v>
          </cell>
          <cell r="K2800">
            <v>268536</v>
          </cell>
          <cell r="L2800">
            <v>0.62905044809560773</v>
          </cell>
          <cell r="M2800">
            <v>85.967282389474022</v>
          </cell>
        </row>
        <row r="2801">
          <cell r="A2801">
            <v>2799</v>
          </cell>
          <cell r="B2801">
            <v>34</v>
          </cell>
          <cell r="C2801" t="str">
            <v>050</v>
          </cell>
          <cell r="D2801" t="str">
            <v xml:space="preserve">CANTON                       </v>
          </cell>
          <cell r="E2801">
            <v>9</v>
          </cell>
          <cell r="F2801" t="str">
            <v>Instructional Materials, Equipment and Technology</v>
          </cell>
          <cell r="I2801">
            <v>647570</v>
          </cell>
          <cell r="J2801">
            <v>119735</v>
          </cell>
          <cell r="K2801">
            <v>767305</v>
          </cell>
          <cell r="L2801">
            <v>1.7974258724193415</v>
          </cell>
          <cell r="M2801">
            <v>245.63978615103883</v>
          </cell>
        </row>
        <row r="2802">
          <cell r="A2802">
            <v>2800</v>
          </cell>
          <cell r="B2802">
            <v>35</v>
          </cell>
          <cell r="C2802" t="str">
            <v>050</v>
          </cell>
          <cell r="D2802" t="str">
            <v xml:space="preserve">CANTON                       </v>
          </cell>
          <cell r="E2802">
            <v>0</v>
          </cell>
          <cell r="G2802">
            <v>8425</v>
          </cell>
          <cell r="H2802" t="str">
            <v>Textbooks &amp; Related Software/Media/Materials (2410)</v>
          </cell>
          <cell r="I2802">
            <v>68508</v>
          </cell>
          <cell r="J2802">
            <v>18951</v>
          </cell>
          <cell r="K2802">
            <v>87459</v>
          </cell>
          <cell r="L2802">
            <v>0.20487429298117851</v>
          </cell>
          <cell r="M2802">
            <v>27.998527387393157</v>
          </cell>
        </row>
        <row r="2803">
          <cell r="A2803">
            <v>2801</v>
          </cell>
          <cell r="B2803">
            <v>36</v>
          </cell>
          <cell r="C2803" t="str">
            <v>050</v>
          </cell>
          <cell r="D2803" t="str">
            <v xml:space="preserve">CANTON                       </v>
          </cell>
          <cell r="E2803">
            <v>0</v>
          </cell>
          <cell r="G2803">
            <v>8430</v>
          </cell>
          <cell r="H2803" t="str">
            <v>Other Instructional Materials (2415)</v>
          </cell>
          <cell r="I2803">
            <v>9941</v>
          </cell>
          <cell r="J2803">
            <v>0</v>
          </cell>
          <cell r="K2803">
            <v>9941</v>
          </cell>
          <cell r="L2803">
            <v>2.3286972713224434E-2</v>
          </cell>
          <cell r="M2803">
            <v>3.1824438966610114</v>
          </cell>
        </row>
        <row r="2804">
          <cell r="A2804">
            <v>2802</v>
          </cell>
          <cell r="B2804">
            <v>37</v>
          </cell>
          <cell r="C2804" t="str">
            <v>050</v>
          </cell>
          <cell r="D2804" t="str">
            <v xml:space="preserve">CANTON                       </v>
          </cell>
          <cell r="E2804">
            <v>0</v>
          </cell>
          <cell r="G2804">
            <v>8435</v>
          </cell>
          <cell r="H2804" t="str">
            <v>Instructional Equipment (2420)</v>
          </cell>
          <cell r="I2804">
            <v>73455</v>
          </cell>
          <cell r="J2804">
            <v>0</v>
          </cell>
          <cell r="K2804">
            <v>73455</v>
          </cell>
          <cell r="L2804">
            <v>0.17206966911275534</v>
          </cell>
          <cell r="M2804">
            <v>23.515382399078018</v>
          </cell>
        </row>
        <row r="2805">
          <cell r="A2805">
            <v>2803</v>
          </cell>
          <cell r="B2805">
            <v>38</v>
          </cell>
          <cell r="C2805" t="str">
            <v>050</v>
          </cell>
          <cell r="D2805" t="str">
            <v xml:space="preserve">CANTON                       </v>
          </cell>
          <cell r="E2805">
            <v>0</v>
          </cell>
          <cell r="G2805">
            <v>8440</v>
          </cell>
          <cell r="H2805" t="str">
            <v>General Supplies (2430)</v>
          </cell>
          <cell r="I2805">
            <v>267578</v>
          </cell>
          <cell r="J2805">
            <v>100784</v>
          </cell>
          <cell r="K2805">
            <v>368362</v>
          </cell>
          <cell r="L2805">
            <v>0.86289466276921623</v>
          </cell>
          <cell r="M2805">
            <v>117.92489675705094</v>
          </cell>
        </row>
        <row r="2806">
          <cell r="A2806">
            <v>2804</v>
          </cell>
          <cell r="B2806">
            <v>39</v>
          </cell>
          <cell r="C2806" t="str">
            <v>050</v>
          </cell>
          <cell r="D2806" t="str">
            <v xml:space="preserve">CANTON                       </v>
          </cell>
          <cell r="E2806">
            <v>0</v>
          </cell>
          <cell r="G2806">
            <v>8445</v>
          </cell>
          <cell r="H2806" t="str">
            <v>Other Instructional Services (2440)</v>
          </cell>
          <cell r="I2806">
            <v>0</v>
          </cell>
          <cell r="J2806">
            <v>0</v>
          </cell>
          <cell r="K2806">
            <v>0</v>
          </cell>
          <cell r="L2806">
            <v>0</v>
          </cell>
          <cell r="M2806">
            <v>0</v>
          </cell>
        </row>
        <row r="2807">
          <cell r="A2807">
            <v>2805</v>
          </cell>
          <cell r="B2807">
            <v>40</v>
          </cell>
          <cell r="C2807" t="str">
            <v>050</v>
          </cell>
          <cell r="D2807" t="str">
            <v xml:space="preserve">CANTON                       </v>
          </cell>
          <cell r="E2807">
            <v>0</v>
          </cell>
          <cell r="G2807">
            <v>8450</v>
          </cell>
          <cell r="H2807" t="str">
            <v>Classroom Instructional Technology (2451)</v>
          </cell>
          <cell r="I2807">
            <v>225871</v>
          </cell>
          <cell r="J2807">
            <v>0</v>
          </cell>
          <cell r="K2807">
            <v>225871</v>
          </cell>
          <cell r="L2807">
            <v>0.52910691215257177</v>
          </cell>
          <cell r="M2807">
            <v>72.308800460991776</v>
          </cell>
        </row>
        <row r="2808">
          <cell r="A2808">
            <v>2806</v>
          </cell>
          <cell r="B2808">
            <v>41</v>
          </cell>
          <cell r="C2808" t="str">
            <v>050</v>
          </cell>
          <cell r="D2808" t="str">
            <v xml:space="preserve">CANTON                       </v>
          </cell>
          <cell r="E2808">
            <v>0</v>
          </cell>
          <cell r="G2808">
            <v>8455</v>
          </cell>
          <cell r="H2808" t="str">
            <v>Other Instructional Hardware  (2453)</v>
          </cell>
          <cell r="I2808">
            <v>2217</v>
          </cell>
          <cell r="J2808">
            <v>0</v>
          </cell>
          <cell r="K2808">
            <v>2217</v>
          </cell>
          <cell r="L2808">
            <v>5.193362690395188E-3</v>
          </cell>
          <cell r="M2808">
            <v>0.70973524986394343</v>
          </cell>
        </row>
        <row r="2809">
          <cell r="A2809">
            <v>2807</v>
          </cell>
          <cell r="B2809">
            <v>42</v>
          </cell>
          <cell r="C2809" t="str">
            <v>050</v>
          </cell>
          <cell r="D2809" t="str">
            <v xml:space="preserve">CANTON                       </v>
          </cell>
          <cell r="E2809">
            <v>0</v>
          </cell>
          <cell r="G2809">
            <v>8460</v>
          </cell>
          <cell r="H2809" t="str">
            <v>Instructional Software (2455)</v>
          </cell>
          <cell r="I2809">
            <v>0</v>
          </cell>
          <cell r="J2809">
            <v>0</v>
          </cell>
          <cell r="K2809">
            <v>0</v>
          </cell>
          <cell r="L2809">
            <v>0</v>
          </cell>
          <cell r="M2809">
            <v>0</v>
          </cell>
        </row>
        <row r="2810">
          <cell r="A2810">
            <v>2808</v>
          </cell>
          <cell r="B2810">
            <v>43</v>
          </cell>
          <cell r="C2810" t="str">
            <v>050</v>
          </cell>
          <cell r="D2810" t="str">
            <v xml:space="preserve">CANTON                       </v>
          </cell>
          <cell r="E2810">
            <v>10</v>
          </cell>
          <cell r="F2810" t="str">
            <v>Guidance, Counseling and Testing</v>
          </cell>
          <cell r="I2810">
            <v>1449464</v>
          </cell>
          <cell r="J2810">
            <v>0</v>
          </cell>
          <cell r="K2810">
            <v>1449464</v>
          </cell>
          <cell r="L2810">
            <v>3.3953956962882144</v>
          </cell>
          <cell r="M2810">
            <v>464.02151294938699</v>
          </cell>
        </row>
        <row r="2811">
          <cell r="A2811">
            <v>2809</v>
          </cell>
          <cell r="B2811">
            <v>44</v>
          </cell>
          <cell r="C2811" t="str">
            <v>050</v>
          </cell>
          <cell r="D2811" t="str">
            <v xml:space="preserve">CANTON                       </v>
          </cell>
          <cell r="E2811">
            <v>0</v>
          </cell>
          <cell r="G2811">
            <v>8465</v>
          </cell>
          <cell r="H2811" t="str">
            <v>Guidance and Adjustment Counselors (2710)</v>
          </cell>
          <cell r="I2811">
            <v>781806</v>
          </cell>
          <cell r="J2811">
            <v>0</v>
          </cell>
          <cell r="K2811">
            <v>781806</v>
          </cell>
          <cell r="L2811">
            <v>1.8313947277975196</v>
          </cell>
          <cell r="M2811">
            <v>250.28203732752826</v>
          </cell>
        </row>
        <row r="2812">
          <cell r="A2812">
            <v>2810</v>
          </cell>
          <cell r="B2812">
            <v>45</v>
          </cell>
          <cell r="C2812" t="str">
            <v>050</v>
          </cell>
          <cell r="D2812" t="str">
            <v xml:space="preserve">CANTON                       </v>
          </cell>
          <cell r="E2812">
            <v>0</v>
          </cell>
          <cell r="G2812">
            <v>8470</v>
          </cell>
          <cell r="H2812" t="str">
            <v>Testing and Assessment (2720)</v>
          </cell>
          <cell r="I2812">
            <v>282</v>
          </cell>
          <cell r="J2812">
            <v>0</v>
          </cell>
          <cell r="K2812">
            <v>282</v>
          </cell>
          <cell r="L2812">
            <v>6.6059011217476011E-4</v>
          </cell>
          <cell r="M2812">
            <v>9.0277555463072645E-2</v>
          </cell>
        </row>
        <row r="2813">
          <cell r="A2813">
            <v>2811</v>
          </cell>
          <cell r="B2813">
            <v>46</v>
          </cell>
          <cell r="C2813" t="str">
            <v>050</v>
          </cell>
          <cell r="D2813" t="str">
            <v xml:space="preserve">CANTON                       </v>
          </cell>
          <cell r="E2813">
            <v>0</v>
          </cell>
          <cell r="G2813">
            <v>8475</v>
          </cell>
          <cell r="H2813" t="str">
            <v>Psychological Services (2800)</v>
          </cell>
          <cell r="I2813">
            <v>667376</v>
          </cell>
          <cell r="J2813">
            <v>0</v>
          </cell>
          <cell r="K2813">
            <v>667376</v>
          </cell>
          <cell r="L2813">
            <v>1.5633403783785202</v>
          </cell>
          <cell r="M2813">
            <v>213.64919806639563</v>
          </cell>
        </row>
        <row r="2814">
          <cell r="A2814">
            <v>2812</v>
          </cell>
          <cell r="B2814">
            <v>47</v>
          </cell>
          <cell r="C2814" t="str">
            <v>050</v>
          </cell>
          <cell r="D2814" t="str">
            <v xml:space="preserve">CANTON                       </v>
          </cell>
          <cell r="E2814">
            <v>11</v>
          </cell>
          <cell r="F2814" t="str">
            <v>Pupil Services</v>
          </cell>
          <cell r="I2814">
            <v>2015860</v>
          </cell>
          <cell r="J2814">
            <v>1323117</v>
          </cell>
          <cell r="K2814">
            <v>3338977</v>
          </cell>
          <cell r="L2814">
            <v>7.8216141524076024</v>
          </cell>
          <cell r="M2814">
            <v>1068.9173096007939</v>
          </cell>
        </row>
        <row r="2815">
          <cell r="A2815">
            <v>2813</v>
          </cell>
          <cell r="B2815">
            <v>48</v>
          </cell>
          <cell r="C2815" t="str">
            <v>050</v>
          </cell>
          <cell r="D2815" t="str">
            <v xml:space="preserve">CANTON                       </v>
          </cell>
          <cell r="E2815">
            <v>0</v>
          </cell>
          <cell r="G2815">
            <v>8485</v>
          </cell>
          <cell r="H2815" t="str">
            <v>Attendance and Parent Liaison Services (3100)</v>
          </cell>
          <cell r="I2815">
            <v>0</v>
          </cell>
          <cell r="J2815">
            <v>0</v>
          </cell>
          <cell r="K2815">
            <v>0</v>
          </cell>
          <cell r="L2815">
            <v>0</v>
          </cell>
          <cell r="M2815">
            <v>0</v>
          </cell>
        </row>
        <row r="2816">
          <cell r="A2816">
            <v>2814</v>
          </cell>
          <cell r="B2816">
            <v>49</v>
          </cell>
          <cell r="C2816" t="str">
            <v>050</v>
          </cell>
          <cell r="D2816" t="str">
            <v xml:space="preserve">CANTON                       </v>
          </cell>
          <cell r="E2816">
            <v>0</v>
          </cell>
          <cell r="G2816">
            <v>8490</v>
          </cell>
          <cell r="H2816" t="str">
            <v>Medical/Health Services (3200)</v>
          </cell>
          <cell r="I2816">
            <v>468291</v>
          </cell>
          <cell r="J2816">
            <v>82820</v>
          </cell>
          <cell r="K2816">
            <v>551111</v>
          </cell>
          <cell r="L2816">
            <v>1.2909875081941284</v>
          </cell>
          <cell r="M2816">
            <v>176.42891442840224</v>
          </cell>
        </row>
        <row r="2817">
          <cell r="A2817">
            <v>2815</v>
          </cell>
          <cell r="B2817">
            <v>50</v>
          </cell>
          <cell r="C2817" t="str">
            <v>050</v>
          </cell>
          <cell r="D2817" t="str">
            <v xml:space="preserve">CANTON                       </v>
          </cell>
          <cell r="E2817">
            <v>0</v>
          </cell>
          <cell r="G2817">
            <v>8495</v>
          </cell>
          <cell r="H2817" t="str">
            <v>In-District Transportation (3300)</v>
          </cell>
          <cell r="I2817">
            <v>974124</v>
          </cell>
          <cell r="J2817">
            <v>106055</v>
          </cell>
          <cell r="K2817">
            <v>1080179</v>
          </cell>
          <cell r="L2817">
            <v>2.5303388892865963</v>
          </cell>
          <cell r="M2817">
            <v>345.80113327144096</v>
          </cell>
        </row>
        <row r="2818">
          <cell r="A2818">
            <v>2816</v>
          </cell>
          <cell r="B2818">
            <v>51</v>
          </cell>
          <cell r="C2818" t="str">
            <v>050</v>
          </cell>
          <cell r="D2818" t="str">
            <v xml:space="preserve">CANTON                       </v>
          </cell>
          <cell r="E2818">
            <v>0</v>
          </cell>
          <cell r="G2818">
            <v>8500</v>
          </cell>
          <cell r="H2818" t="str">
            <v>Food Salaries and Other Expenses (3400)</v>
          </cell>
          <cell r="I2818">
            <v>0</v>
          </cell>
          <cell r="J2818">
            <v>967359</v>
          </cell>
          <cell r="K2818">
            <v>967359</v>
          </cell>
          <cell r="L2818">
            <v>2.2660559940541267</v>
          </cell>
          <cell r="M2818">
            <v>309.68370842270389</v>
          </cell>
        </row>
        <row r="2819">
          <cell r="A2819">
            <v>2817</v>
          </cell>
          <cell r="B2819">
            <v>52</v>
          </cell>
          <cell r="C2819" t="str">
            <v>050</v>
          </cell>
          <cell r="D2819" t="str">
            <v xml:space="preserve">CANTON                       </v>
          </cell>
          <cell r="E2819">
            <v>0</v>
          </cell>
          <cell r="G2819">
            <v>8505</v>
          </cell>
          <cell r="H2819" t="str">
            <v>Athletics (3510)</v>
          </cell>
          <cell r="I2819">
            <v>425699</v>
          </cell>
          <cell r="J2819">
            <v>166883</v>
          </cell>
          <cell r="K2819">
            <v>592582</v>
          </cell>
          <cell r="L2819">
            <v>1.3881340774919988</v>
          </cell>
          <cell r="M2819">
            <v>189.70515734545572</v>
          </cell>
        </row>
        <row r="2820">
          <cell r="A2820">
            <v>2818</v>
          </cell>
          <cell r="B2820">
            <v>53</v>
          </cell>
          <cell r="C2820" t="str">
            <v>050</v>
          </cell>
          <cell r="D2820" t="str">
            <v xml:space="preserve">CANTON                       </v>
          </cell>
          <cell r="E2820">
            <v>0</v>
          </cell>
          <cell r="G2820">
            <v>8510</v>
          </cell>
          <cell r="H2820" t="str">
            <v>Other Student Body Activities (3520)</v>
          </cell>
          <cell r="I2820">
            <v>147746</v>
          </cell>
          <cell r="J2820">
            <v>0</v>
          </cell>
          <cell r="K2820">
            <v>147746</v>
          </cell>
          <cell r="L2820">
            <v>0.34609768338075214</v>
          </cell>
          <cell r="M2820">
            <v>47.298396132791247</v>
          </cell>
        </row>
        <row r="2821">
          <cell r="A2821">
            <v>2819</v>
          </cell>
          <cell r="B2821">
            <v>54</v>
          </cell>
          <cell r="C2821" t="str">
            <v>050</v>
          </cell>
          <cell r="D2821" t="str">
            <v xml:space="preserve">CANTON                       </v>
          </cell>
          <cell r="E2821">
            <v>0</v>
          </cell>
          <cell r="G2821">
            <v>8515</v>
          </cell>
          <cell r="H2821" t="str">
            <v>School Security  (3600)</v>
          </cell>
          <cell r="I2821">
            <v>0</v>
          </cell>
          <cell r="J2821">
            <v>0</v>
          </cell>
          <cell r="K2821">
            <v>0</v>
          </cell>
          <cell r="L2821">
            <v>0</v>
          </cell>
          <cell r="M2821">
            <v>0</v>
          </cell>
        </row>
        <row r="2822">
          <cell r="A2822">
            <v>2820</v>
          </cell>
          <cell r="B2822">
            <v>55</v>
          </cell>
          <cell r="C2822" t="str">
            <v>050</v>
          </cell>
          <cell r="D2822" t="str">
            <v xml:space="preserve">CANTON                       </v>
          </cell>
          <cell r="E2822">
            <v>12</v>
          </cell>
          <cell r="F2822" t="str">
            <v>Operations and Maintenance</v>
          </cell>
          <cell r="I2822">
            <v>3078556</v>
          </cell>
          <cell r="J2822">
            <v>207586</v>
          </cell>
          <cell r="K2822">
            <v>3286142</v>
          </cell>
          <cell r="L2822">
            <v>7.6978472070999659</v>
          </cell>
          <cell r="M2822">
            <v>1052.003073278484</v>
          </cell>
        </row>
        <row r="2823">
          <cell r="A2823">
            <v>2821</v>
          </cell>
          <cell r="B2823">
            <v>56</v>
          </cell>
          <cell r="C2823" t="str">
            <v>050</v>
          </cell>
          <cell r="D2823" t="str">
            <v xml:space="preserve">CANTON                       </v>
          </cell>
          <cell r="E2823">
            <v>0</v>
          </cell>
          <cell r="G2823">
            <v>8520</v>
          </cell>
          <cell r="H2823" t="str">
            <v>Custodial Services (4110)</v>
          </cell>
          <cell r="I2823">
            <v>942762</v>
          </cell>
          <cell r="J2823">
            <v>207586</v>
          </cell>
          <cell r="K2823">
            <v>1150348</v>
          </cell>
          <cell r="L2823">
            <v>2.6947110438298258</v>
          </cell>
          <cell r="M2823">
            <v>368.26455805615137</v>
          </cell>
        </row>
        <row r="2824">
          <cell r="A2824">
            <v>2822</v>
          </cell>
          <cell r="B2824">
            <v>57</v>
          </cell>
          <cell r="C2824" t="str">
            <v>050</v>
          </cell>
          <cell r="D2824" t="str">
            <v xml:space="preserve">CANTON                       </v>
          </cell>
          <cell r="E2824">
            <v>0</v>
          </cell>
          <cell r="G2824">
            <v>8525</v>
          </cell>
          <cell r="H2824" t="str">
            <v>Heating of Buildings (4120)</v>
          </cell>
          <cell r="I2824">
            <v>315678</v>
          </cell>
          <cell r="J2824">
            <v>0</v>
          </cell>
          <cell r="K2824">
            <v>315678</v>
          </cell>
          <cell r="L2824">
            <v>0.73948143769895003</v>
          </cell>
          <cell r="M2824">
            <v>101.05900054422641</v>
          </cell>
        </row>
        <row r="2825">
          <cell r="A2825">
            <v>2823</v>
          </cell>
          <cell r="B2825">
            <v>58</v>
          </cell>
          <cell r="C2825" t="str">
            <v>050</v>
          </cell>
          <cell r="D2825" t="str">
            <v xml:space="preserve">CANTON                       </v>
          </cell>
          <cell r="E2825">
            <v>0</v>
          </cell>
          <cell r="G2825">
            <v>8530</v>
          </cell>
          <cell r="H2825" t="str">
            <v>Utility Services (4130)</v>
          </cell>
          <cell r="I2825">
            <v>687371</v>
          </cell>
          <cell r="J2825">
            <v>0</v>
          </cell>
          <cell r="K2825">
            <v>687371</v>
          </cell>
          <cell r="L2825">
            <v>1.6101790283534647</v>
          </cell>
          <cell r="M2825">
            <v>220.05026090853795</v>
          </cell>
        </row>
        <row r="2826">
          <cell r="A2826">
            <v>2824</v>
          </cell>
          <cell r="B2826">
            <v>59</v>
          </cell>
          <cell r="C2826" t="str">
            <v>050</v>
          </cell>
          <cell r="D2826" t="str">
            <v xml:space="preserve">CANTON                       </v>
          </cell>
          <cell r="E2826">
            <v>0</v>
          </cell>
          <cell r="G2826">
            <v>8535</v>
          </cell>
          <cell r="H2826" t="str">
            <v>Maintenance of Grounds (4210)</v>
          </cell>
          <cell r="I2826">
            <v>6351</v>
          </cell>
          <cell r="J2826">
            <v>0</v>
          </cell>
          <cell r="K2826">
            <v>6351</v>
          </cell>
          <cell r="L2826">
            <v>1.4877332632701778E-2</v>
          </cell>
          <cell r="M2826">
            <v>2.0331657969715402</v>
          </cell>
        </row>
        <row r="2827">
          <cell r="A2827">
            <v>2825</v>
          </cell>
          <cell r="B2827">
            <v>60</v>
          </cell>
          <cell r="C2827" t="str">
            <v>050</v>
          </cell>
          <cell r="D2827" t="str">
            <v xml:space="preserve">CANTON                       </v>
          </cell>
          <cell r="E2827">
            <v>0</v>
          </cell>
          <cell r="G2827">
            <v>8540</v>
          </cell>
          <cell r="H2827" t="str">
            <v>Maintenance of Buildings (4220)</v>
          </cell>
          <cell r="I2827">
            <v>817519</v>
          </cell>
          <cell r="J2827">
            <v>0</v>
          </cell>
          <cell r="K2827">
            <v>817519</v>
          </cell>
          <cell r="L2827">
            <v>1.9150530777127579</v>
          </cell>
          <cell r="M2827">
            <v>261.71495342062298</v>
          </cell>
        </row>
        <row r="2828">
          <cell r="A2828">
            <v>2826</v>
          </cell>
          <cell r="B2828">
            <v>61</v>
          </cell>
          <cell r="C2828" t="str">
            <v>050</v>
          </cell>
          <cell r="D2828" t="str">
            <v xml:space="preserve">CANTON                       </v>
          </cell>
          <cell r="E2828">
            <v>0</v>
          </cell>
          <cell r="G2828">
            <v>8545</v>
          </cell>
          <cell r="H2828" t="str">
            <v>Building Security System (4225)</v>
          </cell>
          <cell r="I2828">
            <v>0</v>
          </cell>
          <cell r="J2828">
            <v>0</v>
          </cell>
          <cell r="K2828">
            <v>0</v>
          </cell>
          <cell r="L2828">
            <v>0</v>
          </cell>
          <cell r="M2828">
            <v>0</v>
          </cell>
        </row>
        <row r="2829">
          <cell r="A2829">
            <v>2827</v>
          </cell>
          <cell r="B2829">
            <v>62</v>
          </cell>
          <cell r="C2829" t="str">
            <v>050</v>
          </cell>
          <cell r="D2829" t="str">
            <v xml:space="preserve">CANTON                       </v>
          </cell>
          <cell r="E2829">
            <v>0</v>
          </cell>
          <cell r="G2829">
            <v>8550</v>
          </cell>
          <cell r="H2829" t="str">
            <v>Maintenance of Equipment (4230)</v>
          </cell>
          <cell r="I2829">
            <v>76105</v>
          </cell>
          <cell r="J2829">
            <v>0</v>
          </cell>
          <cell r="K2829">
            <v>76105</v>
          </cell>
          <cell r="L2829">
            <v>0.17827734215269544</v>
          </cell>
          <cell r="M2829">
            <v>24.363735313890579</v>
          </cell>
        </row>
        <row r="2830">
          <cell r="A2830">
            <v>2828</v>
          </cell>
          <cell r="B2830">
            <v>63</v>
          </cell>
          <cell r="C2830" t="str">
            <v>050</v>
          </cell>
          <cell r="D2830" t="str">
            <v xml:space="preserve">CANTON                       </v>
          </cell>
          <cell r="E2830">
            <v>0</v>
          </cell>
          <cell r="G2830">
            <v>8555</v>
          </cell>
          <cell r="H2830" t="str">
            <v xml:space="preserve">Extraordinary Maintenance (4300)   </v>
          </cell>
          <cell r="I2830">
            <v>145128</v>
          </cell>
          <cell r="J2830">
            <v>0</v>
          </cell>
          <cell r="K2830">
            <v>145128</v>
          </cell>
          <cell r="L2830">
            <v>0.33996497092091699</v>
          </cell>
          <cell r="M2830">
            <v>46.460287479591514</v>
          </cell>
        </row>
        <row r="2831">
          <cell r="A2831">
            <v>2829</v>
          </cell>
          <cell r="B2831">
            <v>64</v>
          </cell>
          <cell r="C2831" t="str">
            <v>050</v>
          </cell>
          <cell r="D2831" t="str">
            <v xml:space="preserve">CANTON                       </v>
          </cell>
          <cell r="E2831">
            <v>0</v>
          </cell>
          <cell r="G2831">
            <v>8560</v>
          </cell>
          <cell r="H2831" t="str">
            <v>Networking and Telecommunications (4400)</v>
          </cell>
          <cell r="I2831">
            <v>87642</v>
          </cell>
          <cell r="J2831">
            <v>0</v>
          </cell>
          <cell r="K2831">
            <v>87642</v>
          </cell>
          <cell r="L2831">
            <v>0.20530297379865364</v>
          </cell>
          <cell r="M2831">
            <v>28.057111758491533</v>
          </cell>
        </row>
        <row r="2832">
          <cell r="A2832">
            <v>2830</v>
          </cell>
          <cell r="B2832">
            <v>65</v>
          </cell>
          <cell r="C2832" t="str">
            <v>050</v>
          </cell>
          <cell r="D2832" t="str">
            <v xml:space="preserve">CANTON                       </v>
          </cell>
          <cell r="E2832">
            <v>0</v>
          </cell>
          <cell r="G2832">
            <v>8565</v>
          </cell>
          <cell r="H2832" t="str">
            <v>Technology Maintenance (4450)</v>
          </cell>
          <cell r="I2832">
            <v>0</v>
          </cell>
          <cell r="J2832">
            <v>0</v>
          </cell>
          <cell r="K2832">
            <v>0</v>
          </cell>
          <cell r="L2832">
            <v>0</v>
          </cell>
          <cell r="M2832">
            <v>0</v>
          </cell>
        </row>
        <row r="2833">
          <cell r="A2833">
            <v>2831</v>
          </cell>
          <cell r="B2833">
            <v>66</v>
          </cell>
          <cell r="C2833" t="str">
            <v>050</v>
          </cell>
          <cell r="D2833" t="str">
            <v xml:space="preserve">CANTON                       </v>
          </cell>
          <cell r="E2833">
            <v>13</v>
          </cell>
          <cell r="F2833" t="str">
            <v>Insurance, Retirement Programs and Other</v>
          </cell>
          <cell r="I2833">
            <v>6931494</v>
          </cell>
          <cell r="J2833">
            <v>95140</v>
          </cell>
          <cell r="K2833">
            <v>7026634</v>
          </cell>
          <cell r="L2833">
            <v>16.460017525783627</v>
          </cell>
          <cell r="M2833">
            <v>2249.4586548003972</v>
          </cell>
        </row>
        <row r="2834">
          <cell r="A2834">
            <v>2832</v>
          </cell>
          <cell r="B2834">
            <v>67</v>
          </cell>
          <cell r="C2834" t="str">
            <v>050</v>
          </cell>
          <cell r="D2834" t="str">
            <v xml:space="preserve">CANTON                       </v>
          </cell>
          <cell r="E2834">
            <v>0</v>
          </cell>
          <cell r="G2834">
            <v>8570</v>
          </cell>
          <cell r="H2834" t="str">
            <v>Employer Retirement Contributions (5100)</v>
          </cell>
          <cell r="I2834">
            <v>768583</v>
          </cell>
          <cell r="J2834">
            <v>40459</v>
          </cell>
          <cell r="K2834">
            <v>809042</v>
          </cell>
          <cell r="L2834">
            <v>1.8951955515393342</v>
          </cell>
          <cell r="M2834">
            <v>259.00118449274902</v>
          </cell>
        </row>
        <row r="2835">
          <cell r="A2835">
            <v>2833</v>
          </cell>
          <cell r="B2835">
            <v>68</v>
          </cell>
          <cell r="C2835" t="str">
            <v>050</v>
          </cell>
          <cell r="D2835" t="str">
            <v xml:space="preserve">CANTON                       </v>
          </cell>
          <cell r="E2835">
            <v>0</v>
          </cell>
          <cell r="G2835">
            <v>8575</v>
          </cell>
          <cell r="H2835" t="str">
            <v>Insurance for Active Employees (5200)</v>
          </cell>
          <cell r="I2835">
            <v>4182814</v>
          </cell>
          <cell r="J2835">
            <v>54681</v>
          </cell>
          <cell r="K2835">
            <v>4237495</v>
          </cell>
          <cell r="L2835">
            <v>9.9264088559928556</v>
          </cell>
          <cell r="M2835">
            <v>1356.5627300957199</v>
          </cell>
        </row>
        <row r="2836">
          <cell r="A2836">
            <v>2834</v>
          </cell>
          <cell r="B2836">
            <v>69</v>
          </cell>
          <cell r="C2836" t="str">
            <v>050</v>
          </cell>
          <cell r="D2836" t="str">
            <v xml:space="preserve">CANTON                       </v>
          </cell>
          <cell r="E2836">
            <v>0</v>
          </cell>
          <cell r="G2836">
            <v>8580</v>
          </cell>
          <cell r="H2836" t="str">
            <v>Insurance for Retired School Employees (5250)</v>
          </cell>
          <cell r="I2836">
            <v>1980097</v>
          </cell>
          <cell r="J2836">
            <v>0</v>
          </cell>
          <cell r="K2836">
            <v>1980097</v>
          </cell>
          <cell r="L2836">
            <v>4.6384131182514396</v>
          </cell>
          <cell r="M2836">
            <v>633.89474021192825</v>
          </cell>
        </row>
        <row r="2837">
          <cell r="A2837">
            <v>2835</v>
          </cell>
          <cell r="B2837">
            <v>70</v>
          </cell>
          <cell r="C2837" t="str">
            <v>050</v>
          </cell>
          <cell r="D2837" t="str">
            <v xml:space="preserve">CANTON                       </v>
          </cell>
          <cell r="E2837">
            <v>0</v>
          </cell>
          <cell r="G2837">
            <v>8585</v>
          </cell>
          <cell r="H2837" t="str">
            <v>Other Non-Employee Insurance (5260)</v>
          </cell>
          <cell r="I2837">
            <v>0</v>
          </cell>
          <cell r="J2837">
            <v>0</v>
          </cell>
          <cell r="K2837">
            <v>0</v>
          </cell>
          <cell r="L2837">
            <v>0</v>
          </cell>
          <cell r="M2837">
            <v>0</v>
          </cell>
        </row>
        <row r="2838">
          <cell r="A2838">
            <v>2836</v>
          </cell>
          <cell r="B2838">
            <v>71</v>
          </cell>
          <cell r="C2838" t="str">
            <v>050</v>
          </cell>
          <cell r="D2838" t="str">
            <v xml:space="preserve">CANTON                       </v>
          </cell>
          <cell r="E2838">
            <v>0</v>
          </cell>
          <cell r="G2838">
            <v>8590</v>
          </cell>
          <cell r="H2838" t="str">
            <v xml:space="preserve">Rental Lease of Equipment (5300)   </v>
          </cell>
          <cell r="I2838">
            <v>0</v>
          </cell>
          <cell r="J2838">
            <v>0</v>
          </cell>
          <cell r="K2838">
            <v>0</v>
          </cell>
          <cell r="L2838">
            <v>0</v>
          </cell>
          <cell r="M2838">
            <v>0</v>
          </cell>
        </row>
        <row r="2839">
          <cell r="A2839">
            <v>2837</v>
          </cell>
          <cell r="B2839">
            <v>72</v>
          </cell>
          <cell r="C2839" t="str">
            <v>050</v>
          </cell>
          <cell r="D2839" t="str">
            <v xml:space="preserve">CANTON                       </v>
          </cell>
          <cell r="E2839">
            <v>0</v>
          </cell>
          <cell r="G2839">
            <v>8595</v>
          </cell>
          <cell r="H2839" t="str">
            <v>Rental Lease  of Buildings (5350)</v>
          </cell>
          <cell r="I2839">
            <v>0</v>
          </cell>
          <cell r="J2839">
            <v>0</v>
          </cell>
          <cell r="K2839">
            <v>0</v>
          </cell>
          <cell r="L2839">
            <v>0</v>
          </cell>
          <cell r="M2839">
            <v>0</v>
          </cell>
        </row>
        <row r="2840">
          <cell r="A2840">
            <v>2838</v>
          </cell>
          <cell r="B2840">
            <v>73</v>
          </cell>
          <cell r="C2840" t="str">
            <v>050</v>
          </cell>
          <cell r="D2840" t="str">
            <v xml:space="preserve">CANTON                       </v>
          </cell>
          <cell r="E2840">
            <v>0</v>
          </cell>
          <cell r="G2840">
            <v>8600</v>
          </cell>
          <cell r="H2840" t="str">
            <v>Short Term Interest RAN's (5400)</v>
          </cell>
          <cell r="I2840">
            <v>0</v>
          </cell>
          <cell r="J2840">
            <v>0</v>
          </cell>
          <cell r="K2840">
            <v>0</v>
          </cell>
          <cell r="L2840">
            <v>0</v>
          </cell>
          <cell r="M2840">
            <v>0</v>
          </cell>
        </row>
        <row r="2841">
          <cell r="A2841">
            <v>2839</v>
          </cell>
          <cell r="B2841">
            <v>74</v>
          </cell>
          <cell r="C2841" t="str">
            <v>050</v>
          </cell>
          <cell r="D2841" t="str">
            <v xml:space="preserve">CANTON                       </v>
          </cell>
          <cell r="E2841">
            <v>0</v>
          </cell>
          <cell r="G2841">
            <v>8610</v>
          </cell>
          <cell r="H2841" t="str">
            <v>Crossing Guards, Inspections, Bank Charges (5500)</v>
          </cell>
          <cell r="I2841">
            <v>0</v>
          </cell>
          <cell r="J2841">
            <v>0</v>
          </cell>
          <cell r="K2841">
            <v>0</v>
          </cell>
          <cell r="L2841">
            <v>0</v>
          </cell>
          <cell r="M2841">
            <v>0</v>
          </cell>
        </row>
        <row r="2842">
          <cell r="A2842">
            <v>2840</v>
          </cell>
          <cell r="B2842">
            <v>75</v>
          </cell>
          <cell r="C2842" t="str">
            <v>050</v>
          </cell>
          <cell r="D2842" t="str">
            <v xml:space="preserve">CANTON                       </v>
          </cell>
          <cell r="E2842">
            <v>14</v>
          </cell>
          <cell r="F2842" t="str">
            <v xml:space="preserve">Payments To Out-Of-District Schools </v>
          </cell>
          <cell r="I2842">
            <v>2990017</v>
          </cell>
          <cell r="J2842">
            <v>587076</v>
          </cell>
          <cell r="K2842">
            <v>3577093</v>
          </cell>
          <cell r="L2842">
            <v>8.3794051990409546</v>
          </cell>
          <cell r="M2842">
            <v>60834.914965986398</v>
          </cell>
        </row>
        <row r="2843">
          <cell r="A2843">
            <v>2841</v>
          </cell>
          <cell r="B2843">
            <v>76</v>
          </cell>
          <cell r="C2843" t="str">
            <v>050</v>
          </cell>
          <cell r="D2843" t="str">
            <v xml:space="preserve">CANTON                       </v>
          </cell>
          <cell r="E2843">
            <v>15</v>
          </cell>
          <cell r="F2843" t="str">
            <v>Tuition To Other Schools (9000)</v>
          </cell>
          <cell r="G2843" t="str">
            <v xml:space="preserve"> </v>
          </cell>
          <cell r="I2843">
            <v>2395097</v>
          </cell>
          <cell r="J2843">
            <v>587076</v>
          </cell>
          <cell r="K2843">
            <v>2982173</v>
          </cell>
          <cell r="L2843">
            <v>6.9857943141650383</v>
          </cell>
          <cell r="M2843">
            <v>50717.227891156464</v>
          </cell>
        </row>
        <row r="2844">
          <cell r="A2844">
            <v>2842</v>
          </cell>
          <cell r="B2844">
            <v>77</v>
          </cell>
          <cell r="C2844" t="str">
            <v>050</v>
          </cell>
          <cell r="D2844" t="str">
            <v xml:space="preserve">CANTON                       </v>
          </cell>
          <cell r="E2844">
            <v>16</v>
          </cell>
          <cell r="F2844" t="str">
            <v>Out-of-District Transportation (3300)</v>
          </cell>
          <cell r="I2844">
            <v>594920</v>
          </cell>
          <cell r="K2844">
            <v>594920</v>
          </cell>
          <cell r="L2844">
            <v>1.3936108848759159</v>
          </cell>
          <cell r="M2844">
            <v>10117.687074829932</v>
          </cell>
        </row>
        <row r="2845">
          <cell r="A2845">
            <v>2843</v>
          </cell>
          <cell r="B2845">
            <v>78</v>
          </cell>
          <cell r="C2845" t="str">
            <v>050</v>
          </cell>
          <cell r="D2845" t="str">
            <v xml:space="preserve">CANTON                       </v>
          </cell>
          <cell r="E2845">
            <v>17</v>
          </cell>
          <cell r="F2845" t="str">
            <v>TOTAL EXPENDITURES</v>
          </cell>
          <cell r="I2845">
            <v>38188981</v>
          </cell>
          <cell r="J2845">
            <v>4500123</v>
          </cell>
          <cell r="K2845">
            <v>42689104</v>
          </cell>
          <cell r="L2845">
            <v>99.999999999999972</v>
          </cell>
          <cell r="M2845">
            <v>13413.701178318932</v>
          </cell>
        </row>
        <row r="2846">
          <cell r="A2846">
            <v>2844</v>
          </cell>
          <cell r="B2846">
            <v>79</v>
          </cell>
          <cell r="C2846" t="str">
            <v>050</v>
          </cell>
          <cell r="D2846" t="str">
            <v xml:space="preserve">CANTON                       </v>
          </cell>
          <cell r="E2846">
            <v>18</v>
          </cell>
          <cell r="F2846" t="str">
            <v>percentage of overall spending from the general fund</v>
          </cell>
          <cell r="I2846">
            <v>89.458380293013406</v>
          </cell>
        </row>
        <row r="2847">
          <cell r="A2847">
            <v>2845</v>
          </cell>
          <cell r="B2847">
            <v>1</v>
          </cell>
          <cell r="C2847" t="str">
            <v>051</v>
          </cell>
          <cell r="D2847" t="str">
            <v xml:space="preserve">CARLISLE                     </v>
          </cell>
          <cell r="E2847">
            <v>1</v>
          </cell>
          <cell r="F2847" t="str">
            <v>In-District FTE Average Membership</v>
          </cell>
          <cell r="G2847" t="str">
            <v xml:space="preserve"> </v>
          </cell>
        </row>
        <row r="2848">
          <cell r="A2848">
            <v>2846</v>
          </cell>
          <cell r="B2848">
            <v>2</v>
          </cell>
          <cell r="C2848" t="str">
            <v>051</v>
          </cell>
          <cell r="D2848" t="str">
            <v xml:space="preserve">CARLISLE                     </v>
          </cell>
          <cell r="E2848">
            <v>2</v>
          </cell>
          <cell r="F2848" t="str">
            <v>Out-of-District FTE Average Membership</v>
          </cell>
          <cell r="G2848" t="str">
            <v xml:space="preserve"> </v>
          </cell>
        </row>
        <row r="2849">
          <cell r="A2849">
            <v>2847</v>
          </cell>
          <cell r="B2849">
            <v>3</v>
          </cell>
          <cell r="C2849" t="str">
            <v>051</v>
          </cell>
          <cell r="D2849" t="str">
            <v xml:space="preserve">CARLISLE                     </v>
          </cell>
          <cell r="E2849">
            <v>3</v>
          </cell>
          <cell r="F2849" t="str">
            <v>Total FTE Average Membership</v>
          </cell>
          <cell r="G2849" t="str">
            <v xml:space="preserve"> </v>
          </cell>
        </row>
        <row r="2850">
          <cell r="A2850">
            <v>2848</v>
          </cell>
          <cell r="B2850">
            <v>4</v>
          </cell>
          <cell r="C2850" t="str">
            <v>051</v>
          </cell>
          <cell r="D2850" t="str">
            <v xml:space="preserve">CARLISLE                     </v>
          </cell>
          <cell r="E2850">
            <v>4</v>
          </cell>
          <cell r="F2850" t="str">
            <v>Administration</v>
          </cell>
          <cell r="G2850" t="str">
            <v xml:space="preserve"> </v>
          </cell>
          <cell r="I2850">
            <v>333947</v>
          </cell>
          <cell r="J2850">
            <v>0</v>
          </cell>
          <cell r="K2850">
            <v>333947</v>
          </cell>
          <cell r="L2850">
            <v>3.0524736776052452</v>
          </cell>
          <cell r="M2850">
            <v>492.76523535487678</v>
          </cell>
        </row>
        <row r="2851">
          <cell r="A2851">
            <v>2849</v>
          </cell>
          <cell r="B2851">
            <v>5</v>
          </cell>
          <cell r="C2851" t="str">
            <v>051</v>
          </cell>
          <cell r="D2851" t="str">
            <v xml:space="preserve">CARLISLE                     </v>
          </cell>
          <cell r="E2851">
            <v>0</v>
          </cell>
          <cell r="G2851">
            <v>8300</v>
          </cell>
          <cell r="H2851" t="str">
            <v>School Committee (1110)</v>
          </cell>
          <cell r="I2851">
            <v>12352</v>
          </cell>
          <cell r="J2851">
            <v>0</v>
          </cell>
          <cell r="K2851">
            <v>12352</v>
          </cell>
          <cell r="L2851">
            <v>0.11290460721545631</v>
          </cell>
          <cell r="M2851">
            <v>18.226353843883722</v>
          </cell>
        </row>
        <row r="2852">
          <cell r="A2852">
            <v>2850</v>
          </cell>
          <cell r="B2852">
            <v>6</v>
          </cell>
          <cell r="C2852" t="str">
            <v>051</v>
          </cell>
          <cell r="D2852" t="str">
            <v xml:space="preserve">CARLISLE                     </v>
          </cell>
          <cell r="E2852">
            <v>0</v>
          </cell>
          <cell r="G2852">
            <v>8305</v>
          </cell>
          <cell r="H2852" t="str">
            <v>Superintendent (1210)</v>
          </cell>
          <cell r="I2852">
            <v>69375</v>
          </cell>
          <cell r="J2852">
            <v>0</v>
          </cell>
          <cell r="K2852">
            <v>69375</v>
          </cell>
          <cell r="L2852">
            <v>0.63412865330086476</v>
          </cell>
          <cell r="M2852">
            <v>102.36830455953961</v>
          </cell>
        </row>
        <row r="2853">
          <cell r="A2853">
            <v>2851</v>
          </cell>
          <cell r="B2853">
            <v>7</v>
          </cell>
          <cell r="C2853" t="str">
            <v>051</v>
          </cell>
          <cell r="D2853" t="str">
            <v xml:space="preserve">CARLISLE                     </v>
          </cell>
          <cell r="E2853">
            <v>0</v>
          </cell>
          <cell r="G2853">
            <v>8310</v>
          </cell>
          <cell r="H2853" t="str">
            <v>Assistant Superintendents (1220)</v>
          </cell>
          <cell r="I2853">
            <v>0</v>
          </cell>
          <cell r="J2853">
            <v>0</v>
          </cell>
          <cell r="K2853">
            <v>0</v>
          </cell>
          <cell r="L2853">
            <v>0</v>
          </cell>
          <cell r="M2853">
            <v>0</v>
          </cell>
        </row>
        <row r="2854">
          <cell r="A2854">
            <v>2852</v>
          </cell>
          <cell r="B2854">
            <v>8</v>
          </cell>
          <cell r="C2854" t="str">
            <v>051</v>
          </cell>
          <cell r="D2854" t="str">
            <v xml:space="preserve">CARLISLE                     </v>
          </cell>
          <cell r="E2854">
            <v>0</v>
          </cell>
          <cell r="G2854">
            <v>8315</v>
          </cell>
          <cell r="H2854" t="str">
            <v>Other District-Wide Administration (1230)</v>
          </cell>
          <cell r="I2854">
            <v>1368</v>
          </cell>
          <cell r="J2854">
            <v>0</v>
          </cell>
          <cell r="K2854">
            <v>1368</v>
          </cell>
          <cell r="L2854">
            <v>1.2504331498602998E-2</v>
          </cell>
          <cell r="M2854">
            <v>2.0185922974767596</v>
          </cell>
        </row>
        <row r="2855">
          <cell r="A2855">
            <v>2853</v>
          </cell>
          <cell r="B2855">
            <v>9</v>
          </cell>
          <cell r="C2855" t="str">
            <v>051</v>
          </cell>
          <cell r="D2855" t="str">
            <v xml:space="preserve">CARLISLE                     </v>
          </cell>
          <cell r="E2855">
            <v>0</v>
          </cell>
          <cell r="G2855">
            <v>8320</v>
          </cell>
          <cell r="H2855" t="str">
            <v>Business and Finance (1410)</v>
          </cell>
          <cell r="I2855">
            <v>185374</v>
          </cell>
          <cell r="J2855">
            <v>0</v>
          </cell>
          <cell r="K2855">
            <v>185374</v>
          </cell>
          <cell r="L2855">
            <v>1.6944283239927136</v>
          </cell>
          <cell r="M2855">
            <v>273.53401209974913</v>
          </cell>
        </row>
        <row r="2856">
          <cell r="A2856">
            <v>2854</v>
          </cell>
          <cell r="B2856">
            <v>10</v>
          </cell>
          <cell r="C2856" t="str">
            <v>051</v>
          </cell>
          <cell r="D2856" t="str">
            <v xml:space="preserve">CARLISLE                     </v>
          </cell>
          <cell r="E2856">
            <v>0</v>
          </cell>
          <cell r="G2856">
            <v>8325</v>
          </cell>
          <cell r="H2856" t="str">
            <v>Human Resources and Benefits (1420)</v>
          </cell>
          <cell r="I2856">
            <v>2572</v>
          </cell>
          <cell r="J2856">
            <v>0</v>
          </cell>
          <cell r="K2856">
            <v>2572</v>
          </cell>
          <cell r="L2856">
            <v>2.3509605712285754E-2</v>
          </cell>
          <cell r="M2856">
            <v>3.7951896119226793</v>
          </cell>
        </row>
        <row r="2857">
          <cell r="A2857">
            <v>2855</v>
          </cell>
          <cell r="B2857">
            <v>11</v>
          </cell>
          <cell r="C2857" t="str">
            <v>051</v>
          </cell>
          <cell r="D2857" t="str">
            <v xml:space="preserve">CARLISLE                     </v>
          </cell>
          <cell r="E2857">
            <v>0</v>
          </cell>
          <cell r="G2857">
            <v>8330</v>
          </cell>
          <cell r="H2857" t="str">
            <v>Legal Service For School Committee (1430)</v>
          </cell>
          <cell r="I2857">
            <v>1180</v>
          </cell>
          <cell r="J2857">
            <v>0</v>
          </cell>
          <cell r="K2857">
            <v>1180</v>
          </cell>
          <cell r="L2857">
            <v>1.0785899976865158E-2</v>
          </cell>
          <cell r="M2857">
            <v>1.7411834144901872</v>
          </cell>
        </row>
        <row r="2858">
          <cell r="A2858">
            <v>2856</v>
          </cell>
          <cell r="B2858">
            <v>12</v>
          </cell>
          <cell r="C2858" t="str">
            <v>051</v>
          </cell>
          <cell r="D2858" t="str">
            <v xml:space="preserve">CARLISLE                     </v>
          </cell>
          <cell r="E2858">
            <v>0</v>
          </cell>
          <cell r="G2858">
            <v>8335</v>
          </cell>
          <cell r="H2858" t="str">
            <v>Legal Settlements (1435)</v>
          </cell>
          <cell r="I2858">
            <v>0</v>
          </cell>
          <cell r="J2858">
            <v>0</v>
          </cell>
          <cell r="K2858">
            <v>0</v>
          </cell>
          <cell r="L2858">
            <v>0</v>
          </cell>
          <cell r="M2858">
            <v>0</v>
          </cell>
        </row>
        <row r="2859">
          <cell r="A2859">
            <v>2857</v>
          </cell>
          <cell r="B2859">
            <v>13</v>
          </cell>
          <cell r="C2859" t="str">
            <v>051</v>
          </cell>
          <cell r="D2859" t="str">
            <v xml:space="preserve">CARLISLE                     </v>
          </cell>
          <cell r="E2859">
            <v>0</v>
          </cell>
          <cell r="G2859">
            <v>8340</v>
          </cell>
          <cell r="H2859" t="str">
            <v>District-wide Information Mgmt and Tech (1450)</v>
          </cell>
          <cell r="I2859">
            <v>61726</v>
          </cell>
          <cell r="J2859">
            <v>0</v>
          </cell>
          <cell r="K2859">
            <v>61726</v>
          </cell>
          <cell r="L2859">
            <v>0.56421225590845658</v>
          </cell>
          <cell r="M2859">
            <v>91.08159952781466</v>
          </cell>
        </row>
        <row r="2860">
          <cell r="A2860">
            <v>2858</v>
          </cell>
          <cell r="B2860">
            <v>14</v>
          </cell>
          <cell r="C2860" t="str">
            <v>051</v>
          </cell>
          <cell r="D2860" t="str">
            <v xml:space="preserve">CARLISLE                     </v>
          </cell>
          <cell r="E2860">
            <v>5</v>
          </cell>
          <cell r="F2860" t="str">
            <v xml:space="preserve">Instructional Leadership </v>
          </cell>
          <cell r="I2860">
            <v>522158</v>
          </cell>
          <cell r="J2860">
            <v>0</v>
          </cell>
          <cell r="K2860">
            <v>522158</v>
          </cell>
          <cell r="L2860">
            <v>4.7728338645084385</v>
          </cell>
          <cell r="M2860">
            <v>770.48546554522648</v>
          </cell>
        </row>
        <row r="2861">
          <cell r="A2861">
            <v>2859</v>
          </cell>
          <cell r="B2861">
            <v>15</v>
          </cell>
          <cell r="C2861" t="str">
            <v>051</v>
          </cell>
          <cell r="D2861" t="str">
            <v xml:space="preserve">CARLISLE                     </v>
          </cell>
          <cell r="E2861">
            <v>0</v>
          </cell>
          <cell r="G2861">
            <v>8345</v>
          </cell>
          <cell r="H2861" t="str">
            <v>Curriculum Directors  (Supervisory) (2110)</v>
          </cell>
          <cell r="I2861">
            <v>144212</v>
          </cell>
          <cell r="J2861">
            <v>0</v>
          </cell>
          <cell r="K2861">
            <v>144212</v>
          </cell>
          <cell r="L2861">
            <v>1.318183226664134</v>
          </cell>
          <cell r="M2861">
            <v>212.79622251733804</v>
          </cell>
        </row>
        <row r="2862">
          <cell r="A2862">
            <v>2860</v>
          </cell>
          <cell r="B2862">
            <v>16</v>
          </cell>
          <cell r="C2862" t="str">
            <v>051</v>
          </cell>
          <cell r="D2862" t="str">
            <v xml:space="preserve">CARLISLE                     </v>
          </cell>
          <cell r="E2862">
            <v>0</v>
          </cell>
          <cell r="G2862">
            <v>8350</v>
          </cell>
          <cell r="H2862" t="str">
            <v>Department Heads  (Non-Supervisory) (2120)</v>
          </cell>
          <cell r="I2862">
            <v>0</v>
          </cell>
          <cell r="J2862">
            <v>0</v>
          </cell>
          <cell r="K2862">
            <v>0</v>
          </cell>
          <cell r="L2862">
            <v>0</v>
          </cell>
          <cell r="M2862">
            <v>0</v>
          </cell>
        </row>
        <row r="2863">
          <cell r="A2863">
            <v>2861</v>
          </cell>
          <cell r="B2863">
            <v>17</v>
          </cell>
          <cell r="C2863" t="str">
            <v>051</v>
          </cell>
          <cell r="D2863" t="str">
            <v xml:space="preserve">CARLISLE                     </v>
          </cell>
          <cell r="E2863">
            <v>0</v>
          </cell>
          <cell r="G2863">
            <v>8355</v>
          </cell>
          <cell r="H2863" t="str">
            <v>School Leadership-Building (2210)</v>
          </cell>
          <cell r="I2863">
            <v>369079</v>
          </cell>
          <cell r="J2863">
            <v>0</v>
          </cell>
          <cell r="K2863">
            <v>369079</v>
          </cell>
          <cell r="L2863">
            <v>3.3736009979334032</v>
          </cell>
          <cell r="M2863">
            <v>544.60528257341002</v>
          </cell>
        </row>
        <row r="2864">
          <cell r="A2864">
            <v>2862</v>
          </cell>
          <cell r="B2864">
            <v>18</v>
          </cell>
          <cell r="C2864" t="str">
            <v>051</v>
          </cell>
          <cell r="D2864" t="str">
            <v xml:space="preserve">CARLISLE                     </v>
          </cell>
          <cell r="E2864">
            <v>0</v>
          </cell>
          <cell r="G2864">
            <v>8360</v>
          </cell>
          <cell r="H2864" t="str">
            <v>Curriculum Leaders/Dept Heads-Building Level (2220)</v>
          </cell>
          <cell r="I2864">
            <v>3000</v>
          </cell>
          <cell r="J2864">
            <v>0</v>
          </cell>
          <cell r="K2864">
            <v>3000</v>
          </cell>
          <cell r="L2864">
            <v>2.7421779602199554E-2</v>
          </cell>
          <cell r="M2864">
            <v>4.426737494466578</v>
          </cell>
        </row>
        <row r="2865">
          <cell r="A2865">
            <v>2863</v>
          </cell>
          <cell r="B2865">
            <v>19</v>
          </cell>
          <cell r="C2865" t="str">
            <v>051</v>
          </cell>
          <cell r="D2865" t="str">
            <v xml:space="preserve">CARLISLE                     </v>
          </cell>
          <cell r="E2865">
            <v>0</v>
          </cell>
          <cell r="G2865">
            <v>8365</v>
          </cell>
          <cell r="H2865" t="str">
            <v>Building Technology (2250)</v>
          </cell>
          <cell r="I2865">
            <v>5867</v>
          </cell>
          <cell r="J2865">
            <v>0</v>
          </cell>
          <cell r="K2865">
            <v>5867</v>
          </cell>
          <cell r="L2865">
            <v>5.3627860308701598E-2</v>
          </cell>
          <cell r="M2865">
            <v>8.6572229600118042</v>
          </cell>
        </row>
        <row r="2866">
          <cell r="A2866">
            <v>2864</v>
          </cell>
          <cell r="B2866">
            <v>20</v>
          </cell>
          <cell r="C2866" t="str">
            <v>051</v>
          </cell>
          <cell r="D2866" t="str">
            <v xml:space="preserve">CARLISLE                     </v>
          </cell>
          <cell r="E2866">
            <v>0</v>
          </cell>
          <cell r="G2866">
            <v>8380</v>
          </cell>
          <cell r="H2866" t="str">
            <v>Instructional Coordinators and Team Leaders (2315)</v>
          </cell>
          <cell r="I2866">
            <v>0</v>
          </cell>
          <cell r="J2866">
            <v>0</v>
          </cell>
          <cell r="K2866">
            <v>0</v>
          </cell>
          <cell r="L2866">
            <v>0</v>
          </cell>
          <cell r="M2866">
            <v>0</v>
          </cell>
        </row>
        <row r="2867">
          <cell r="A2867">
            <v>2865</v>
          </cell>
          <cell r="B2867">
            <v>21</v>
          </cell>
          <cell r="C2867" t="str">
            <v>051</v>
          </cell>
          <cell r="D2867" t="str">
            <v xml:space="preserve">CARLISLE                     </v>
          </cell>
          <cell r="E2867">
            <v>6</v>
          </cell>
          <cell r="F2867" t="str">
            <v>Classroom and Specialist Teachers</v>
          </cell>
          <cell r="I2867">
            <v>4445086</v>
          </cell>
          <cell r="J2867">
            <v>91672</v>
          </cell>
          <cell r="K2867">
            <v>4536758</v>
          </cell>
          <cell r="L2867">
            <v>41.468659328171881</v>
          </cell>
          <cell r="M2867">
            <v>6694.3455806404008</v>
          </cell>
        </row>
        <row r="2868">
          <cell r="A2868">
            <v>2866</v>
          </cell>
          <cell r="B2868">
            <v>22</v>
          </cell>
          <cell r="C2868" t="str">
            <v>051</v>
          </cell>
          <cell r="D2868" t="str">
            <v xml:space="preserve">CARLISLE                     </v>
          </cell>
          <cell r="E2868">
            <v>0</v>
          </cell>
          <cell r="G2868">
            <v>8370</v>
          </cell>
          <cell r="H2868" t="str">
            <v>Teachers, Classroom (2305)</v>
          </cell>
          <cell r="I2868">
            <v>4285752</v>
          </cell>
          <cell r="J2868">
            <v>73322</v>
          </cell>
          <cell r="K2868">
            <v>4359074</v>
          </cell>
          <cell r="L2868">
            <v>39.844522165892812</v>
          </cell>
          <cell r="M2868">
            <v>6432.1587723181347</v>
          </cell>
        </row>
        <row r="2869">
          <cell r="A2869">
            <v>2867</v>
          </cell>
          <cell r="B2869">
            <v>23</v>
          </cell>
          <cell r="C2869" t="str">
            <v>051</v>
          </cell>
          <cell r="D2869" t="str">
            <v xml:space="preserve">CARLISLE                     </v>
          </cell>
          <cell r="E2869">
            <v>0</v>
          </cell>
          <cell r="G2869">
            <v>8375</v>
          </cell>
          <cell r="H2869" t="str">
            <v>Teachers, Specialists  (2310)</v>
          </cell>
          <cell r="I2869">
            <v>159334</v>
          </cell>
          <cell r="J2869">
            <v>18350</v>
          </cell>
          <cell r="K2869">
            <v>177684</v>
          </cell>
          <cell r="L2869">
            <v>1.6241371622790752</v>
          </cell>
          <cell r="M2869">
            <v>262.18680832226647</v>
          </cell>
        </row>
        <row r="2870">
          <cell r="A2870">
            <v>2868</v>
          </cell>
          <cell r="B2870">
            <v>24</v>
          </cell>
          <cell r="C2870" t="str">
            <v>051</v>
          </cell>
          <cell r="D2870" t="str">
            <v xml:space="preserve">CARLISLE                     </v>
          </cell>
          <cell r="E2870">
            <v>7</v>
          </cell>
          <cell r="F2870" t="str">
            <v>Other Teaching Services</v>
          </cell>
          <cell r="I2870">
            <v>1105873</v>
          </cell>
          <cell r="J2870">
            <v>229863</v>
          </cell>
          <cell r="K2870">
            <v>1335736</v>
          </cell>
          <cell r="L2870">
            <v>12.209419399574543</v>
          </cell>
          <cell r="M2870">
            <v>1970.9842113029363</v>
          </cell>
        </row>
        <row r="2871">
          <cell r="A2871">
            <v>2869</v>
          </cell>
          <cell r="B2871">
            <v>25</v>
          </cell>
          <cell r="C2871" t="str">
            <v>051</v>
          </cell>
          <cell r="D2871" t="str">
            <v xml:space="preserve">CARLISLE                     </v>
          </cell>
          <cell r="E2871">
            <v>0</v>
          </cell>
          <cell r="G2871">
            <v>8385</v>
          </cell>
          <cell r="H2871" t="str">
            <v>Medical/ Therapeutic Services (2320)</v>
          </cell>
          <cell r="I2871">
            <v>513543</v>
          </cell>
          <cell r="J2871">
            <v>40727</v>
          </cell>
          <cell r="K2871">
            <v>554270</v>
          </cell>
          <cell r="L2871">
            <v>5.0663565933703829</v>
          </cell>
          <cell r="M2871">
            <v>817.86926368599666</v>
          </cell>
        </row>
        <row r="2872">
          <cell r="A2872">
            <v>2870</v>
          </cell>
          <cell r="B2872">
            <v>26</v>
          </cell>
          <cell r="C2872" t="str">
            <v>051</v>
          </cell>
          <cell r="D2872" t="str">
            <v xml:space="preserve">CARLISLE                     </v>
          </cell>
          <cell r="E2872">
            <v>0</v>
          </cell>
          <cell r="G2872">
            <v>8390</v>
          </cell>
          <cell r="H2872" t="str">
            <v>Substitute Teachers (2325)</v>
          </cell>
          <cell r="I2872">
            <v>43312</v>
          </cell>
          <cell r="J2872">
            <v>0</v>
          </cell>
          <cell r="K2872">
            <v>43312</v>
          </cell>
          <cell r="L2872">
            <v>0.39589737271015574</v>
          </cell>
          <cell r="M2872">
            <v>63.910284786778803</v>
          </cell>
        </row>
        <row r="2873">
          <cell r="A2873">
            <v>2871</v>
          </cell>
          <cell r="B2873">
            <v>27</v>
          </cell>
          <cell r="C2873" t="str">
            <v>051</v>
          </cell>
          <cell r="D2873" t="str">
            <v xml:space="preserve">CARLISLE                     </v>
          </cell>
          <cell r="E2873">
            <v>0</v>
          </cell>
          <cell r="G2873">
            <v>8395</v>
          </cell>
          <cell r="H2873" t="str">
            <v>Non-Clerical Paraprofs./Instructional Assistants (2330)</v>
          </cell>
          <cell r="I2873">
            <v>357140</v>
          </cell>
          <cell r="J2873">
            <v>189136</v>
          </cell>
          <cell r="K2873">
            <v>546276</v>
          </cell>
          <cell r="L2873">
            <v>4.9932866913237213</v>
          </cell>
          <cell r="M2873">
            <v>806.07348384240811</v>
          </cell>
        </row>
        <row r="2874">
          <cell r="A2874">
            <v>2872</v>
          </cell>
          <cell r="B2874">
            <v>28</v>
          </cell>
          <cell r="C2874" t="str">
            <v>051</v>
          </cell>
          <cell r="D2874" t="str">
            <v xml:space="preserve">CARLISLE                     </v>
          </cell>
          <cell r="E2874">
            <v>0</v>
          </cell>
          <cell r="G2874">
            <v>8400</v>
          </cell>
          <cell r="H2874" t="str">
            <v>Librarians and Media Center Directors (2340)</v>
          </cell>
          <cell r="I2874">
            <v>191878</v>
          </cell>
          <cell r="J2874">
            <v>0</v>
          </cell>
          <cell r="K2874">
            <v>191878</v>
          </cell>
          <cell r="L2874">
            <v>1.7538787421702822</v>
          </cell>
          <cell r="M2874">
            <v>283.13117898775266</v>
          </cell>
        </row>
        <row r="2875">
          <cell r="A2875">
            <v>2873</v>
          </cell>
          <cell r="B2875">
            <v>29</v>
          </cell>
          <cell r="C2875" t="str">
            <v>051</v>
          </cell>
          <cell r="D2875" t="str">
            <v xml:space="preserve">CARLISLE                     </v>
          </cell>
          <cell r="E2875">
            <v>8</v>
          </cell>
          <cell r="F2875" t="str">
            <v>Professional Development</v>
          </cell>
          <cell r="I2875">
            <v>321229</v>
          </cell>
          <cell r="J2875">
            <v>31336</v>
          </cell>
          <cell r="K2875">
            <v>352565</v>
          </cell>
          <cell r="L2875">
            <v>3.2226532418164955</v>
          </cell>
          <cell r="M2875">
            <v>520.23756824553629</v>
          </cell>
        </row>
        <row r="2876">
          <cell r="A2876">
            <v>2874</v>
          </cell>
          <cell r="B2876">
            <v>30</v>
          </cell>
          <cell r="C2876" t="str">
            <v>051</v>
          </cell>
          <cell r="D2876" t="str">
            <v xml:space="preserve">CARLISLE                     </v>
          </cell>
          <cell r="E2876">
            <v>0</v>
          </cell>
          <cell r="G2876">
            <v>8405</v>
          </cell>
          <cell r="H2876" t="str">
            <v>Professional Development Leadership (2351)</v>
          </cell>
          <cell r="I2876">
            <v>0</v>
          </cell>
          <cell r="J2876">
            <v>0</v>
          </cell>
          <cell r="K2876">
            <v>0</v>
          </cell>
          <cell r="L2876">
            <v>0</v>
          </cell>
          <cell r="M2876">
            <v>0</v>
          </cell>
        </row>
        <row r="2877">
          <cell r="A2877">
            <v>2875</v>
          </cell>
          <cell r="B2877">
            <v>31</v>
          </cell>
          <cell r="C2877" t="str">
            <v>051</v>
          </cell>
          <cell r="D2877" t="str">
            <v xml:space="preserve">CARLISLE                     </v>
          </cell>
          <cell r="E2877">
            <v>0</v>
          </cell>
          <cell r="G2877">
            <v>8410</v>
          </cell>
          <cell r="H2877" t="str">
            <v>Teacher/Instructional Staff-Professional Days (2353)</v>
          </cell>
          <cell r="I2877">
            <v>228354</v>
          </cell>
          <cell r="J2877">
            <v>0</v>
          </cell>
          <cell r="K2877">
            <v>228354</v>
          </cell>
          <cell r="L2877">
            <v>2.0872910197602259</v>
          </cell>
          <cell r="M2877">
            <v>336.95440460380695</v>
          </cell>
        </row>
        <row r="2878">
          <cell r="A2878">
            <v>2876</v>
          </cell>
          <cell r="B2878">
            <v>32</v>
          </cell>
          <cell r="C2878" t="str">
            <v>051</v>
          </cell>
          <cell r="D2878" t="str">
            <v xml:space="preserve">CARLISLE                     </v>
          </cell>
          <cell r="E2878">
            <v>0</v>
          </cell>
          <cell r="G2878">
            <v>8415</v>
          </cell>
          <cell r="H2878" t="str">
            <v>Substitutes for Instructional Staff at Prof. Dev. (2355)</v>
          </cell>
          <cell r="I2878">
            <v>30600</v>
          </cell>
          <cell r="J2878">
            <v>0</v>
          </cell>
          <cell r="K2878">
            <v>30600</v>
          </cell>
          <cell r="L2878">
            <v>0.27970215194243547</v>
          </cell>
          <cell r="M2878">
            <v>45.152722443559092</v>
          </cell>
        </row>
        <row r="2879">
          <cell r="A2879">
            <v>2877</v>
          </cell>
          <cell r="B2879">
            <v>33</v>
          </cell>
          <cell r="C2879" t="str">
            <v>051</v>
          </cell>
          <cell r="D2879" t="str">
            <v xml:space="preserve">CARLISLE                     </v>
          </cell>
          <cell r="E2879">
            <v>0</v>
          </cell>
          <cell r="G2879">
            <v>8420</v>
          </cell>
          <cell r="H2879" t="str">
            <v>Prof. Dev.  Stipends, Providers and Expenses (2357)</v>
          </cell>
          <cell r="I2879">
            <v>62275</v>
          </cell>
          <cell r="J2879">
            <v>31336</v>
          </cell>
          <cell r="K2879">
            <v>93611</v>
          </cell>
          <cell r="L2879">
            <v>0.85566007011383416</v>
          </cell>
          <cell r="M2879">
            <v>138.13044119817027</v>
          </cell>
        </row>
        <row r="2880">
          <cell r="A2880">
            <v>2878</v>
          </cell>
          <cell r="B2880">
            <v>34</v>
          </cell>
          <cell r="C2880" t="str">
            <v>051</v>
          </cell>
          <cell r="D2880" t="str">
            <v xml:space="preserve">CARLISLE                     </v>
          </cell>
          <cell r="E2880">
            <v>9</v>
          </cell>
          <cell r="F2880" t="str">
            <v>Instructional Materials, Equipment and Technology</v>
          </cell>
          <cell r="I2880">
            <v>230272</v>
          </cell>
          <cell r="J2880">
            <v>54272</v>
          </cell>
          <cell r="K2880">
            <v>284544</v>
          </cell>
          <cell r="L2880">
            <v>2.6009009517094235</v>
          </cell>
          <cell r="M2880">
            <v>419.86719787516597</v>
          </cell>
        </row>
        <row r="2881">
          <cell r="A2881">
            <v>2879</v>
          </cell>
          <cell r="B2881">
            <v>35</v>
          </cell>
          <cell r="C2881" t="str">
            <v>051</v>
          </cell>
          <cell r="D2881" t="str">
            <v xml:space="preserve">CARLISLE                     </v>
          </cell>
          <cell r="E2881">
            <v>0</v>
          </cell>
          <cell r="G2881">
            <v>8425</v>
          </cell>
          <cell r="H2881" t="str">
            <v>Textbooks &amp; Related Software/Media/Materials (2410)</v>
          </cell>
          <cell r="I2881">
            <v>18630</v>
          </cell>
          <cell r="J2881">
            <v>16980</v>
          </cell>
          <cell r="K2881">
            <v>35610</v>
          </cell>
          <cell r="L2881">
            <v>0.32549652387810873</v>
          </cell>
          <cell r="M2881">
            <v>52.545374059318277</v>
          </cell>
        </row>
        <row r="2882">
          <cell r="A2882">
            <v>2880</v>
          </cell>
          <cell r="B2882">
            <v>36</v>
          </cell>
          <cell r="C2882" t="str">
            <v>051</v>
          </cell>
          <cell r="D2882" t="str">
            <v xml:space="preserve">CARLISLE                     </v>
          </cell>
          <cell r="E2882">
            <v>0</v>
          </cell>
          <cell r="G2882">
            <v>8430</v>
          </cell>
          <cell r="H2882" t="str">
            <v>Other Instructional Materials (2415)</v>
          </cell>
          <cell r="I2882">
            <v>27401</v>
          </cell>
          <cell r="J2882">
            <v>21445</v>
          </cell>
          <cell r="K2882">
            <v>48846</v>
          </cell>
          <cell r="L2882">
            <v>0.44648141548301318</v>
          </cell>
          <cell r="M2882">
            <v>72.076139884904819</v>
          </cell>
        </row>
        <row r="2883">
          <cell r="A2883">
            <v>2881</v>
          </cell>
          <cell r="B2883">
            <v>37</v>
          </cell>
          <cell r="C2883" t="str">
            <v>051</v>
          </cell>
          <cell r="D2883" t="str">
            <v xml:space="preserve">CARLISLE                     </v>
          </cell>
          <cell r="E2883">
            <v>0</v>
          </cell>
          <cell r="G2883">
            <v>8435</v>
          </cell>
          <cell r="H2883" t="str">
            <v>Instructional Equipment (2420)</v>
          </cell>
          <cell r="I2883">
            <v>48334</v>
          </cell>
          <cell r="J2883">
            <v>0</v>
          </cell>
          <cell r="K2883">
            <v>48334</v>
          </cell>
          <cell r="L2883">
            <v>0.44180143176423775</v>
          </cell>
          <cell r="M2883">
            <v>71.320643352515859</v>
          </cell>
        </row>
        <row r="2884">
          <cell r="A2884">
            <v>2882</v>
          </cell>
          <cell r="B2884">
            <v>38</v>
          </cell>
          <cell r="C2884" t="str">
            <v>051</v>
          </cell>
          <cell r="D2884" t="str">
            <v xml:space="preserve">CARLISLE                     </v>
          </cell>
          <cell r="E2884">
            <v>0</v>
          </cell>
          <cell r="G2884">
            <v>8440</v>
          </cell>
          <cell r="H2884" t="str">
            <v>General Supplies (2430)</v>
          </cell>
          <cell r="I2884">
            <v>30228</v>
          </cell>
          <cell r="J2884">
            <v>10808</v>
          </cell>
          <cell r="K2884">
            <v>41036</v>
          </cell>
          <cell r="L2884">
            <v>0.37509338258528702</v>
          </cell>
          <cell r="M2884">
            <v>60.551866607643497</v>
          </cell>
        </row>
        <row r="2885">
          <cell r="A2885">
            <v>2883</v>
          </cell>
          <cell r="B2885">
            <v>39</v>
          </cell>
          <cell r="C2885" t="str">
            <v>051</v>
          </cell>
          <cell r="D2885" t="str">
            <v xml:space="preserve">CARLISLE                     </v>
          </cell>
          <cell r="E2885">
            <v>0</v>
          </cell>
          <cell r="G2885">
            <v>8445</v>
          </cell>
          <cell r="H2885" t="str">
            <v>Other Instructional Services (2440)</v>
          </cell>
          <cell r="I2885">
            <v>827</v>
          </cell>
          <cell r="J2885">
            <v>750</v>
          </cell>
          <cell r="K2885">
            <v>1577</v>
          </cell>
          <cell r="L2885">
            <v>1.4414715477556234E-2</v>
          </cell>
          <cell r="M2885">
            <v>2.3269883429245977</v>
          </cell>
        </row>
        <row r="2886">
          <cell r="A2886">
            <v>2884</v>
          </cell>
          <cell r="B2886">
            <v>40</v>
          </cell>
          <cell r="C2886" t="str">
            <v>051</v>
          </cell>
          <cell r="D2886" t="str">
            <v xml:space="preserve">CARLISLE                     </v>
          </cell>
          <cell r="E2886">
            <v>0</v>
          </cell>
          <cell r="G2886">
            <v>8450</v>
          </cell>
          <cell r="H2886" t="str">
            <v>Classroom Instructional Technology (2451)</v>
          </cell>
          <cell r="I2886">
            <v>95708</v>
          </cell>
          <cell r="J2886">
            <v>4289</v>
          </cell>
          <cell r="K2886">
            <v>99997</v>
          </cell>
          <cell r="L2886">
            <v>0.91403189829371634</v>
          </cell>
          <cell r="M2886">
            <v>147.5534897447248</v>
          </cell>
        </row>
        <row r="2887">
          <cell r="A2887">
            <v>2885</v>
          </cell>
          <cell r="B2887">
            <v>41</v>
          </cell>
          <cell r="C2887" t="str">
            <v>051</v>
          </cell>
          <cell r="D2887" t="str">
            <v xml:space="preserve">CARLISLE                     </v>
          </cell>
          <cell r="E2887">
            <v>0</v>
          </cell>
          <cell r="G2887">
            <v>8455</v>
          </cell>
          <cell r="H2887" t="str">
            <v>Other Instructional Hardware  (2453)</v>
          </cell>
          <cell r="I2887">
            <v>0</v>
          </cell>
          <cell r="J2887">
            <v>0</v>
          </cell>
          <cell r="K2887">
            <v>0</v>
          </cell>
          <cell r="L2887">
            <v>0</v>
          </cell>
          <cell r="M2887">
            <v>0</v>
          </cell>
        </row>
        <row r="2888">
          <cell r="A2888">
            <v>2886</v>
          </cell>
          <cell r="B2888">
            <v>42</v>
          </cell>
          <cell r="C2888" t="str">
            <v>051</v>
          </cell>
          <cell r="D2888" t="str">
            <v xml:space="preserve">CARLISLE                     </v>
          </cell>
          <cell r="E2888">
            <v>0</v>
          </cell>
          <cell r="G2888">
            <v>8460</v>
          </cell>
          <cell r="H2888" t="str">
            <v>Instructional Software (2455)</v>
          </cell>
          <cell r="I2888">
            <v>9144</v>
          </cell>
          <cell r="J2888">
            <v>0</v>
          </cell>
          <cell r="K2888">
            <v>9144</v>
          </cell>
          <cell r="L2888">
            <v>8.3581584227504252E-2</v>
          </cell>
          <cell r="M2888">
            <v>13.492695883134129</v>
          </cell>
        </row>
        <row r="2889">
          <cell r="A2889">
            <v>2887</v>
          </cell>
          <cell r="B2889">
            <v>43</v>
          </cell>
          <cell r="C2889" t="str">
            <v>051</v>
          </cell>
          <cell r="D2889" t="str">
            <v xml:space="preserve">CARLISLE                     </v>
          </cell>
          <cell r="E2889">
            <v>10</v>
          </cell>
          <cell r="F2889" t="str">
            <v>Guidance, Counseling and Testing</v>
          </cell>
          <cell r="I2889">
            <v>192901</v>
          </cell>
          <cell r="J2889">
            <v>43017</v>
          </cell>
          <cell r="K2889">
            <v>235918</v>
          </cell>
          <cell r="L2889">
            <v>2.1564304667305718</v>
          </cell>
          <cell r="M2889">
            <v>348.11568540652206</v>
          </cell>
        </row>
        <row r="2890">
          <cell r="A2890">
            <v>2888</v>
          </cell>
          <cell r="B2890">
            <v>44</v>
          </cell>
          <cell r="C2890" t="str">
            <v>051</v>
          </cell>
          <cell r="D2890" t="str">
            <v xml:space="preserve">CARLISLE                     </v>
          </cell>
          <cell r="E2890">
            <v>0</v>
          </cell>
          <cell r="G2890">
            <v>8465</v>
          </cell>
          <cell r="H2890" t="str">
            <v>Guidance and Adjustment Counselors (2710)</v>
          </cell>
          <cell r="I2890">
            <v>0</v>
          </cell>
          <cell r="J2890">
            <v>0</v>
          </cell>
          <cell r="K2890">
            <v>0</v>
          </cell>
          <cell r="L2890">
            <v>0</v>
          </cell>
          <cell r="M2890">
            <v>0</v>
          </cell>
        </row>
        <row r="2891">
          <cell r="A2891">
            <v>2889</v>
          </cell>
          <cell r="B2891">
            <v>45</v>
          </cell>
          <cell r="C2891" t="str">
            <v>051</v>
          </cell>
          <cell r="D2891" t="str">
            <v xml:space="preserve">CARLISLE                     </v>
          </cell>
          <cell r="E2891">
            <v>0</v>
          </cell>
          <cell r="G2891">
            <v>8470</v>
          </cell>
          <cell r="H2891" t="str">
            <v>Testing and Assessment (2720)</v>
          </cell>
          <cell r="I2891">
            <v>11477</v>
          </cell>
          <cell r="J2891">
            <v>0</v>
          </cell>
          <cell r="K2891">
            <v>11477</v>
          </cell>
          <cell r="L2891">
            <v>0.10490658816481477</v>
          </cell>
          <cell r="M2891">
            <v>16.935222074664306</v>
          </cell>
        </row>
        <row r="2892">
          <cell r="A2892">
            <v>2890</v>
          </cell>
          <cell r="B2892">
            <v>46</v>
          </cell>
          <cell r="C2892" t="str">
            <v>051</v>
          </cell>
          <cell r="D2892" t="str">
            <v xml:space="preserve">CARLISLE                     </v>
          </cell>
          <cell r="E2892">
            <v>0</v>
          </cell>
          <cell r="G2892">
            <v>8475</v>
          </cell>
          <cell r="H2892" t="str">
            <v>Psychological Services (2800)</v>
          </cell>
          <cell r="I2892">
            <v>181424</v>
          </cell>
          <cell r="J2892">
            <v>43017</v>
          </cell>
          <cell r="K2892">
            <v>224441</v>
          </cell>
          <cell r="L2892">
            <v>2.051523878565757</v>
          </cell>
          <cell r="M2892">
            <v>331.18046333185771</v>
          </cell>
        </row>
        <row r="2893">
          <cell r="A2893">
            <v>2891</v>
          </cell>
          <cell r="B2893">
            <v>47</v>
          </cell>
          <cell r="C2893" t="str">
            <v>051</v>
          </cell>
          <cell r="D2893" t="str">
            <v xml:space="preserve">CARLISLE                     </v>
          </cell>
          <cell r="E2893">
            <v>11</v>
          </cell>
          <cell r="F2893" t="str">
            <v>Pupil Services</v>
          </cell>
          <cell r="I2893">
            <v>442973</v>
          </cell>
          <cell r="J2893">
            <v>371401</v>
          </cell>
          <cell r="K2893">
            <v>814374</v>
          </cell>
          <cell r="L2893">
            <v>7.4438614472538873</v>
          </cell>
          <cell r="M2893">
            <v>1201.6733067729083</v>
          </cell>
        </row>
        <row r="2894">
          <cell r="A2894">
            <v>2892</v>
          </cell>
          <cell r="B2894">
            <v>48</v>
          </cell>
          <cell r="C2894" t="str">
            <v>051</v>
          </cell>
          <cell r="D2894" t="str">
            <v xml:space="preserve">CARLISLE                     </v>
          </cell>
          <cell r="E2894">
            <v>0</v>
          </cell>
          <cell r="G2894">
            <v>8485</v>
          </cell>
          <cell r="H2894" t="str">
            <v>Attendance and Parent Liaison Services (3100)</v>
          </cell>
          <cell r="I2894">
            <v>0</v>
          </cell>
          <cell r="J2894">
            <v>0</v>
          </cell>
          <cell r="K2894">
            <v>0</v>
          </cell>
          <cell r="L2894">
            <v>0</v>
          </cell>
          <cell r="M2894">
            <v>0</v>
          </cell>
        </row>
        <row r="2895">
          <cell r="A2895">
            <v>2893</v>
          </cell>
          <cell r="B2895">
            <v>49</v>
          </cell>
          <cell r="C2895" t="str">
            <v>051</v>
          </cell>
          <cell r="D2895" t="str">
            <v xml:space="preserve">CARLISLE                     </v>
          </cell>
          <cell r="E2895">
            <v>0</v>
          </cell>
          <cell r="G2895">
            <v>8490</v>
          </cell>
          <cell r="H2895" t="str">
            <v>Medical/Health Services (3200)</v>
          </cell>
          <cell r="I2895">
            <v>129020</v>
          </cell>
          <cell r="J2895">
            <v>0</v>
          </cell>
          <cell r="K2895">
            <v>129020</v>
          </cell>
          <cell r="L2895">
            <v>1.1793193347585955</v>
          </cell>
          <cell r="M2895">
            <v>190.37922384535929</v>
          </cell>
        </row>
        <row r="2896">
          <cell r="A2896">
            <v>2894</v>
          </cell>
          <cell r="B2896">
            <v>50</v>
          </cell>
          <cell r="C2896" t="str">
            <v>051</v>
          </cell>
          <cell r="D2896" t="str">
            <v xml:space="preserve">CARLISLE                     </v>
          </cell>
          <cell r="E2896">
            <v>0</v>
          </cell>
          <cell r="G2896">
            <v>8495</v>
          </cell>
          <cell r="H2896" t="str">
            <v>In-District Transportation (3300)</v>
          </cell>
          <cell r="I2896">
            <v>275315</v>
          </cell>
          <cell r="J2896">
            <v>48652</v>
          </cell>
          <cell r="K2896">
            <v>323967</v>
          </cell>
          <cell r="L2896">
            <v>2.9612505574619279</v>
          </cell>
          <cell r="M2896">
            <v>478.03895528995128</v>
          </cell>
        </row>
        <row r="2897">
          <cell r="A2897">
            <v>2895</v>
          </cell>
          <cell r="B2897">
            <v>51</v>
          </cell>
          <cell r="C2897" t="str">
            <v>051</v>
          </cell>
          <cell r="D2897" t="str">
            <v xml:space="preserve">CARLISLE                     </v>
          </cell>
          <cell r="E2897">
            <v>0</v>
          </cell>
          <cell r="G2897">
            <v>8500</v>
          </cell>
          <cell r="H2897" t="str">
            <v>Food Salaries and Other Expenses (3400)</v>
          </cell>
          <cell r="I2897">
            <v>0</v>
          </cell>
          <cell r="J2897">
            <v>143756</v>
          </cell>
          <cell r="K2897">
            <v>143756</v>
          </cell>
          <cell r="L2897">
            <v>1.3140151161645999</v>
          </cell>
          <cell r="M2897">
            <v>212.12335841817912</v>
          </cell>
        </row>
        <row r="2898">
          <cell r="A2898">
            <v>2896</v>
          </cell>
          <cell r="B2898">
            <v>52</v>
          </cell>
          <cell r="C2898" t="str">
            <v>051</v>
          </cell>
          <cell r="D2898" t="str">
            <v xml:space="preserve">CARLISLE                     </v>
          </cell>
          <cell r="E2898">
            <v>0</v>
          </cell>
          <cell r="G2898">
            <v>8505</v>
          </cell>
          <cell r="H2898" t="str">
            <v>Athletics (3510)</v>
          </cell>
          <cell r="I2898">
            <v>3144</v>
          </cell>
          <cell r="J2898">
            <v>50784</v>
          </cell>
          <cell r="K2898">
            <v>53928</v>
          </cell>
          <cell r="L2898">
            <v>0.49293391012913923</v>
          </cell>
          <cell r="M2898">
            <v>79.575033200531209</v>
          </cell>
        </row>
        <row r="2899">
          <cell r="A2899">
            <v>2897</v>
          </cell>
          <cell r="B2899">
            <v>53</v>
          </cell>
          <cell r="C2899" t="str">
            <v>051</v>
          </cell>
          <cell r="D2899" t="str">
            <v xml:space="preserve">CARLISLE                     </v>
          </cell>
          <cell r="E2899">
            <v>0</v>
          </cell>
          <cell r="G2899">
            <v>8510</v>
          </cell>
          <cell r="H2899" t="str">
            <v>Other Student Body Activities (3520)</v>
          </cell>
          <cell r="I2899">
            <v>35494</v>
          </cell>
          <cell r="J2899">
            <v>128209</v>
          </cell>
          <cell r="K2899">
            <v>163703</v>
          </cell>
          <cell r="L2899">
            <v>1.4963425287396246</v>
          </cell>
          <cell r="M2899">
            <v>241.55673601888739</v>
          </cell>
        </row>
        <row r="2900">
          <cell r="A2900">
            <v>2898</v>
          </cell>
          <cell r="B2900">
            <v>54</v>
          </cell>
          <cell r="C2900" t="str">
            <v>051</v>
          </cell>
          <cell r="D2900" t="str">
            <v xml:space="preserve">CARLISLE                     </v>
          </cell>
          <cell r="E2900">
            <v>0</v>
          </cell>
          <cell r="G2900">
            <v>8515</v>
          </cell>
          <cell r="H2900" t="str">
            <v>School Security  (3600)</v>
          </cell>
          <cell r="I2900">
            <v>0</v>
          </cell>
          <cell r="J2900">
            <v>0</v>
          </cell>
          <cell r="K2900">
            <v>0</v>
          </cell>
          <cell r="L2900">
            <v>0</v>
          </cell>
          <cell r="M2900">
            <v>0</v>
          </cell>
        </row>
        <row r="2901">
          <cell r="A2901">
            <v>2899</v>
          </cell>
          <cell r="B2901">
            <v>55</v>
          </cell>
          <cell r="C2901" t="str">
            <v>051</v>
          </cell>
          <cell r="D2901" t="str">
            <v xml:space="preserve">CARLISLE                     </v>
          </cell>
          <cell r="E2901">
            <v>12</v>
          </cell>
          <cell r="F2901" t="str">
            <v>Operations and Maintenance</v>
          </cell>
          <cell r="I2901">
            <v>907575</v>
          </cell>
          <cell r="J2901">
            <v>20582</v>
          </cell>
          <cell r="K2901">
            <v>928157</v>
          </cell>
          <cell r="L2901">
            <v>8.483905563412911</v>
          </cell>
          <cell r="M2901">
            <v>1369.5691308838718</v>
          </cell>
        </row>
        <row r="2902">
          <cell r="A2902">
            <v>2900</v>
          </cell>
          <cell r="B2902">
            <v>56</v>
          </cell>
          <cell r="C2902" t="str">
            <v>051</v>
          </cell>
          <cell r="D2902" t="str">
            <v xml:space="preserve">CARLISLE                     </v>
          </cell>
          <cell r="E2902">
            <v>0</v>
          </cell>
          <cell r="G2902">
            <v>8520</v>
          </cell>
          <cell r="H2902" t="str">
            <v>Custodial Services (4110)</v>
          </cell>
          <cell r="I2902">
            <v>422167</v>
          </cell>
          <cell r="J2902">
            <v>18828</v>
          </cell>
          <cell r="K2902">
            <v>440995</v>
          </cell>
          <cell r="L2902">
            <v>4.0309558985573313</v>
          </cell>
          <cell r="M2902">
            <v>650.72303379076288</v>
          </cell>
        </row>
        <row r="2903">
          <cell r="A2903">
            <v>2901</v>
          </cell>
          <cell r="B2903">
            <v>57</v>
          </cell>
          <cell r="C2903" t="str">
            <v>051</v>
          </cell>
          <cell r="D2903" t="str">
            <v xml:space="preserve">CARLISLE                     </v>
          </cell>
          <cell r="E2903">
            <v>0</v>
          </cell>
          <cell r="G2903">
            <v>8525</v>
          </cell>
          <cell r="H2903" t="str">
            <v>Heating of Buildings (4120)</v>
          </cell>
          <cell r="I2903">
            <v>61871</v>
          </cell>
          <cell r="J2903">
            <v>0</v>
          </cell>
          <cell r="K2903">
            <v>61871</v>
          </cell>
          <cell r="L2903">
            <v>0.56553764192256295</v>
          </cell>
          <cell r="M2903">
            <v>91.295558506713874</v>
          </cell>
        </row>
        <row r="2904">
          <cell r="A2904">
            <v>2902</v>
          </cell>
          <cell r="B2904">
            <v>58</v>
          </cell>
          <cell r="C2904" t="str">
            <v>051</v>
          </cell>
          <cell r="D2904" t="str">
            <v xml:space="preserve">CARLISLE                     </v>
          </cell>
          <cell r="E2904">
            <v>0</v>
          </cell>
          <cell r="G2904">
            <v>8530</v>
          </cell>
          <cell r="H2904" t="str">
            <v>Utility Services (4130)</v>
          </cell>
          <cell r="I2904">
            <v>254583</v>
          </cell>
          <cell r="J2904">
            <v>0</v>
          </cell>
          <cell r="K2904">
            <v>254583</v>
          </cell>
          <cell r="L2904">
            <v>2.3270396388222565</v>
          </cell>
          <cell r="M2904">
            <v>375.65737051792826</v>
          </cell>
        </row>
        <row r="2905">
          <cell r="A2905">
            <v>2903</v>
          </cell>
          <cell r="B2905">
            <v>59</v>
          </cell>
          <cell r="C2905" t="str">
            <v>051</v>
          </cell>
          <cell r="D2905" t="str">
            <v xml:space="preserve">CARLISLE                     </v>
          </cell>
          <cell r="E2905">
            <v>0</v>
          </cell>
          <cell r="G2905">
            <v>8535</v>
          </cell>
          <cell r="H2905" t="str">
            <v>Maintenance of Grounds (4210)</v>
          </cell>
          <cell r="I2905">
            <v>2207</v>
          </cell>
          <cell r="J2905">
            <v>0</v>
          </cell>
          <cell r="K2905">
            <v>2207</v>
          </cell>
          <cell r="L2905">
            <v>2.0173289194018139E-2</v>
          </cell>
          <cell r="M2905">
            <v>3.2566032167625791</v>
          </cell>
        </row>
        <row r="2906">
          <cell r="A2906">
            <v>2904</v>
          </cell>
          <cell r="B2906">
            <v>60</v>
          </cell>
          <cell r="C2906" t="str">
            <v>051</v>
          </cell>
          <cell r="D2906" t="str">
            <v xml:space="preserve">CARLISLE                     </v>
          </cell>
          <cell r="E2906">
            <v>0</v>
          </cell>
          <cell r="G2906">
            <v>8540</v>
          </cell>
          <cell r="H2906" t="str">
            <v>Maintenance of Buildings (4220)</v>
          </cell>
          <cell r="I2906">
            <v>39187</v>
          </cell>
          <cell r="J2906">
            <v>1722</v>
          </cell>
          <cell r="K2906">
            <v>40909</v>
          </cell>
          <cell r="L2906">
            <v>0.37393252724879389</v>
          </cell>
          <cell r="M2906">
            <v>60.364468053711079</v>
          </cell>
        </row>
        <row r="2907">
          <cell r="A2907">
            <v>2905</v>
          </cell>
          <cell r="B2907">
            <v>61</v>
          </cell>
          <cell r="C2907" t="str">
            <v>051</v>
          </cell>
          <cell r="D2907" t="str">
            <v xml:space="preserve">CARLISLE                     </v>
          </cell>
          <cell r="E2907">
            <v>0</v>
          </cell>
          <cell r="G2907">
            <v>8545</v>
          </cell>
          <cell r="H2907" t="str">
            <v>Building Security System (4225)</v>
          </cell>
          <cell r="I2907">
            <v>0</v>
          </cell>
          <cell r="J2907">
            <v>0</v>
          </cell>
          <cell r="K2907">
            <v>0</v>
          </cell>
          <cell r="L2907">
            <v>0</v>
          </cell>
          <cell r="M2907">
            <v>0</v>
          </cell>
        </row>
        <row r="2908">
          <cell r="A2908">
            <v>2906</v>
          </cell>
          <cell r="B2908">
            <v>62</v>
          </cell>
          <cell r="C2908" t="str">
            <v>051</v>
          </cell>
          <cell r="D2908" t="str">
            <v xml:space="preserve">CARLISLE                     </v>
          </cell>
          <cell r="E2908">
            <v>0</v>
          </cell>
          <cell r="G2908">
            <v>8550</v>
          </cell>
          <cell r="H2908" t="str">
            <v>Maintenance of Equipment (4230)</v>
          </cell>
          <cell r="I2908">
            <v>27233</v>
          </cell>
          <cell r="J2908">
            <v>0</v>
          </cell>
          <cell r="K2908">
            <v>27233</v>
          </cell>
          <cell r="L2908">
            <v>0.24892577463556684</v>
          </cell>
          <cell r="M2908">
            <v>40.184447395602774</v>
          </cell>
        </row>
        <row r="2909">
          <cell r="A2909">
            <v>2907</v>
          </cell>
          <cell r="B2909">
            <v>63</v>
          </cell>
          <cell r="C2909" t="str">
            <v>051</v>
          </cell>
          <cell r="D2909" t="str">
            <v xml:space="preserve">CARLISLE                     </v>
          </cell>
          <cell r="E2909">
            <v>0</v>
          </cell>
          <cell r="G2909">
            <v>8555</v>
          </cell>
          <cell r="H2909" t="str">
            <v xml:space="preserve">Extraordinary Maintenance (4300)   </v>
          </cell>
          <cell r="I2909">
            <v>0</v>
          </cell>
          <cell r="J2909">
            <v>0</v>
          </cell>
          <cell r="K2909">
            <v>0</v>
          </cell>
          <cell r="L2909">
            <v>0</v>
          </cell>
          <cell r="M2909">
            <v>0</v>
          </cell>
        </row>
        <row r="2910">
          <cell r="A2910">
            <v>2908</v>
          </cell>
          <cell r="B2910">
            <v>64</v>
          </cell>
          <cell r="C2910" t="str">
            <v>051</v>
          </cell>
          <cell r="D2910" t="str">
            <v xml:space="preserve">CARLISLE                     </v>
          </cell>
          <cell r="E2910">
            <v>0</v>
          </cell>
          <cell r="G2910">
            <v>8560</v>
          </cell>
          <cell r="H2910" t="str">
            <v>Networking and Telecommunications (4400)</v>
          </cell>
          <cell r="I2910">
            <v>16913</v>
          </cell>
          <cell r="J2910">
            <v>32</v>
          </cell>
          <cell r="K2910">
            <v>16945</v>
          </cell>
          <cell r="L2910">
            <v>0.15488735178642382</v>
          </cell>
          <cell r="M2910">
            <v>25.003688947912053</v>
          </cell>
        </row>
        <row r="2911">
          <cell r="A2911">
            <v>2909</v>
          </cell>
          <cell r="B2911">
            <v>65</v>
          </cell>
          <cell r="C2911" t="str">
            <v>051</v>
          </cell>
          <cell r="D2911" t="str">
            <v xml:space="preserve">CARLISLE                     </v>
          </cell>
          <cell r="E2911">
            <v>0</v>
          </cell>
          <cell r="G2911">
            <v>8565</v>
          </cell>
          <cell r="H2911" t="str">
            <v>Technology Maintenance (4450)</v>
          </cell>
          <cell r="I2911">
            <v>83414</v>
          </cell>
          <cell r="J2911">
            <v>0</v>
          </cell>
          <cell r="K2911">
            <v>83414</v>
          </cell>
          <cell r="L2911">
            <v>0.76245344124595793</v>
          </cell>
          <cell r="M2911">
            <v>123.08396045447837</v>
          </cell>
        </row>
        <row r="2912">
          <cell r="A2912">
            <v>2910</v>
          </cell>
          <cell r="B2912">
            <v>66</v>
          </cell>
          <cell r="C2912" t="str">
            <v>051</v>
          </cell>
          <cell r="D2912" t="str">
            <v xml:space="preserve">CARLISLE                     </v>
          </cell>
          <cell r="E2912">
            <v>13</v>
          </cell>
          <cell r="F2912" t="str">
            <v>Insurance, Retirement Programs and Other</v>
          </cell>
          <cell r="I2912">
            <v>918866</v>
          </cell>
          <cell r="J2912">
            <v>3616</v>
          </cell>
          <cell r="K2912">
            <v>922482</v>
          </cell>
          <cell r="L2912">
            <v>8.4320326969987498</v>
          </cell>
          <cell r="M2912">
            <v>1361.1952191235059</v>
          </cell>
        </row>
        <row r="2913">
          <cell r="A2913">
            <v>2911</v>
          </cell>
          <cell r="B2913">
            <v>67</v>
          </cell>
          <cell r="C2913" t="str">
            <v>051</v>
          </cell>
          <cell r="D2913" t="str">
            <v xml:space="preserve">CARLISLE                     </v>
          </cell>
          <cell r="E2913">
            <v>0</v>
          </cell>
          <cell r="G2913">
            <v>8570</v>
          </cell>
          <cell r="H2913" t="str">
            <v>Employer Retirement Contributions (5100)</v>
          </cell>
          <cell r="I2913">
            <v>296522</v>
          </cell>
          <cell r="J2913">
            <v>3616</v>
          </cell>
          <cell r="K2913">
            <v>300138</v>
          </cell>
          <cell r="L2913">
            <v>2.7434393620816566</v>
          </cell>
          <cell r="M2913">
            <v>442.87737937140326</v>
          </cell>
        </row>
        <row r="2914">
          <cell r="A2914">
            <v>2912</v>
          </cell>
          <cell r="B2914">
            <v>68</v>
          </cell>
          <cell r="C2914" t="str">
            <v>051</v>
          </cell>
          <cell r="D2914" t="str">
            <v xml:space="preserve">CARLISLE                     </v>
          </cell>
          <cell r="E2914">
            <v>0</v>
          </cell>
          <cell r="G2914">
            <v>8575</v>
          </cell>
          <cell r="H2914" t="str">
            <v>Insurance for Active Employees (5200)</v>
          </cell>
          <cell r="I2914">
            <v>542229</v>
          </cell>
          <cell r="J2914">
            <v>0</v>
          </cell>
          <cell r="K2914">
            <v>542229</v>
          </cell>
          <cell r="L2914">
            <v>4.9562947106403543</v>
          </cell>
          <cell r="M2914">
            <v>800.10181496237271</v>
          </cell>
        </row>
        <row r="2915">
          <cell r="A2915">
            <v>2913</v>
          </cell>
          <cell r="B2915">
            <v>69</v>
          </cell>
          <cell r="C2915" t="str">
            <v>051</v>
          </cell>
          <cell r="D2915" t="str">
            <v xml:space="preserve">CARLISLE                     </v>
          </cell>
          <cell r="E2915">
            <v>0</v>
          </cell>
          <cell r="G2915">
            <v>8580</v>
          </cell>
          <cell r="H2915" t="str">
            <v>Insurance for Retired School Employees (5250)</v>
          </cell>
          <cell r="I2915">
            <v>80115</v>
          </cell>
          <cell r="J2915">
            <v>0</v>
          </cell>
          <cell r="K2915">
            <v>80115</v>
          </cell>
          <cell r="L2915">
            <v>0.73229862427673909</v>
          </cell>
          <cell r="M2915">
            <v>118.21602478972996</v>
          </cell>
        </row>
        <row r="2916">
          <cell r="A2916">
            <v>2914</v>
          </cell>
          <cell r="B2916">
            <v>70</v>
          </cell>
          <cell r="C2916" t="str">
            <v>051</v>
          </cell>
          <cell r="D2916" t="str">
            <v xml:space="preserve">CARLISLE                     </v>
          </cell>
          <cell r="E2916">
            <v>0</v>
          </cell>
          <cell r="G2916">
            <v>8585</v>
          </cell>
          <cell r="H2916" t="str">
            <v>Other Non-Employee Insurance (5260)</v>
          </cell>
          <cell r="I2916">
            <v>0</v>
          </cell>
          <cell r="J2916">
            <v>0</v>
          </cell>
          <cell r="K2916">
            <v>0</v>
          </cell>
          <cell r="L2916">
            <v>0</v>
          </cell>
          <cell r="M2916">
            <v>0</v>
          </cell>
        </row>
        <row r="2917">
          <cell r="A2917">
            <v>2915</v>
          </cell>
          <cell r="B2917">
            <v>71</v>
          </cell>
          <cell r="C2917" t="str">
            <v>051</v>
          </cell>
          <cell r="D2917" t="str">
            <v xml:space="preserve">CARLISLE                     </v>
          </cell>
          <cell r="E2917">
            <v>0</v>
          </cell>
          <cell r="G2917">
            <v>8590</v>
          </cell>
          <cell r="H2917" t="str">
            <v xml:space="preserve">Rental Lease of Equipment (5300)   </v>
          </cell>
          <cell r="I2917">
            <v>0</v>
          </cell>
          <cell r="J2917">
            <v>0</v>
          </cell>
          <cell r="K2917">
            <v>0</v>
          </cell>
          <cell r="L2917">
            <v>0</v>
          </cell>
          <cell r="M2917">
            <v>0</v>
          </cell>
        </row>
        <row r="2918">
          <cell r="A2918">
            <v>2916</v>
          </cell>
          <cell r="B2918">
            <v>72</v>
          </cell>
          <cell r="C2918" t="str">
            <v>051</v>
          </cell>
          <cell r="D2918" t="str">
            <v xml:space="preserve">CARLISLE                     </v>
          </cell>
          <cell r="E2918">
            <v>0</v>
          </cell>
          <cell r="G2918">
            <v>8595</v>
          </cell>
          <cell r="H2918" t="str">
            <v>Rental Lease  of Buildings (5350)</v>
          </cell>
          <cell r="I2918">
            <v>0</v>
          </cell>
          <cell r="J2918">
            <v>0</v>
          </cell>
          <cell r="K2918">
            <v>0</v>
          </cell>
          <cell r="L2918">
            <v>0</v>
          </cell>
          <cell r="M2918">
            <v>0</v>
          </cell>
        </row>
        <row r="2919">
          <cell r="A2919">
            <v>2917</v>
          </cell>
          <cell r="B2919">
            <v>73</v>
          </cell>
          <cell r="C2919" t="str">
            <v>051</v>
          </cell>
          <cell r="D2919" t="str">
            <v xml:space="preserve">CARLISLE                     </v>
          </cell>
          <cell r="E2919">
            <v>0</v>
          </cell>
          <cell r="G2919">
            <v>8600</v>
          </cell>
          <cell r="H2919" t="str">
            <v>Short Term Interest RAN's (5400)</v>
          </cell>
          <cell r="I2919">
            <v>0</v>
          </cell>
          <cell r="J2919">
            <v>0</v>
          </cell>
          <cell r="K2919">
            <v>0</v>
          </cell>
          <cell r="L2919">
            <v>0</v>
          </cell>
          <cell r="M2919">
            <v>0</v>
          </cell>
        </row>
        <row r="2920">
          <cell r="A2920">
            <v>2918</v>
          </cell>
          <cell r="B2920">
            <v>74</v>
          </cell>
          <cell r="C2920" t="str">
            <v>051</v>
          </cell>
          <cell r="D2920" t="str">
            <v xml:space="preserve">CARLISLE                     </v>
          </cell>
          <cell r="E2920">
            <v>0</v>
          </cell>
          <cell r="G2920">
            <v>8610</v>
          </cell>
          <cell r="H2920" t="str">
            <v>Crossing Guards, Inspections, Bank Charges (5500)</v>
          </cell>
          <cell r="I2920">
            <v>0</v>
          </cell>
          <cell r="J2920">
            <v>0</v>
          </cell>
          <cell r="K2920">
            <v>0</v>
          </cell>
          <cell r="L2920">
            <v>0</v>
          </cell>
          <cell r="M2920">
            <v>0</v>
          </cell>
        </row>
        <row r="2921">
          <cell r="A2921">
            <v>2919</v>
          </cell>
          <cell r="B2921">
            <v>75</v>
          </cell>
          <cell r="C2921" t="str">
            <v>051</v>
          </cell>
          <cell r="D2921" t="str">
            <v xml:space="preserve">CARLISLE                     </v>
          </cell>
          <cell r="E2921">
            <v>14</v>
          </cell>
          <cell r="F2921" t="str">
            <v xml:space="preserve">Payments To Out-Of-District Schools </v>
          </cell>
          <cell r="I2921">
            <v>621236</v>
          </cell>
          <cell r="J2921">
            <v>52334</v>
          </cell>
          <cell r="K2921">
            <v>673570</v>
          </cell>
          <cell r="L2921">
            <v>6.1568293622178514</v>
          </cell>
          <cell r="M2921">
            <v>64766.346153846149</v>
          </cell>
        </row>
        <row r="2922">
          <cell r="A2922">
            <v>2920</v>
          </cell>
          <cell r="B2922">
            <v>76</v>
          </cell>
          <cell r="C2922" t="str">
            <v>051</v>
          </cell>
          <cell r="D2922" t="str">
            <v xml:space="preserve">CARLISLE                     </v>
          </cell>
          <cell r="E2922">
            <v>15</v>
          </cell>
          <cell r="F2922" t="str">
            <v>Tuition To Other Schools (9000)</v>
          </cell>
          <cell r="G2922" t="str">
            <v xml:space="preserve"> </v>
          </cell>
          <cell r="I2922">
            <v>497513</v>
          </cell>
          <cell r="J2922">
            <v>52334</v>
          </cell>
          <cell r="K2922">
            <v>549847</v>
          </cell>
          <cell r="L2922">
            <v>5.0259277496435395</v>
          </cell>
          <cell r="M2922">
            <v>52869.903846153844</v>
          </cell>
        </row>
        <row r="2923">
          <cell r="A2923">
            <v>2921</v>
          </cell>
          <cell r="B2923">
            <v>77</v>
          </cell>
          <cell r="C2923" t="str">
            <v>051</v>
          </cell>
          <cell r="D2923" t="str">
            <v xml:space="preserve">CARLISLE                     </v>
          </cell>
          <cell r="E2923">
            <v>16</v>
          </cell>
          <cell r="F2923" t="str">
            <v>Out-of-District Transportation (3300)</v>
          </cell>
          <cell r="I2923">
            <v>123723</v>
          </cell>
          <cell r="K2923">
            <v>123723</v>
          </cell>
          <cell r="L2923">
            <v>1.1309016125743119</v>
          </cell>
          <cell r="M2923">
            <v>11896.442307692307</v>
          </cell>
        </row>
        <row r="2924">
          <cell r="A2924">
            <v>2922</v>
          </cell>
          <cell r="B2924">
            <v>78</v>
          </cell>
          <cell r="C2924" t="str">
            <v>051</v>
          </cell>
          <cell r="D2924" t="str">
            <v xml:space="preserve">CARLISLE                     </v>
          </cell>
          <cell r="E2924">
            <v>17</v>
          </cell>
          <cell r="F2924" t="str">
            <v>TOTAL EXPENDITURES</v>
          </cell>
          <cell r="I2924">
            <v>10042116</v>
          </cell>
          <cell r="J2924">
            <v>898093</v>
          </cell>
          <cell r="K2924">
            <v>10940209</v>
          </cell>
          <cell r="L2924">
            <v>100.00000000000004</v>
          </cell>
          <cell r="M2924">
            <v>15899.155645981687</v>
          </cell>
        </row>
        <row r="2925">
          <cell r="A2925">
            <v>2923</v>
          </cell>
          <cell r="B2925">
            <v>79</v>
          </cell>
          <cell r="C2925" t="str">
            <v>051</v>
          </cell>
          <cell r="D2925" t="str">
            <v xml:space="preserve">CARLISLE                     </v>
          </cell>
          <cell r="E2925">
            <v>18</v>
          </cell>
          <cell r="F2925" t="str">
            <v>percentage of overall spending from the general fund</v>
          </cell>
          <cell r="I2925">
            <v>91.790897230573933</v>
          </cell>
        </row>
        <row r="2926">
          <cell r="A2926">
            <v>2924</v>
          </cell>
          <cell r="B2926">
            <v>1</v>
          </cell>
          <cell r="C2926" t="str">
            <v>052</v>
          </cell>
          <cell r="D2926" t="str">
            <v xml:space="preserve">CARVER                       </v>
          </cell>
          <cell r="E2926">
            <v>1</v>
          </cell>
          <cell r="F2926" t="str">
            <v>In-District FTE Average Membership</v>
          </cell>
          <cell r="G2926" t="str">
            <v xml:space="preserve"> </v>
          </cell>
        </row>
        <row r="2927">
          <cell r="A2927">
            <v>2925</v>
          </cell>
          <cell r="B2927">
            <v>2</v>
          </cell>
          <cell r="C2927" t="str">
            <v>052</v>
          </cell>
          <cell r="D2927" t="str">
            <v xml:space="preserve">CARVER                       </v>
          </cell>
          <cell r="E2927">
            <v>2</v>
          </cell>
          <cell r="F2927" t="str">
            <v>Out-of-District FTE Average Membership</v>
          </cell>
          <cell r="G2927" t="str">
            <v xml:space="preserve"> </v>
          </cell>
        </row>
        <row r="2928">
          <cell r="A2928">
            <v>2926</v>
          </cell>
          <cell r="B2928">
            <v>3</v>
          </cell>
          <cell r="C2928" t="str">
            <v>052</v>
          </cell>
          <cell r="D2928" t="str">
            <v xml:space="preserve">CARVER                       </v>
          </cell>
          <cell r="E2928">
            <v>3</v>
          </cell>
          <cell r="F2928" t="str">
            <v>Total FTE Average Membership</v>
          </cell>
          <cell r="G2928" t="str">
            <v xml:space="preserve"> </v>
          </cell>
        </row>
        <row r="2929">
          <cell r="A2929">
            <v>2927</v>
          </cell>
          <cell r="B2929">
            <v>4</v>
          </cell>
          <cell r="C2929" t="str">
            <v>052</v>
          </cell>
          <cell r="D2929" t="str">
            <v xml:space="preserve">CARVER                       </v>
          </cell>
          <cell r="E2929">
            <v>4</v>
          </cell>
          <cell r="F2929" t="str">
            <v>Administration</v>
          </cell>
          <cell r="G2929" t="str">
            <v xml:space="preserve"> </v>
          </cell>
          <cell r="I2929">
            <v>636983</v>
          </cell>
          <cell r="J2929">
            <v>0</v>
          </cell>
          <cell r="K2929">
            <v>636983</v>
          </cell>
          <cell r="L2929">
            <v>2.7254866631789203</v>
          </cell>
          <cell r="M2929">
            <v>340.76017760659073</v>
          </cell>
        </row>
        <row r="2930">
          <cell r="A2930">
            <v>2928</v>
          </cell>
          <cell r="B2930">
            <v>5</v>
          </cell>
          <cell r="C2930" t="str">
            <v>052</v>
          </cell>
          <cell r="D2930" t="str">
            <v xml:space="preserve">CARVER                       </v>
          </cell>
          <cell r="E2930">
            <v>0</v>
          </cell>
          <cell r="G2930">
            <v>8300</v>
          </cell>
          <cell r="H2930" t="str">
            <v>School Committee (1110)</v>
          </cell>
          <cell r="I2930">
            <v>18229</v>
          </cell>
          <cell r="J2930">
            <v>0</v>
          </cell>
          <cell r="K2930">
            <v>18229</v>
          </cell>
          <cell r="L2930">
            <v>7.7997209318127078E-2</v>
          </cell>
          <cell r="M2930">
            <v>9.7517787407050776</v>
          </cell>
        </row>
        <row r="2931">
          <cell r="A2931">
            <v>2929</v>
          </cell>
          <cell r="B2931">
            <v>6</v>
          </cell>
          <cell r="C2931" t="str">
            <v>052</v>
          </cell>
          <cell r="D2931" t="str">
            <v xml:space="preserve">CARVER                       </v>
          </cell>
          <cell r="E2931">
            <v>0</v>
          </cell>
          <cell r="G2931">
            <v>8305</v>
          </cell>
          <cell r="H2931" t="str">
            <v>Superintendent (1210)</v>
          </cell>
          <cell r="I2931">
            <v>213688</v>
          </cell>
          <cell r="J2931">
            <v>0</v>
          </cell>
          <cell r="K2931">
            <v>213688</v>
          </cell>
          <cell r="L2931">
            <v>0.91431607135728454</v>
          </cell>
          <cell r="M2931">
            <v>114.31444925908094</v>
          </cell>
        </row>
        <row r="2932">
          <cell r="A2932">
            <v>2930</v>
          </cell>
          <cell r="B2932">
            <v>7</v>
          </cell>
          <cell r="C2932" t="str">
            <v>052</v>
          </cell>
          <cell r="D2932" t="str">
            <v xml:space="preserve">CARVER                       </v>
          </cell>
          <cell r="E2932">
            <v>0</v>
          </cell>
          <cell r="G2932">
            <v>8310</v>
          </cell>
          <cell r="H2932" t="str">
            <v>Assistant Superintendents (1220)</v>
          </cell>
          <cell r="I2932">
            <v>0</v>
          </cell>
          <cell r="J2932">
            <v>0</v>
          </cell>
          <cell r="K2932">
            <v>0</v>
          </cell>
          <cell r="L2932">
            <v>0</v>
          </cell>
          <cell r="M2932">
            <v>0</v>
          </cell>
        </row>
        <row r="2933">
          <cell r="A2933">
            <v>2931</v>
          </cell>
          <cell r="B2933">
            <v>8</v>
          </cell>
          <cell r="C2933" t="str">
            <v>052</v>
          </cell>
          <cell r="D2933" t="str">
            <v xml:space="preserve">CARVER                       </v>
          </cell>
          <cell r="E2933">
            <v>0</v>
          </cell>
          <cell r="G2933">
            <v>8315</v>
          </cell>
          <cell r="H2933" t="str">
            <v>Other District-Wide Administration (1230)</v>
          </cell>
          <cell r="I2933">
            <v>0</v>
          </cell>
          <cell r="J2933">
            <v>0</v>
          </cell>
          <cell r="K2933">
            <v>0</v>
          </cell>
          <cell r="L2933">
            <v>0</v>
          </cell>
          <cell r="M2933">
            <v>0</v>
          </cell>
        </row>
        <row r="2934">
          <cell r="A2934">
            <v>2932</v>
          </cell>
          <cell r="B2934">
            <v>9</v>
          </cell>
          <cell r="C2934" t="str">
            <v>052</v>
          </cell>
          <cell r="D2934" t="str">
            <v xml:space="preserve">CARVER                       </v>
          </cell>
          <cell r="E2934">
            <v>0</v>
          </cell>
          <cell r="G2934">
            <v>8320</v>
          </cell>
          <cell r="H2934" t="str">
            <v>Business and Finance (1410)</v>
          </cell>
          <cell r="I2934">
            <v>216555</v>
          </cell>
          <cell r="J2934">
            <v>0</v>
          </cell>
          <cell r="K2934">
            <v>216555</v>
          </cell>
          <cell r="L2934">
            <v>0.92658322803702942</v>
          </cell>
          <cell r="M2934">
            <v>115.84817846252608</v>
          </cell>
        </row>
        <row r="2935">
          <cell r="A2935">
            <v>2933</v>
          </cell>
          <cell r="B2935">
            <v>10</v>
          </cell>
          <cell r="C2935" t="str">
            <v>052</v>
          </cell>
          <cell r="D2935" t="str">
            <v xml:space="preserve">CARVER                       </v>
          </cell>
          <cell r="E2935">
            <v>0</v>
          </cell>
          <cell r="G2935">
            <v>8325</v>
          </cell>
          <cell r="H2935" t="str">
            <v>Human Resources and Benefits (1420)</v>
          </cell>
          <cell r="I2935">
            <v>0</v>
          </cell>
          <cell r="J2935">
            <v>0</v>
          </cell>
          <cell r="K2935">
            <v>0</v>
          </cell>
          <cell r="L2935">
            <v>0</v>
          </cell>
          <cell r="M2935">
            <v>0</v>
          </cell>
        </row>
        <row r="2936">
          <cell r="A2936">
            <v>2934</v>
          </cell>
          <cell r="B2936">
            <v>11</v>
          </cell>
          <cell r="C2936" t="str">
            <v>052</v>
          </cell>
          <cell r="D2936" t="str">
            <v xml:space="preserve">CARVER                       </v>
          </cell>
          <cell r="E2936">
            <v>0</v>
          </cell>
          <cell r="G2936">
            <v>8330</v>
          </cell>
          <cell r="H2936" t="str">
            <v>Legal Service For School Committee (1430)</v>
          </cell>
          <cell r="I2936">
            <v>83603</v>
          </cell>
          <cell r="J2936">
            <v>0</v>
          </cell>
          <cell r="K2936">
            <v>83603</v>
          </cell>
          <cell r="L2936">
            <v>0.35771576557262486</v>
          </cell>
          <cell r="M2936">
            <v>44.724228320761782</v>
          </cell>
        </row>
        <row r="2937">
          <cell r="A2937">
            <v>2935</v>
          </cell>
          <cell r="B2937">
            <v>12</v>
          </cell>
          <cell r="C2937" t="str">
            <v>052</v>
          </cell>
          <cell r="D2937" t="str">
            <v xml:space="preserve">CARVER                       </v>
          </cell>
          <cell r="E2937">
            <v>0</v>
          </cell>
          <cell r="G2937">
            <v>8335</v>
          </cell>
          <cell r="H2937" t="str">
            <v>Legal Settlements (1435)</v>
          </cell>
          <cell r="I2937">
            <v>0</v>
          </cell>
          <cell r="J2937">
            <v>0</v>
          </cell>
          <cell r="K2937">
            <v>0</v>
          </cell>
          <cell r="L2937">
            <v>0</v>
          </cell>
          <cell r="M2937">
            <v>0</v>
          </cell>
        </row>
        <row r="2938">
          <cell r="A2938">
            <v>2936</v>
          </cell>
          <cell r="B2938">
            <v>13</v>
          </cell>
          <cell r="C2938" t="str">
            <v>052</v>
          </cell>
          <cell r="D2938" t="str">
            <v xml:space="preserve">CARVER                       </v>
          </cell>
          <cell r="E2938">
            <v>0</v>
          </cell>
          <cell r="G2938">
            <v>8340</v>
          </cell>
          <cell r="H2938" t="str">
            <v>District-wide Information Mgmt and Tech (1450)</v>
          </cell>
          <cell r="I2938">
            <v>104908</v>
          </cell>
          <cell r="J2938">
            <v>0</v>
          </cell>
          <cell r="K2938">
            <v>104908</v>
          </cell>
          <cell r="L2938">
            <v>0.44887438889385461</v>
          </cell>
          <cell r="M2938">
            <v>56.121542823516826</v>
          </cell>
        </row>
        <row r="2939">
          <cell r="A2939">
            <v>2937</v>
          </cell>
          <cell r="B2939">
            <v>14</v>
          </cell>
          <cell r="C2939" t="str">
            <v>052</v>
          </cell>
          <cell r="D2939" t="str">
            <v xml:space="preserve">CARVER                       </v>
          </cell>
          <cell r="E2939">
            <v>5</v>
          </cell>
          <cell r="F2939" t="str">
            <v xml:space="preserve">Instructional Leadership </v>
          </cell>
          <cell r="I2939">
            <v>1304312</v>
          </cell>
          <cell r="J2939">
            <v>12800</v>
          </cell>
          <cell r="K2939">
            <v>1317112</v>
          </cell>
          <cell r="L2939">
            <v>5.6355839793415434</v>
          </cell>
          <cell r="M2939">
            <v>704.60172256994599</v>
          </cell>
        </row>
        <row r="2940">
          <cell r="A2940">
            <v>2938</v>
          </cell>
          <cell r="B2940">
            <v>15</v>
          </cell>
          <cell r="C2940" t="str">
            <v>052</v>
          </cell>
          <cell r="D2940" t="str">
            <v xml:space="preserve">CARVER                       </v>
          </cell>
          <cell r="E2940">
            <v>0</v>
          </cell>
          <cell r="G2940">
            <v>8345</v>
          </cell>
          <cell r="H2940" t="str">
            <v>Curriculum Directors  (Supervisory) (2110)</v>
          </cell>
          <cell r="I2940">
            <v>343734</v>
          </cell>
          <cell r="J2940">
            <v>12800</v>
          </cell>
          <cell r="K2940">
            <v>356534</v>
          </cell>
          <cell r="L2940">
            <v>1.5255174187848548</v>
          </cell>
          <cell r="M2940">
            <v>190.73128978762105</v>
          </cell>
        </row>
        <row r="2941">
          <cell r="A2941">
            <v>2939</v>
          </cell>
          <cell r="B2941">
            <v>16</v>
          </cell>
          <cell r="C2941" t="str">
            <v>052</v>
          </cell>
          <cell r="D2941" t="str">
            <v xml:space="preserve">CARVER                       </v>
          </cell>
          <cell r="E2941">
            <v>0</v>
          </cell>
          <cell r="G2941">
            <v>8350</v>
          </cell>
          <cell r="H2941" t="str">
            <v>Department Heads  (Non-Supervisory) (2120)</v>
          </cell>
          <cell r="I2941">
            <v>0</v>
          </cell>
          <cell r="J2941">
            <v>0</v>
          </cell>
          <cell r="K2941">
            <v>0</v>
          </cell>
          <cell r="L2941">
            <v>0</v>
          </cell>
          <cell r="M2941">
            <v>0</v>
          </cell>
        </row>
        <row r="2942">
          <cell r="A2942">
            <v>2940</v>
          </cell>
          <cell r="B2942">
            <v>17</v>
          </cell>
          <cell r="C2942" t="str">
            <v>052</v>
          </cell>
          <cell r="D2942" t="str">
            <v xml:space="preserve">CARVER                       </v>
          </cell>
          <cell r="E2942">
            <v>0</v>
          </cell>
          <cell r="G2942">
            <v>8355</v>
          </cell>
          <cell r="H2942" t="str">
            <v>School Leadership-Building (2210)</v>
          </cell>
          <cell r="I2942">
            <v>825056</v>
          </cell>
          <cell r="J2942">
            <v>0</v>
          </cell>
          <cell r="K2942">
            <v>825056</v>
          </cell>
          <cell r="L2942">
            <v>3.5302027281352051</v>
          </cell>
          <cell r="M2942">
            <v>441.37163644144869</v>
          </cell>
        </row>
        <row r="2943">
          <cell r="A2943">
            <v>2941</v>
          </cell>
          <cell r="B2943">
            <v>18</v>
          </cell>
          <cell r="C2943" t="str">
            <v>052</v>
          </cell>
          <cell r="D2943" t="str">
            <v xml:space="preserve">CARVER                       </v>
          </cell>
          <cell r="E2943">
            <v>0</v>
          </cell>
          <cell r="G2943">
            <v>8360</v>
          </cell>
          <cell r="H2943" t="str">
            <v>Curriculum Leaders/Dept Heads-Building Level (2220)</v>
          </cell>
          <cell r="I2943">
            <v>39588</v>
          </cell>
          <cell r="J2943">
            <v>0</v>
          </cell>
          <cell r="K2943">
            <v>39588</v>
          </cell>
          <cell r="L2943">
            <v>0.16938688477075073</v>
          </cell>
          <cell r="M2943">
            <v>21.177981062429787</v>
          </cell>
        </row>
        <row r="2944">
          <cell r="A2944">
            <v>2942</v>
          </cell>
          <cell r="B2944">
            <v>19</v>
          </cell>
          <cell r="C2944" t="str">
            <v>052</v>
          </cell>
          <cell r="D2944" t="str">
            <v xml:space="preserve">CARVER                       </v>
          </cell>
          <cell r="E2944">
            <v>0</v>
          </cell>
          <cell r="G2944">
            <v>8365</v>
          </cell>
          <cell r="H2944" t="str">
            <v>Building Technology (2250)</v>
          </cell>
          <cell r="I2944">
            <v>95934</v>
          </cell>
          <cell r="J2944">
            <v>0</v>
          </cell>
          <cell r="K2944">
            <v>95934</v>
          </cell>
          <cell r="L2944">
            <v>0.4104769476507325</v>
          </cell>
          <cell r="M2944">
            <v>51.320815278446481</v>
          </cell>
        </row>
        <row r="2945">
          <cell r="A2945">
            <v>2943</v>
          </cell>
          <cell r="B2945">
            <v>20</v>
          </cell>
          <cell r="C2945" t="str">
            <v>052</v>
          </cell>
          <cell r="D2945" t="str">
            <v xml:space="preserve">CARVER                       </v>
          </cell>
          <cell r="E2945">
            <v>0</v>
          </cell>
          <cell r="G2945">
            <v>8380</v>
          </cell>
          <cell r="H2945" t="str">
            <v>Instructional Coordinators and Team Leaders (2315)</v>
          </cell>
          <cell r="I2945">
            <v>0</v>
          </cell>
          <cell r="J2945">
            <v>0</v>
          </cell>
          <cell r="K2945">
            <v>0</v>
          </cell>
          <cell r="L2945">
            <v>0</v>
          </cell>
          <cell r="M2945">
            <v>0</v>
          </cell>
        </row>
        <row r="2946">
          <cell r="A2946">
            <v>2944</v>
          </cell>
          <cell r="B2946">
            <v>21</v>
          </cell>
          <cell r="C2946" t="str">
            <v>052</v>
          </cell>
          <cell r="D2946" t="str">
            <v xml:space="preserve">CARVER                       </v>
          </cell>
          <cell r="E2946">
            <v>6</v>
          </cell>
          <cell r="F2946" t="str">
            <v>Classroom and Specialist Teachers</v>
          </cell>
          <cell r="I2946">
            <v>8382366</v>
          </cell>
          <cell r="J2946">
            <v>489611</v>
          </cell>
          <cell r="K2946">
            <v>8871977</v>
          </cell>
          <cell r="L2946">
            <v>37.960911028285103</v>
          </cell>
          <cell r="M2946">
            <v>4746.1493607232651</v>
          </cell>
        </row>
        <row r="2947">
          <cell r="A2947">
            <v>2945</v>
          </cell>
          <cell r="B2947">
            <v>22</v>
          </cell>
          <cell r="C2947" t="str">
            <v>052</v>
          </cell>
          <cell r="D2947" t="str">
            <v xml:space="preserve">CARVER                       </v>
          </cell>
          <cell r="E2947">
            <v>0</v>
          </cell>
          <cell r="G2947">
            <v>8370</v>
          </cell>
          <cell r="H2947" t="str">
            <v>Teachers, Classroom (2305)</v>
          </cell>
          <cell r="I2947">
            <v>7133750</v>
          </cell>
          <cell r="J2947">
            <v>88242</v>
          </cell>
          <cell r="K2947">
            <v>7221992</v>
          </cell>
          <cell r="L2947">
            <v>30.901048972397785</v>
          </cell>
          <cell r="M2947">
            <v>3863.4740277109081</v>
          </cell>
        </row>
        <row r="2948">
          <cell r="A2948">
            <v>2946</v>
          </cell>
          <cell r="B2948">
            <v>23</v>
          </cell>
          <cell r="C2948" t="str">
            <v>052</v>
          </cell>
          <cell r="D2948" t="str">
            <v xml:space="preserve">CARVER                       </v>
          </cell>
          <cell r="E2948">
            <v>0</v>
          </cell>
          <cell r="G2948">
            <v>8375</v>
          </cell>
          <cell r="H2948" t="str">
            <v>Teachers, Specialists  (2310)</v>
          </cell>
          <cell r="I2948">
            <v>1248616</v>
          </cell>
          <cell r="J2948">
            <v>401369</v>
          </cell>
          <cell r="K2948">
            <v>1649985</v>
          </cell>
          <cell r="L2948">
            <v>7.0598620558873177</v>
          </cell>
          <cell r="M2948">
            <v>882.67533301235756</v>
          </cell>
        </row>
        <row r="2949">
          <cell r="A2949">
            <v>2947</v>
          </cell>
          <cell r="B2949">
            <v>24</v>
          </cell>
          <cell r="C2949" t="str">
            <v>052</v>
          </cell>
          <cell r="D2949" t="str">
            <v xml:space="preserve">CARVER                       </v>
          </cell>
          <cell r="E2949">
            <v>7</v>
          </cell>
          <cell r="F2949" t="str">
            <v>Other Teaching Services</v>
          </cell>
          <cell r="I2949">
            <v>1072292</v>
          </cell>
          <cell r="J2949">
            <v>240571</v>
          </cell>
          <cell r="K2949">
            <v>1312863</v>
          </cell>
          <cell r="L2949">
            <v>5.6174035995953853</v>
          </cell>
          <cell r="M2949">
            <v>702.32867918472152</v>
          </cell>
        </row>
        <row r="2950">
          <cell r="A2950">
            <v>2948</v>
          </cell>
          <cell r="B2950">
            <v>25</v>
          </cell>
          <cell r="C2950" t="str">
            <v>052</v>
          </cell>
          <cell r="D2950" t="str">
            <v xml:space="preserve">CARVER                       </v>
          </cell>
          <cell r="E2950">
            <v>0</v>
          </cell>
          <cell r="G2950">
            <v>8385</v>
          </cell>
          <cell r="H2950" t="str">
            <v>Medical/ Therapeutic Services (2320)</v>
          </cell>
          <cell r="I2950">
            <v>340498</v>
          </cell>
          <cell r="J2950">
            <v>3959</v>
          </cell>
          <cell r="K2950">
            <v>344457</v>
          </cell>
          <cell r="L2950">
            <v>1.4738430374729332</v>
          </cell>
          <cell r="M2950">
            <v>184.27058257101589</v>
          </cell>
        </row>
        <row r="2951">
          <cell r="A2951">
            <v>2949</v>
          </cell>
          <cell r="B2951">
            <v>26</v>
          </cell>
          <cell r="C2951" t="str">
            <v>052</v>
          </cell>
          <cell r="D2951" t="str">
            <v xml:space="preserve">CARVER                       </v>
          </cell>
          <cell r="E2951">
            <v>0</v>
          </cell>
          <cell r="G2951">
            <v>8390</v>
          </cell>
          <cell r="H2951" t="str">
            <v>Substitute Teachers (2325)</v>
          </cell>
          <cell r="I2951">
            <v>153616</v>
          </cell>
          <cell r="J2951">
            <v>0</v>
          </cell>
          <cell r="K2951">
            <v>153616</v>
          </cell>
          <cell r="L2951">
            <v>0.65728341141112567</v>
          </cell>
          <cell r="M2951">
            <v>82.178355534157177</v>
          </cell>
        </row>
        <row r="2952">
          <cell r="A2952">
            <v>2950</v>
          </cell>
          <cell r="B2952">
            <v>27</v>
          </cell>
          <cell r="C2952" t="str">
            <v>052</v>
          </cell>
          <cell r="D2952" t="str">
            <v xml:space="preserve">CARVER                       </v>
          </cell>
          <cell r="E2952">
            <v>0</v>
          </cell>
          <cell r="G2952">
            <v>8395</v>
          </cell>
          <cell r="H2952" t="str">
            <v>Non-Clerical Paraprofs./Instructional Assistants (2330)</v>
          </cell>
          <cell r="I2952">
            <v>437184</v>
          </cell>
          <cell r="J2952">
            <v>236612</v>
          </cell>
          <cell r="K2952">
            <v>673796</v>
          </cell>
          <cell r="L2952">
            <v>2.8830000356419307</v>
          </cell>
          <cell r="M2952">
            <v>360.45364574974593</v>
          </cell>
        </row>
        <row r="2953">
          <cell r="A2953">
            <v>2951</v>
          </cell>
          <cell r="B2953">
            <v>28</v>
          </cell>
          <cell r="C2953" t="str">
            <v>052</v>
          </cell>
          <cell r="D2953" t="str">
            <v xml:space="preserve">CARVER                       </v>
          </cell>
          <cell r="E2953">
            <v>0</v>
          </cell>
          <cell r="G2953">
            <v>8400</v>
          </cell>
          <cell r="H2953" t="str">
            <v>Librarians and Media Center Directors (2340)</v>
          </cell>
          <cell r="I2953">
            <v>140994</v>
          </cell>
          <cell r="J2953">
            <v>0</v>
          </cell>
          <cell r="K2953">
            <v>140994</v>
          </cell>
          <cell r="L2953">
            <v>0.60327711506939541</v>
          </cell>
          <cell r="M2953">
            <v>75.426095329802607</v>
          </cell>
        </row>
        <row r="2954">
          <cell r="A2954">
            <v>2952</v>
          </cell>
          <cell r="B2954">
            <v>29</v>
          </cell>
          <cell r="C2954" t="str">
            <v>052</v>
          </cell>
          <cell r="D2954" t="str">
            <v xml:space="preserve">CARVER                       </v>
          </cell>
          <cell r="E2954">
            <v>8</v>
          </cell>
          <cell r="F2954" t="str">
            <v>Professional Development</v>
          </cell>
          <cell r="I2954">
            <v>184957</v>
          </cell>
          <cell r="J2954">
            <v>183065</v>
          </cell>
          <cell r="K2954">
            <v>368022</v>
          </cell>
          <cell r="L2954">
            <v>1.5746716203673139</v>
          </cell>
          <cell r="M2954">
            <v>196.87690579361259</v>
          </cell>
        </row>
        <row r="2955">
          <cell r="A2955">
            <v>2953</v>
          </cell>
          <cell r="B2955">
            <v>30</v>
          </cell>
          <cell r="C2955" t="str">
            <v>052</v>
          </cell>
          <cell r="D2955" t="str">
            <v xml:space="preserve">CARVER                       </v>
          </cell>
          <cell r="E2955">
            <v>0</v>
          </cell>
          <cell r="G2955">
            <v>8405</v>
          </cell>
          <cell r="H2955" t="str">
            <v>Professional Development Leadership (2351)</v>
          </cell>
          <cell r="I2955">
            <v>0</v>
          </cell>
          <cell r="J2955">
            <v>0</v>
          </cell>
          <cell r="K2955">
            <v>0</v>
          </cell>
          <cell r="L2955">
            <v>0</v>
          </cell>
          <cell r="M2955">
            <v>0</v>
          </cell>
        </row>
        <row r="2956">
          <cell r="A2956">
            <v>2954</v>
          </cell>
          <cell r="B2956">
            <v>31</v>
          </cell>
          <cell r="C2956" t="str">
            <v>052</v>
          </cell>
          <cell r="D2956" t="str">
            <v xml:space="preserve">CARVER                       </v>
          </cell>
          <cell r="E2956">
            <v>0</v>
          </cell>
          <cell r="G2956">
            <v>8410</v>
          </cell>
          <cell r="H2956" t="str">
            <v>Teacher/Instructional Staff-Professional Days (2353)</v>
          </cell>
          <cell r="I2956">
            <v>100313</v>
          </cell>
          <cell r="J2956">
            <v>7201</v>
          </cell>
          <cell r="K2956">
            <v>107514</v>
          </cell>
          <cell r="L2956">
            <v>0.46002479360519583</v>
          </cell>
          <cell r="M2956">
            <v>57.515647568608571</v>
          </cell>
        </row>
        <row r="2957">
          <cell r="A2957">
            <v>2955</v>
          </cell>
          <cell r="B2957">
            <v>32</v>
          </cell>
          <cell r="C2957" t="str">
            <v>052</v>
          </cell>
          <cell r="D2957" t="str">
            <v xml:space="preserve">CARVER                       </v>
          </cell>
          <cell r="E2957">
            <v>0</v>
          </cell>
          <cell r="G2957">
            <v>8415</v>
          </cell>
          <cell r="H2957" t="str">
            <v>Substitutes for Instructional Staff at Prof. Dev. (2355)</v>
          </cell>
          <cell r="I2957">
            <v>0</v>
          </cell>
          <cell r="J2957">
            <v>0</v>
          </cell>
          <cell r="K2957">
            <v>0</v>
          </cell>
          <cell r="L2957">
            <v>0</v>
          </cell>
          <cell r="M2957">
            <v>0</v>
          </cell>
        </row>
        <row r="2958">
          <cell r="A2958">
            <v>2956</v>
          </cell>
          <cell r="B2958">
            <v>33</v>
          </cell>
          <cell r="C2958" t="str">
            <v>052</v>
          </cell>
          <cell r="D2958" t="str">
            <v xml:space="preserve">CARVER                       </v>
          </cell>
          <cell r="E2958">
            <v>0</v>
          </cell>
          <cell r="G2958">
            <v>8420</v>
          </cell>
          <cell r="H2958" t="str">
            <v>Prof. Dev.  Stipends, Providers and Expenses (2357)</v>
          </cell>
          <cell r="I2958">
            <v>84644</v>
          </cell>
          <cell r="J2958">
            <v>175864</v>
          </cell>
          <cell r="K2958">
            <v>260508</v>
          </cell>
          <cell r="L2958">
            <v>1.1146468267621179</v>
          </cell>
          <cell r="M2958">
            <v>139.36125822500401</v>
          </cell>
        </row>
        <row r="2959">
          <cell r="A2959">
            <v>2957</v>
          </cell>
          <cell r="B2959">
            <v>34</v>
          </cell>
          <cell r="C2959" t="str">
            <v>052</v>
          </cell>
          <cell r="D2959" t="str">
            <v xml:space="preserve">CARVER                       </v>
          </cell>
          <cell r="E2959">
            <v>9</v>
          </cell>
          <cell r="F2959" t="str">
            <v>Instructional Materials, Equipment and Technology</v>
          </cell>
          <cell r="I2959">
            <v>406737</v>
          </cell>
          <cell r="J2959">
            <v>15638</v>
          </cell>
          <cell r="K2959">
            <v>422375</v>
          </cell>
          <cell r="L2959">
            <v>1.8072341481015923</v>
          </cell>
          <cell r="M2959">
            <v>225.95356550580431</v>
          </cell>
        </row>
        <row r="2960">
          <cell r="A2960">
            <v>2958</v>
          </cell>
          <cell r="B2960">
            <v>35</v>
          </cell>
          <cell r="C2960" t="str">
            <v>052</v>
          </cell>
          <cell r="D2960" t="str">
            <v xml:space="preserve">CARVER                       </v>
          </cell>
          <cell r="E2960">
            <v>0</v>
          </cell>
          <cell r="G2960">
            <v>8425</v>
          </cell>
          <cell r="H2960" t="str">
            <v>Textbooks &amp; Related Software/Media/Materials (2410)</v>
          </cell>
          <cell r="I2960">
            <v>113687</v>
          </cell>
          <cell r="J2960">
            <v>0</v>
          </cell>
          <cell r="K2960">
            <v>113687</v>
          </cell>
          <cell r="L2960">
            <v>0.48643747521805436</v>
          </cell>
          <cell r="M2960">
            <v>60.817953244530038</v>
          </cell>
        </row>
        <row r="2961">
          <cell r="A2961">
            <v>2959</v>
          </cell>
          <cell r="B2961">
            <v>36</v>
          </cell>
          <cell r="C2961" t="str">
            <v>052</v>
          </cell>
          <cell r="D2961" t="str">
            <v xml:space="preserve">CARVER                       </v>
          </cell>
          <cell r="E2961">
            <v>0</v>
          </cell>
          <cell r="G2961">
            <v>8430</v>
          </cell>
          <cell r="H2961" t="str">
            <v>Other Instructional Materials (2415)</v>
          </cell>
          <cell r="I2961">
            <v>18382</v>
          </cell>
          <cell r="J2961">
            <v>0</v>
          </cell>
          <cell r="K2961">
            <v>18382</v>
          </cell>
          <cell r="L2961">
            <v>7.8651857023743041E-2</v>
          </cell>
          <cell r="M2961">
            <v>9.8336275611191351</v>
          </cell>
        </row>
        <row r="2962">
          <cell r="A2962">
            <v>2960</v>
          </cell>
          <cell r="B2962">
            <v>37</v>
          </cell>
          <cell r="C2962" t="str">
            <v>052</v>
          </cell>
          <cell r="D2962" t="str">
            <v xml:space="preserve">CARVER                       </v>
          </cell>
          <cell r="E2962">
            <v>0</v>
          </cell>
          <cell r="G2962">
            <v>8435</v>
          </cell>
          <cell r="H2962" t="str">
            <v>Instructional Equipment (2420)</v>
          </cell>
          <cell r="I2962">
            <v>53056</v>
          </cell>
          <cell r="J2962">
            <v>7039</v>
          </cell>
          <cell r="K2962">
            <v>60095</v>
          </cell>
          <cell r="L2962">
            <v>0.25713107103915994</v>
          </cell>
          <cell r="M2962">
            <v>32.148397795966403</v>
          </cell>
        </row>
        <row r="2963">
          <cell r="A2963">
            <v>2961</v>
          </cell>
          <cell r="B2963">
            <v>38</v>
          </cell>
          <cell r="C2963" t="str">
            <v>052</v>
          </cell>
          <cell r="D2963" t="str">
            <v xml:space="preserve">CARVER                       </v>
          </cell>
          <cell r="E2963">
            <v>0</v>
          </cell>
          <cell r="G2963">
            <v>8440</v>
          </cell>
          <cell r="H2963" t="str">
            <v>General Supplies (2430)</v>
          </cell>
          <cell r="I2963">
            <v>170843</v>
          </cell>
          <cell r="J2963">
            <v>8254</v>
          </cell>
          <cell r="K2963">
            <v>179097</v>
          </cell>
          <cell r="L2963">
            <v>0.76631006622681475</v>
          </cell>
          <cell r="M2963">
            <v>95.809661370566531</v>
          </cell>
        </row>
        <row r="2964">
          <cell r="A2964">
            <v>2962</v>
          </cell>
          <cell r="B2964">
            <v>39</v>
          </cell>
          <cell r="C2964" t="str">
            <v>052</v>
          </cell>
          <cell r="D2964" t="str">
            <v xml:space="preserve">CARVER                       </v>
          </cell>
          <cell r="E2964">
            <v>0</v>
          </cell>
          <cell r="G2964">
            <v>8445</v>
          </cell>
          <cell r="H2964" t="str">
            <v>Other Instructional Services (2440)</v>
          </cell>
          <cell r="I2964">
            <v>16337</v>
          </cell>
          <cell r="J2964">
            <v>345</v>
          </cell>
          <cell r="K2964">
            <v>16682</v>
          </cell>
          <cell r="L2964">
            <v>7.1377993628010089E-2</v>
          </cell>
          <cell r="M2964">
            <v>8.9241962231851506</v>
          </cell>
        </row>
        <row r="2965">
          <cell r="A2965">
            <v>2963</v>
          </cell>
          <cell r="B2965">
            <v>40</v>
          </cell>
          <cell r="C2965" t="str">
            <v>052</v>
          </cell>
          <cell r="D2965" t="str">
            <v xml:space="preserve">CARVER                       </v>
          </cell>
          <cell r="E2965">
            <v>0</v>
          </cell>
          <cell r="G2965">
            <v>8450</v>
          </cell>
          <cell r="H2965" t="str">
            <v>Classroom Instructional Technology (2451)</v>
          </cell>
          <cell r="I2965">
            <v>21927</v>
          </cell>
          <cell r="J2965">
            <v>0</v>
          </cell>
          <cell r="K2965">
            <v>21927</v>
          </cell>
          <cell r="L2965">
            <v>9.3820001575433243E-2</v>
          </cell>
          <cell r="M2965">
            <v>11.730059380516771</v>
          </cell>
        </row>
        <row r="2966">
          <cell r="A2966">
            <v>2964</v>
          </cell>
          <cell r="B2966">
            <v>41</v>
          </cell>
          <cell r="C2966" t="str">
            <v>052</v>
          </cell>
          <cell r="D2966" t="str">
            <v xml:space="preserve">CARVER                       </v>
          </cell>
          <cell r="E2966">
            <v>0</v>
          </cell>
          <cell r="G2966">
            <v>8455</v>
          </cell>
          <cell r="H2966" t="str">
            <v>Other Instructional Hardware  (2453)</v>
          </cell>
          <cell r="I2966">
            <v>1280</v>
          </cell>
          <cell r="J2966">
            <v>0</v>
          </cell>
          <cell r="K2966">
            <v>1280</v>
          </cell>
          <cell r="L2966">
            <v>5.4767912626695189E-3</v>
          </cell>
          <cell r="M2966">
            <v>0.68474830150323651</v>
          </cell>
        </row>
        <row r="2967">
          <cell r="A2967">
            <v>2965</v>
          </cell>
          <cell r="B2967">
            <v>42</v>
          </cell>
          <cell r="C2967" t="str">
            <v>052</v>
          </cell>
          <cell r="D2967" t="str">
            <v xml:space="preserve">CARVER                       </v>
          </cell>
          <cell r="E2967">
            <v>0</v>
          </cell>
          <cell r="G2967">
            <v>8460</v>
          </cell>
          <cell r="H2967" t="str">
            <v>Instructional Software (2455)</v>
          </cell>
          <cell r="I2967">
            <v>11225</v>
          </cell>
          <cell r="J2967">
            <v>0</v>
          </cell>
          <cell r="K2967">
            <v>11225</v>
          </cell>
          <cell r="L2967">
            <v>4.8028892127707307E-2</v>
          </cell>
          <cell r="M2967">
            <v>6.0049216284170548</v>
          </cell>
        </row>
        <row r="2968">
          <cell r="A2968">
            <v>2966</v>
          </cell>
          <cell r="B2968">
            <v>43</v>
          </cell>
          <cell r="C2968" t="str">
            <v>052</v>
          </cell>
          <cell r="D2968" t="str">
            <v xml:space="preserve">CARVER                       </v>
          </cell>
          <cell r="E2968">
            <v>10</v>
          </cell>
          <cell r="F2968" t="str">
            <v>Guidance, Counseling and Testing</v>
          </cell>
          <cell r="I2968">
            <v>589551</v>
          </cell>
          <cell r="J2968">
            <v>186167</v>
          </cell>
          <cell r="K2968">
            <v>775718</v>
          </cell>
          <cell r="L2968">
            <v>3.3190980974183391</v>
          </cell>
          <cell r="M2968">
            <v>414.97779917616219</v>
          </cell>
        </row>
        <row r="2969">
          <cell r="A2969">
            <v>2967</v>
          </cell>
          <cell r="B2969">
            <v>44</v>
          </cell>
          <cell r="C2969" t="str">
            <v>052</v>
          </cell>
          <cell r="D2969" t="str">
            <v xml:space="preserve">CARVER                       </v>
          </cell>
          <cell r="E2969">
            <v>0</v>
          </cell>
          <cell r="G2969">
            <v>8465</v>
          </cell>
          <cell r="H2969" t="str">
            <v>Guidance and Adjustment Counselors (2710)</v>
          </cell>
          <cell r="I2969">
            <v>482489</v>
          </cell>
          <cell r="J2969">
            <v>136966</v>
          </cell>
          <cell r="K2969">
            <v>619455</v>
          </cell>
          <cell r="L2969">
            <v>2.6504888528257395</v>
          </cell>
          <cell r="M2969">
            <v>331.38340555288079</v>
          </cell>
        </row>
        <row r="2970">
          <cell r="A2970">
            <v>2968</v>
          </cell>
          <cell r="B2970">
            <v>45</v>
          </cell>
          <cell r="C2970" t="str">
            <v>052</v>
          </cell>
          <cell r="D2970" t="str">
            <v xml:space="preserve">CARVER                       </v>
          </cell>
          <cell r="E2970">
            <v>0</v>
          </cell>
          <cell r="G2970">
            <v>8470</v>
          </cell>
          <cell r="H2970" t="str">
            <v>Testing and Assessment (2720)</v>
          </cell>
          <cell r="I2970">
            <v>30775</v>
          </cell>
          <cell r="J2970">
            <v>0</v>
          </cell>
          <cell r="K2970">
            <v>30775</v>
          </cell>
          <cell r="L2970">
            <v>0.13167832117863629</v>
          </cell>
          <cell r="M2970">
            <v>16.463382014657892</v>
          </cell>
        </row>
        <row r="2971">
          <cell r="A2971">
            <v>2969</v>
          </cell>
          <cell r="B2971">
            <v>46</v>
          </cell>
          <cell r="C2971" t="str">
            <v>052</v>
          </cell>
          <cell r="D2971" t="str">
            <v xml:space="preserve">CARVER                       </v>
          </cell>
          <cell r="E2971">
            <v>0</v>
          </cell>
          <cell r="G2971">
            <v>8475</v>
          </cell>
          <cell r="H2971" t="str">
            <v>Psychological Services (2800)</v>
          </cell>
          <cell r="I2971">
            <v>76287</v>
          </cell>
          <cell r="J2971">
            <v>49201</v>
          </cell>
          <cell r="K2971">
            <v>125488</v>
          </cell>
          <cell r="L2971">
            <v>0.53693092341396298</v>
          </cell>
          <cell r="M2971">
            <v>67.131011608623552</v>
          </cell>
        </row>
        <row r="2972">
          <cell r="A2972">
            <v>2970</v>
          </cell>
          <cell r="B2972">
            <v>47</v>
          </cell>
          <cell r="C2972" t="str">
            <v>052</v>
          </cell>
          <cell r="D2972" t="str">
            <v xml:space="preserve">CARVER                       </v>
          </cell>
          <cell r="E2972">
            <v>11</v>
          </cell>
          <cell r="F2972" t="str">
            <v>Pupil Services</v>
          </cell>
          <cell r="I2972">
            <v>1143055</v>
          </cell>
          <cell r="J2972">
            <v>659304</v>
          </cell>
          <cell r="K2972">
            <v>1802359</v>
          </cell>
          <cell r="L2972">
            <v>7.7118312682763843</v>
          </cell>
          <cell r="M2972">
            <v>964.18926871021245</v>
          </cell>
        </row>
        <row r="2973">
          <cell r="A2973">
            <v>2971</v>
          </cell>
          <cell r="B2973">
            <v>48</v>
          </cell>
          <cell r="C2973" t="str">
            <v>052</v>
          </cell>
          <cell r="D2973" t="str">
            <v xml:space="preserve">CARVER                       </v>
          </cell>
          <cell r="E2973">
            <v>0</v>
          </cell>
          <cell r="G2973">
            <v>8485</v>
          </cell>
          <cell r="H2973" t="str">
            <v>Attendance and Parent Liaison Services (3100)</v>
          </cell>
          <cell r="I2973">
            <v>4691</v>
          </cell>
          <cell r="J2973">
            <v>0</v>
          </cell>
          <cell r="K2973">
            <v>4691</v>
          </cell>
          <cell r="L2973">
            <v>2.0071584229048995E-2</v>
          </cell>
          <cell r="M2973">
            <v>2.5094955330872519</v>
          </cell>
        </row>
        <row r="2974">
          <cell r="A2974">
            <v>2972</v>
          </cell>
          <cell r="B2974">
            <v>49</v>
          </cell>
          <cell r="C2974" t="str">
            <v>052</v>
          </cell>
          <cell r="D2974" t="str">
            <v xml:space="preserve">CARVER                       </v>
          </cell>
          <cell r="E2974">
            <v>0</v>
          </cell>
          <cell r="G2974">
            <v>8490</v>
          </cell>
          <cell r="H2974" t="str">
            <v>Medical/Health Services (3200)</v>
          </cell>
          <cell r="I2974">
            <v>238232</v>
          </cell>
          <cell r="J2974">
            <v>0</v>
          </cell>
          <cell r="K2974">
            <v>238232</v>
          </cell>
          <cell r="L2974">
            <v>1.0193335438189726</v>
          </cell>
          <cell r="M2974">
            <v>127.4444979404055</v>
          </cell>
        </row>
        <row r="2975">
          <cell r="A2975">
            <v>2973</v>
          </cell>
          <cell r="B2975">
            <v>50</v>
          </cell>
          <cell r="C2975" t="str">
            <v>052</v>
          </cell>
          <cell r="D2975" t="str">
            <v xml:space="preserve">CARVER                       </v>
          </cell>
          <cell r="E2975">
            <v>0</v>
          </cell>
          <cell r="G2975">
            <v>8495</v>
          </cell>
          <cell r="H2975" t="str">
            <v>In-District Transportation (3300)</v>
          </cell>
          <cell r="I2975">
            <v>538891</v>
          </cell>
          <cell r="J2975">
            <v>1100</v>
          </cell>
          <cell r="K2975">
            <v>539991</v>
          </cell>
          <cell r="L2975">
            <v>2.3104828052501376</v>
          </cell>
          <cell r="M2975">
            <v>288.87337506018298</v>
          </cell>
        </row>
        <row r="2976">
          <cell r="A2976">
            <v>2974</v>
          </cell>
          <cell r="B2976">
            <v>51</v>
          </cell>
          <cell r="C2976" t="str">
            <v>052</v>
          </cell>
          <cell r="D2976" t="str">
            <v xml:space="preserve">CARVER                       </v>
          </cell>
          <cell r="E2976">
            <v>0</v>
          </cell>
          <cell r="G2976">
            <v>8500</v>
          </cell>
          <cell r="H2976" t="str">
            <v>Food Salaries and Other Expenses (3400)</v>
          </cell>
          <cell r="I2976">
            <v>58824</v>
          </cell>
          <cell r="J2976">
            <v>561587</v>
          </cell>
          <cell r="K2976">
            <v>620411</v>
          </cell>
          <cell r="L2976">
            <v>2.6545793313000461</v>
          </cell>
          <cell r="M2976">
            <v>331.89482694056602</v>
          </cell>
        </row>
        <row r="2977">
          <cell r="A2977">
            <v>2975</v>
          </cell>
          <cell r="B2977">
            <v>52</v>
          </cell>
          <cell r="C2977" t="str">
            <v>052</v>
          </cell>
          <cell r="D2977" t="str">
            <v xml:space="preserve">CARVER                       </v>
          </cell>
          <cell r="E2977">
            <v>0</v>
          </cell>
          <cell r="G2977">
            <v>8505</v>
          </cell>
          <cell r="H2977" t="str">
            <v>Athletics (3510)</v>
          </cell>
          <cell r="I2977">
            <v>235149</v>
          </cell>
          <cell r="J2977">
            <v>96617</v>
          </cell>
          <cell r="K2977">
            <v>331766</v>
          </cell>
          <cell r="L2977">
            <v>1.4195415078521998</v>
          </cell>
          <cell r="M2977">
            <v>177.4814101535334</v>
          </cell>
        </row>
        <row r="2978">
          <cell r="A2978">
            <v>2976</v>
          </cell>
          <cell r="B2978">
            <v>53</v>
          </cell>
          <cell r="C2978" t="str">
            <v>052</v>
          </cell>
          <cell r="D2978" t="str">
            <v xml:space="preserve">CARVER                       </v>
          </cell>
          <cell r="E2978">
            <v>0</v>
          </cell>
          <cell r="G2978">
            <v>8510</v>
          </cell>
          <cell r="H2978" t="str">
            <v>Other Student Body Activities (3520)</v>
          </cell>
          <cell r="I2978">
            <v>67268</v>
          </cell>
          <cell r="J2978">
            <v>0</v>
          </cell>
          <cell r="K2978">
            <v>67268</v>
          </cell>
          <cell r="L2978">
            <v>0.28782249582597907</v>
          </cell>
          <cell r="M2978">
            <v>35.985663082437277</v>
          </cell>
        </row>
        <row r="2979">
          <cell r="A2979">
            <v>2977</v>
          </cell>
          <cell r="B2979">
            <v>54</v>
          </cell>
          <cell r="C2979" t="str">
            <v>052</v>
          </cell>
          <cell r="D2979" t="str">
            <v xml:space="preserve">CARVER                       </v>
          </cell>
          <cell r="E2979">
            <v>0</v>
          </cell>
          <cell r="G2979">
            <v>8515</v>
          </cell>
          <cell r="H2979" t="str">
            <v>School Security  (3600)</v>
          </cell>
          <cell r="I2979">
            <v>0</v>
          </cell>
          <cell r="J2979">
            <v>0</v>
          </cell>
          <cell r="K2979">
            <v>0</v>
          </cell>
          <cell r="L2979">
            <v>0</v>
          </cell>
          <cell r="M2979">
            <v>0</v>
          </cell>
        </row>
        <row r="2980">
          <cell r="A2980">
            <v>2978</v>
          </cell>
          <cell r="B2980">
            <v>55</v>
          </cell>
          <cell r="C2980" t="str">
            <v>052</v>
          </cell>
          <cell r="D2980" t="str">
            <v xml:space="preserve">CARVER                       </v>
          </cell>
          <cell r="E2980">
            <v>12</v>
          </cell>
          <cell r="F2980" t="str">
            <v>Operations and Maintenance</v>
          </cell>
          <cell r="I2980">
            <v>1752022</v>
          </cell>
          <cell r="J2980">
            <v>40412</v>
          </cell>
          <cell r="K2980">
            <v>1792434</v>
          </cell>
          <cell r="L2980">
            <v>7.6693647422748255</v>
          </cell>
          <cell r="M2980">
            <v>958.87979457550955</v>
          </cell>
        </row>
        <row r="2981">
          <cell r="A2981">
            <v>2979</v>
          </cell>
          <cell r="B2981">
            <v>56</v>
          </cell>
          <cell r="C2981" t="str">
            <v>052</v>
          </cell>
          <cell r="D2981" t="str">
            <v xml:space="preserve">CARVER                       </v>
          </cell>
          <cell r="E2981">
            <v>0</v>
          </cell>
          <cell r="G2981">
            <v>8520</v>
          </cell>
          <cell r="H2981" t="str">
            <v>Custodial Services (4110)</v>
          </cell>
          <cell r="I2981">
            <v>583481</v>
          </cell>
          <cell r="J2981">
            <v>0</v>
          </cell>
          <cell r="K2981">
            <v>583481</v>
          </cell>
          <cell r="L2981">
            <v>2.4965653458856827</v>
          </cell>
          <cell r="M2981">
            <v>312.13876852297653</v>
          </cell>
        </row>
        <row r="2982">
          <cell r="A2982">
            <v>2980</v>
          </cell>
          <cell r="B2982">
            <v>57</v>
          </cell>
          <cell r="C2982" t="str">
            <v>052</v>
          </cell>
          <cell r="D2982" t="str">
            <v xml:space="preserve">CARVER                       </v>
          </cell>
          <cell r="E2982">
            <v>0</v>
          </cell>
          <cell r="G2982">
            <v>8525</v>
          </cell>
          <cell r="H2982" t="str">
            <v>Heating of Buildings (4120)</v>
          </cell>
          <cell r="I2982">
            <v>213932</v>
          </cell>
          <cell r="J2982">
            <v>0</v>
          </cell>
          <cell r="K2982">
            <v>213932</v>
          </cell>
          <cell r="L2982">
            <v>0.91536008469173091</v>
          </cell>
          <cell r="M2982">
            <v>114.44497940405499</v>
          </cell>
        </row>
        <row r="2983">
          <cell r="A2983">
            <v>2981</v>
          </cell>
          <cell r="B2983">
            <v>58</v>
          </cell>
          <cell r="C2983" t="str">
            <v>052</v>
          </cell>
          <cell r="D2983" t="str">
            <v xml:space="preserve">CARVER                       </v>
          </cell>
          <cell r="E2983">
            <v>0</v>
          </cell>
          <cell r="G2983">
            <v>8530</v>
          </cell>
          <cell r="H2983" t="str">
            <v>Utility Services (4130)</v>
          </cell>
          <cell r="I2983">
            <v>426376</v>
          </cell>
          <cell r="J2983">
            <v>0</v>
          </cell>
          <cell r="K2983">
            <v>426376</v>
          </cell>
          <cell r="L2983">
            <v>1.8243533995406085</v>
          </cell>
          <cell r="M2983">
            <v>228.09393890761248</v>
          </cell>
        </row>
        <row r="2984">
          <cell r="A2984">
            <v>2982</v>
          </cell>
          <cell r="B2984">
            <v>59</v>
          </cell>
          <cell r="C2984" t="str">
            <v>052</v>
          </cell>
          <cell r="D2984" t="str">
            <v xml:space="preserve">CARVER                       </v>
          </cell>
          <cell r="E2984">
            <v>0</v>
          </cell>
          <cell r="G2984">
            <v>8535</v>
          </cell>
          <cell r="H2984" t="str">
            <v>Maintenance of Grounds (4210)</v>
          </cell>
          <cell r="I2984">
            <v>76319</v>
          </cell>
          <cell r="J2984">
            <v>0</v>
          </cell>
          <cell r="K2984">
            <v>76319</v>
          </cell>
          <cell r="L2984">
            <v>0.32654940029349611</v>
          </cell>
          <cell r="M2984">
            <v>40.827582517519929</v>
          </cell>
        </row>
        <row r="2985">
          <cell r="A2985">
            <v>2983</v>
          </cell>
          <cell r="B2985">
            <v>60</v>
          </cell>
          <cell r="C2985" t="str">
            <v>052</v>
          </cell>
          <cell r="D2985" t="str">
            <v xml:space="preserve">CARVER                       </v>
          </cell>
          <cell r="E2985">
            <v>0</v>
          </cell>
          <cell r="G2985">
            <v>8540</v>
          </cell>
          <cell r="H2985" t="str">
            <v>Maintenance of Buildings (4220)</v>
          </cell>
          <cell r="I2985">
            <v>256986</v>
          </cell>
          <cell r="J2985">
            <v>40412</v>
          </cell>
          <cell r="K2985">
            <v>297398</v>
          </cell>
          <cell r="L2985">
            <v>1.2724896624495232</v>
          </cell>
          <cell r="M2985">
            <v>159.09591825817151</v>
          </cell>
        </row>
        <row r="2986">
          <cell r="A2986">
            <v>2984</v>
          </cell>
          <cell r="B2986">
            <v>61</v>
          </cell>
          <cell r="C2986" t="str">
            <v>052</v>
          </cell>
          <cell r="D2986" t="str">
            <v xml:space="preserve">CARVER                       </v>
          </cell>
          <cell r="E2986">
            <v>0</v>
          </cell>
          <cell r="G2986">
            <v>8545</v>
          </cell>
          <cell r="H2986" t="str">
            <v>Building Security System (4225)</v>
          </cell>
          <cell r="I2986">
            <v>1023</v>
          </cell>
          <cell r="J2986">
            <v>0</v>
          </cell>
          <cell r="K2986">
            <v>1023</v>
          </cell>
          <cell r="L2986">
            <v>4.3771542669616545E-3</v>
          </cell>
          <cell r="M2986">
            <v>0.54726368159203986</v>
          </cell>
        </row>
        <row r="2987">
          <cell r="A2987">
            <v>2985</v>
          </cell>
          <cell r="B2987">
            <v>62</v>
          </cell>
          <cell r="C2987" t="str">
            <v>052</v>
          </cell>
          <cell r="D2987" t="str">
            <v xml:space="preserve">CARVER                       </v>
          </cell>
          <cell r="E2987">
            <v>0</v>
          </cell>
          <cell r="G2987">
            <v>8550</v>
          </cell>
          <cell r="H2987" t="str">
            <v>Maintenance of Equipment (4230)</v>
          </cell>
          <cell r="I2987">
            <v>36100</v>
          </cell>
          <cell r="J2987">
            <v>0</v>
          </cell>
          <cell r="K2987">
            <v>36100</v>
          </cell>
          <cell r="L2987">
            <v>0.15446262857997628</v>
          </cell>
          <cell r="M2987">
            <v>19.312041940833467</v>
          </cell>
        </row>
        <row r="2988">
          <cell r="A2988">
            <v>2986</v>
          </cell>
          <cell r="B2988">
            <v>63</v>
          </cell>
          <cell r="C2988" t="str">
            <v>052</v>
          </cell>
          <cell r="D2988" t="str">
            <v xml:space="preserve">CARVER                       </v>
          </cell>
          <cell r="E2988">
            <v>0</v>
          </cell>
          <cell r="G2988">
            <v>8555</v>
          </cell>
          <cell r="H2988" t="str">
            <v xml:space="preserve">Extraordinary Maintenance (4300)   </v>
          </cell>
          <cell r="I2988">
            <v>155077</v>
          </cell>
          <cell r="J2988">
            <v>0</v>
          </cell>
          <cell r="K2988">
            <v>155077</v>
          </cell>
          <cell r="L2988">
            <v>0.66353465518828203</v>
          </cell>
          <cell r="M2988">
            <v>82.95993152516985</v>
          </cell>
        </row>
        <row r="2989">
          <cell r="A2989">
            <v>2987</v>
          </cell>
          <cell r="B2989">
            <v>64</v>
          </cell>
          <cell r="C2989" t="str">
            <v>052</v>
          </cell>
          <cell r="D2989" t="str">
            <v xml:space="preserve">CARVER                       </v>
          </cell>
          <cell r="E2989">
            <v>0</v>
          </cell>
          <cell r="G2989">
            <v>8560</v>
          </cell>
          <cell r="H2989" t="str">
            <v>Networking and Telecommunications (4400)</v>
          </cell>
          <cell r="I2989">
            <v>0</v>
          </cell>
          <cell r="J2989">
            <v>0</v>
          </cell>
          <cell r="K2989">
            <v>0</v>
          </cell>
          <cell r="L2989">
            <v>0</v>
          </cell>
          <cell r="M2989">
            <v>0</v>
          </cell>
        </row>
        <row r="2990">
          <cell r="A2990">
            <v>2988</v>
          </cell>
          <cell r="B2990">
            <v>65</v>
          </cell>
          <cell r="C2990" t="str">
            <v>052</v>
          </cell>
          <cell r="D2990" t="str">
            <v xml:space="preserve">CARVER                       </v>
          </cell>
          <cell r="E2990">
            <v>0</v>
          </cell>
          <cell r="G2990">
            <v>8565</v>
          </cell>
          <cell r="H2990" t="str">
            <v>Technology Maintenance (4450)</v>
          </cell>
          <cell r="I2990">
            <v>2728</v>
          </cell>
          <cell r="J2990">
            <v>0</v>
          </cell>
          <cell r="K2990">
            <v>2728</v>
          </cell>
          <cell r="L2990">
            <v>1.1672411378564413E-2</v>
          </cell>
          <cell r="M2990">
            <v>1.4593698175787728</v>
          </cell>
        </row>
        <row r="2991">
          <cell r="A2991">
            <v>2989</v>
          </cell>
          <cell r="B2991">
            <v>66</v>
          </cell>
          <cell r="C2991" t="str">
            <v>052</v>
          </cell>
          <cell r="D2991" t="str">
            <v xml:space="preserve">CARVER                       </v>
          </cell>
          <cell r="E2991">
            <v>13</v>
          </cell>
          <cell r="F2991" t="str">
            <v>Insurance, Retirement Programs and Other</v>
          </cell>
          <cell r="I2991">
            <v>3624591</v>
          </cell>
          <cell r="J2991">
            <v>249803</v>
          </cell>
          <cell r="K2991">
            <v>3874394</v>
          </cell>
          <cell r="L2991">
            <v>16.577536880733756</v>
          </cell>
          <cell r="M2991">
            <v>2072.6443053549456</v>
          </cell>
        </row>
        <row r="2992">
          <cell r="A2992">
            <v>2990</v>
          </cell>
          <cell r="B2992">
            <v>67</v>
          </cell>
          <cell r="C2992" t="str">
            <v>052</v>
          </cell>
          <cell r="D2992" t="str">
            <v xml:space="preserve">CARVER                       </v>
          </cell>
          <cell r="E2992">
            <v>0</v>
          </cell>
          <cell r="G2992">
            <v>8570</v>
          </cell>
          <cell r="H2992" t="str">
            <v>Employer Retirement Contributions (5100)</v>
          </cell>
          <cell r="I2992">
            <v>683817</v>
          </cell>
          <cell r="J2992">
            <v>63527</v>
          </cell>
          <cell r="K2992">
            <v>747344</v>
          </cell>
          <cell r="L2992">
            <v>3.1976930386003821</v>
          </cell>
          <cell r="M2992">
            <v>399.79885518643346</v>
          </cell>
        </row>
        <row r="2993">
          <cell r="A2993">
            <v>2991</v>
          </cell>
          <cell r="B2993">
            <v>68</v>
          </cell>
          <cell r="C2993" t="str">
            <v>052</v>
          </cell>
          <cell r="D2993" t="str">
            <v xml:space="preserve">CARVER                       </v>
          </cell>
          <cell r="E2993">
            <v>0</v>
          </cell>
          <cell r="G2993">
            <v>8575</v>
          </cell>
          <cell r="H2993" t="str">
            <v>Insurance for Active Employees (5200)</v>
          </cell>
          <cell r="I2993">
            <v>2161951</v>
          </cell>
          <cell r="J2993">
            <v>186276</v>
          </cell>
          <cell r="K2993">
            <v>2348227</v>
          </cell>
          <cell r="L2993">
            <v>10.047460247159888</v>
          </cell>
          <cell r="M2993">
            <v>1256.2066014015943</v>
          </cell>
        </row>
        <row r="2994">
          <cell r="A2994">
            <v>2992</v>
          </cell>
          <cell r="B2994">
            <v>69</v>
          </cell>
          <cell r="C2994" t="str">
            <v>052</v>
          </cell>
          <cell r="D2994" t="str">
            <v xml:space="preserve">CARVER                       </v>
          </cell>
          <cell r="E2994">
            <v>0</v>
          </cell>
          <cell r="G2994">
            <v>8580</v>
          </cell>
          <cell r="H2994" t="str">
            <v>Insurance for Retired School Employees (5250)</v>
          </cell>
          <cell r="I2994">
            <v>741494</v>
          </cell>
          <cell r="J2994">
            <v>0</v>
          </cell>
          <cell r="K2994">
            <v>741494</v>
          </cell>
          <cell r="L2994">
            <v>3.1726623910327127</v>
          </cell>
          <cell r="M2994">
            <v>396.66934146471942</v>
          </cell>
        </row>
        <row r="2995">
          <cell r="A2995">
            <v>2993</v>
          </cell>
          <cell r="B2995">
            <v>70</v>
          </cell>
          <cell r="C2995" t="str">
            <v>052</v>
          </cell>
          <cell r="D2995" t="str">
            <v xml:space="preserve">CARVER                       </v>
          </cell>
          <cell r="E2995">
            <v>0</v>
          </cell>
          <cell r="G2995">
            <v>8585</v>
          </cell>
          <cell r="H2995" t="str">
            <v>Other Non-Employee Insurance (5260)</v>
          </cell>
          <cell r="I2995">
            <v>37329</v>
          </cell>
          <cell r="J2995">
            <v>0</v>
          </cell>
          <cell r="K2995">
            <v>37329</v>
          </cell>
          <cell r="L2995">
            <v>0.1597212039407738</v>
          </cell>
          <cell r="M2995">
            <v>19.969507302198686</v>
          </cell>
        </row>
        <row r="2996">
          <cell r="A2996">
            <v>2994</v>
          </cell>
          <cell r="B2996">
            <v>71</v>
          </cell>
          <cell r="C2996" t="str">
            <v>052</v>
          </cell>
          <cell r="D2996" t="str">
            <v xml:space="preserve">CARVER                       </v>
          </cell>
          <cell r="E2996">
            <v>0</v>
          </cell>
          <cell r="G2996">
            <v>8590</v>
          </cell>
          <cell r="H2996" t="str">
            <v xml:space="preserve">Rental Lease of Equipment (5300)   </v>
          </cell>
          <cell r="I2996">
            <v>0</v>
          </cell>
          <cell r="J2996">
            <v>0</v>
          </cell>
          <cell r="K2996">
            <v>0</v>
          </cell>
          <cell r="L2996">
            <v>0</v>
          </cell>
          <cell r="M2996">
            <v>0</v>
          </cell>
        </row>
        <row r="2997">
          <cell r="A2997">
            <v>2995</v>
          </cell>
          <cell r="B2997">
            <v>72</v>
          </cell>
          <cell r="C2997" t="str">
            <v>052</v>
          </cell>
          <cell r="D2997" t="str">
            <v xml:space="preserve">CARVER                       </v>
          </cell>
          <cell r="E2997">
            <v>0</v>
          </cell>
          <cell r="G2997">
            <v>8595</v>
          </cell>
          <cell r="H2997" t="str">
            <v>Rental Lease  of Buildings (5350)</v>
          </cell>
          <cell r="I2997">
            <v>0</v>
          </cell>
          <cell r="J2997">
            <v>0</v>
          </cell>
          <cell r="K2997">
            <v>0</v>
          </cell>
          <cell r="L2997">
            <v>0</v>
          </cell>
          <cell r="M2997">
            <v>0</v>
          </cell>
        </row>
        <row r="2998">
          <cell r="A2998">
            <v>2996</v>
          </cell>
          <cell r="B2998">
            <v>73</v>
          </cell>
          <cell r="C2998" t="str">
            <v>052</v>
          </cell>
          <cell r="D2998" t="str">
            <v xml:space="preserve">CARVER                       </v>
          </cell>
          <cell r="E2998">
            <v>0</v>
          </cell>
          <cell r="G2998">
            <v>8600</v>
          </cell>
          <cell r="H2998" t="str">
            <v>Short Term Interest RAN's (5400)</v>
          </cell>
          <cell r="I2998">
            <v>0</v>
          </cell>
          <cell r="J2998">
            <v>0</v>
          </cell>
          <cell r="K2998">
            <v>0</v>
          </cell>
          <cell r="L2998">
            <v>0</v>
          </cell>
          <cell r="M2998">
            <v>0</v>
          </cell>
        </row>
        <row r="2999">
          <cell r="A2999">
            <v>2997</v>
          </cell>
          <cell r="B2999">
            <v>74</v>
          </cell>
          <cell r="C2999" t="str">
            <v>052</v>
          </cell>
          <cell r="D2999" t="str">
            <v xml:space="preserve">CARVER                       </v>
          </cell>
          <cell r="E2999">
            <v>0</v>
          </cell>
          <cell r="G2999">
            <v>8610</v>
          </cell>
          <cell r="H2999" t="str">
            <v>Crossing Guards, Inspections, Bank Charges (5500)</v>
          </cell>
          <cell r="I2999">
            <v>0</v>
          </cell>
          <cell r="J2999">
            <v>0</v>
          </cell>
          <cell r="K2999">
            <v>0</v>
          </cell>
          <cell r="L2999">
            <v>0</v>
          </cell>
          <cell r="M2999">
            <v>0</v>
          </cell>
        </row>
        <row r="3000">
          <cell r="A3000">
            <v>2998</v>
          </cell>
          <cell r="B3000">
            <v>75</v>
          </cell>
          <cell r="C3000" t="str">
            <v>052</v>
          </cell>
          <cell r="D3000" t="str">
            <v xml:space="preserve">CARVER                       </v>
          </cell>
          <cell r="E3000">
            <v>14</v>
          </cell>
          <cell r="F3000" t="str">
            <v xml:space="preserve">Payments To Out-Of-District Schools </v>
          </cell>
          <cell r="I3000">
            <v>1873346</v>
          </cell>
          <cell r="J3000">
            <v>323766</v>
          </cell>
          <cell r="K3000">
            <v>2197112</v>
          </cell>
          <cell r="L3000">
            <v>9.4008779724268372</v>
          </cell>
          <cell r="M3000">
            <v>40020.255009107466</v>
          </cell>
        </row>
        <row r="3001">
          <cell r="A3001">
            <v>2999</v>
          </cell>
          <cell r="B3001">
            <v>76</v>
          </cell>
          <cell r="C3001" t="str">
            <v>052</v>
          </cell>
          <cell r="D3001" t="str">
            <v xml:space="preserve">CARVER                       </v>
          </cell>
          <cell r="E3001">
            <v>15</v>
          </cell>
          <cell r="F3001" t="str">
            <v>Tuition To Other Schools (9000)</v>
          </cell>
          <cell r="G3001" t="str">
            <v xml:space="preserve"> </v>
          </cell>
          <cell r="I3001">
            <v>1549882</v>
          </cell>
          <cell r="J3001">
            <v>323766</v>
          </cell>
          <cell r="K3001">
            <v>1873648</v>
          </cell>
          <cell r="L3001">
            <v>8.0168585904048584</v>
          </cell>
          <cell r="M3001">
            <v>34128.378870673951</v>
          </cell>
        </row>
        <row r="3002">
          <cell r="A3002">
            <v>3000</v>
          </cell>
          <cell r="B3002">
            <v>77</v>
          </cell>
          <cell r="C3002" t="str">
            <v>052</v>
          </cell>
          <cell r="D3002" t="str">
            <v xml:space="preserve">CARVER                       </v>
          </cell>
          <cell r="E3002">
            <v>16</v>
          </cell>
          <cell r="F3002" t="str">
            <v>Out-of-District Transportation (3300)</v>
          </cell>
          <cell r="I3002">
            <v>323464</v>
          </cell>
          <cell r="K3002">
            <v>323464</v>
          </cell>
          <cell r="L3002">
            <v>1.384019382021979</v>
          </cell>
          <cell r="M3002">
            <v>5891.8761384335157</v>
          </cell>
        </row>
        <row r="3003">
          <cell r="A3003">
            <v>3001</v>
          </cell>
          <cell r="B3003">
            <v>78</v>
          </cell>
          <cell r="C3003" t="str">
            <v>052</v>
          </cell>
          <cell r="D3003" t="str">
            <v xml:space="preserve">CARVER                       </v>
          </cell>
          <cell r="E3003">
            <v>17</v>
          </cell>
          <cell r="F3003" t="str">
            <v>TOTAL EXPENDITURES</v>
          </cell>
          <cell r="I3003">
            <v>20970212</v>
          </cell>
          <cell r="J3003">
            <v>2401137</v>
          </cell>
          <cell r="K3003">
            <v>23371349</v>
          </cell>
          <cell r="L3003">
            <v>99.999999999999972</v>
          </cell>
          <cell r="M3003">
            <v>12146.008211204657</v>
          </cell>
        </row>
        <row r="3004">
          <cell r="A3004">
            <v>3002</v>
          </cell>
          <cell r="B3004">
            <v>79</v>
          </cell>
          <cell r="C3004" t="str">
            <v>052</v>
          </cell>
          <cell r="D3004" t="str">
            <v xml:space="preserve">CARVER                       </v>
          </cell>
          <cell r="E3004">
            <v>18</v>
          </cell>
          <cell r="F3004" t="str">
            <v>percentage of overall spending from the general fund</v>
          </cell>
          <cell r="I3004">
            <v>89.726151451505856</v>
          </cell>
        </row>
        <row r="3005">
          <cell r="A3005">
            <v>3003</v>
          </cell>
          <cell r="B3005">
            <v>1</v>
          </cell>
          <cell r="C3005" t="str">
            <v>055</v>
          </cell>
          <cell r="D3005" t="str">
            <v xml:space="preserve">CHATHAM                      </v>
          </cell>
          <cell r="E3005">
            <v>1</v>
          </cell>
          <cell r="F3005" t="str">
            <v>In-District FTE Average Membership</v>
          </cell>
          <cell r="G3005" t="str">
            <v xml:space="preserve"> </v>
          </cell>
        </row>
        <row r="3006">
          <cell r="A3006">
            <v>3004</v>
          </cell>
          <cell r="B3006">
            <v>2</v>
          </cell>
          <cell r="C3006" t="str">
            <v>055</v>
          </cell>
          <cell r="D3006" t="str">
            <v xml:space="preserve">CHATHAM                      </v>
          </cell>
          <cell r="E3006">
            <v>2</v>
          </cell>
          <cell r="F3006" t="str">
            <v>Out-of-District FTE Average Membership</v>
          </cell>
          <cell r="G3006" t="str">
            <v xml:space="preserve"> </v>
          </cell>
        </row>
        <row r="3007">
          <cell r="A3007">
            <v>3005</v>
          </cell>
          <cell r="B3007">
            <v>3</v>
          </cell>
          <cell r="C3007" t="str">
            <v>055</v>
          </cell>
          <cell r="D3007" t="str">
            <v xml:space="preserve">CHATHAM                      </v>
          </cell>
          <cell r="E3007">
            <v>3</v>
          </cell>
          <cell r="F3007" t="str">
            <v>Total FTE Average Membership</v>
          </cell>
          <cell r="G3007" t="str">
            <v xml:space="preserve"> </v>
          </cell>
        </row>
        <row r="3008">
          <cell r="A3008">
            <v>3006</v>
          </cell>
          <cell r="B3008">
            <v>4</v>
          </cell>
          <cell r="C3008" t="str">
            <v>055</v>
          </cell>
          <cell r="D3008" t="str">
            <v xml:space="preserve">CHATHAM                      </v>
          </cell>
          <cell r="E3008">
            <v>4</v>
          </cell>
          <cell r="F3008" t="str">
            <v>Administration</v>
          </cell>
          <cell r="G3008" t="str">
            <v xml:space="preserve"> </v>
          </cell>
          <cell r="I3008">
            <v>411007</v>
          </cell>
          <cell r="J3008">
            <v>12575</v>
          </cell>
          <cell r="K3008">
            <v>423582</v>
          </cell>
          <cell r="L3008">
            <v>3.5356027202594222</v>
          </cell>
          <cell r="M3008">
            <v>608.07062876830321</v>
          </cell>
        </row>
        <row r="3009">
          <cell r="A3009">
            <v>3007</v>
          </cell>
          <cell r="B3009">
            <v>5</v>
          </cell>
          <cell r="C3009" t="str">
            <v>055</v>
          </cell>
          <cell r="D3009" t="str">
            <v xml:space="preserve">CHATHAM                      </v>
          </cell>
          <cell r="E3009">
            <v>0</v>
          </cell>
          <cell r="G3009">
            <v>8300</v>
          </cell>
          <cell r="H3009" t="str">
            <v>School Committee (1110)</v>
          </cell>
          <cell r="I3009">
            <v>8428</v>
          </cell>
          <cell r="J3009">
            <v>0</v>
          </cell>
          <cell r="K3009">
            <v>8428</v>
          </cell>
          <cell r="L3009">
            <v>7.0347795058209289E-2</v>
          </cell>
          <cell r="M3009">
            <v>12.098765432098766</v>
          </cell>
        </row>
        <row r="3010">
          <cell r="A3010">
            <v>3008</v>
          </cell>
          <cell r="B3010">
            <v>6</v>
          </cell>
          <cell r="C3010" t="str">
            <v>055</v>
          </cell>
          <cell r="D3010" t="str">
            <v xml:space="preserve">CHATHAM                      </v>
          </cell>
          <cell r="E3010">
            <v>0</v>
          </cell>
          <cell r="G3010">
            <v>8305</v>
          </cell>
          <cell r="H3010" t="str">
            <v>Superintendent (1210)</v>
          </cell>
          <cell r="I3010">
            <v>239082</v>
          </cell>
          <cell r="J3010">
            <v>12575</v>
          </cell>
          <cell r="K3010">
            <v>251657</v>
          </cell>
          <cell r="L3010">
            <v>2.1005594519415967</v>
          </cell>
          <cell r="M3010">
            <v>361.2647143267298</v>
          </cell>
        </row>
        <row r="3011">
          <cell r="A3011">
            <v>3009</v>
          </cell>
          <cell r="B3011">
            <v>7</v>
          </cell>
          <cell r="C3011" t="str">
            <v>055</v>
          </cell>
          <cell r="D3011" t="str">
            <v xml:space="preserve">CHATHAM                      </v>
          </cell>
          <cell r="E3011">
            <v>0</v>
          </cell>
          <cell r="G3011">
            <v>8310</v>
          </cell>
          <cell r="H3011" t="str">
            <v>Assistant Superintendents (1220)</v>
          </cell>
          <cell r="I3011">
            <v>0</v>
          </cell>
          <cell r="J3011">
            <v>0</v>
          </cell>
          <cell r="K3011">
            <v>0</v>
          </cell>
          <cell r="L3011">
            <v>0</v>
          </cell>
          <cell r="M3011">
            <v>0</v>
          </cell>
        </row>
        <row r="3012">
          <cell r="A3012">
            <v>3010</v>
          </cell>
          <cell r="B3012">
            <v>8</v>
          </cell>
          <cell r="C3012" t="str">
            <v>055</v>
          </cell>
          <cell r="D3012" t="str">
            <v xml:space="preserve">CHATHAM                      </v>
          </cell>
          <cell r="E3012">
            <v>0</v>
          </cell>
          <cell r="G3012">
            <v>8315</v>
          </cell>
          <cell r="H3012" t="str">
            <v>Other District-Wide Administration (1230)</v>
          </cell>
          <cell r="I3012">
            <v>4692</v>
          </cell>
          <cell r="J3012">
            <v>0</v>
          </cell>
          <cell r="K3012">
            <v>4692</v>
          </cell>
          <cell r="L3012">
            <v>3.9163722640379449E-2</v>
          </cell>
          <cell r="M3012">
            <v>6.73557278208441</v>
          </cell>
        </row>
        <row r="3013">
          <cell r="A3013">
            <v>3011</v>
          </cell>
          <cell r="B3013">
            <v>9</v>
          </cell>
          <cell r="C3013" t="str">
            <v>055</v>
          </cell>
          <cell r="D3013" t="str">
            <v xml:space="preserve">CHATHAM                      </v>
          </cell>
          <cell r="E3013">
            <v>0</v>
          </cell>
          <cell r="G3013">
            <v>8320</v>
          </cell>
          <cell r="H3013" t="str">
            <v>Business and Finance (1410)</v>
          </cell>
          <cell r="I3013">
            <v>64400</v>
          </cell>
          <cell r="J3013">
            <v>0</v>
          </cell>
          <cell r="K3013">
            <v>64400</v>
          </cell>
          <cell r="L3013">
            <v>0.53754129114246307</v>
          </cell>
          <cell r="M3013">
            <v>92.44903818547229</v>
          </cell>
        </row>
        <row r="3014">
          <cell r="A3014">
            <v>3012</v>
          </cell>
          <cell r="B3014">
            <v>10</v>
          </cell>
          <cell r="C3014" t="str">
            <v>055</v>
          </cell>
          <cell r="D3014" t="str">
            <v xml:space="preserve">CHATHAM                      </v>
          </cell>
          <cell r="E3014">
            <v>0</v>
          </cell>
          <cell r="G3014">
            <v>8325</v>
          </cell>
          <cell r="H3014" t="str">
            <v>Human Resources and Benefits (1420)</v>
          </cell>
          <cell r="I3014">
            <v>66163</v>
          </cell>
          <cell r="J3014">
            <v>0</v>
          </cell>
          <cell r="K3014">
            <v>66163</v>
          </cell>
          <cell r="L3014">
            <v>0.55225690133321093</v>
          </cell>
          <cell r="M3014">
            <v>94.97990238300315</v>
          </cell>
        </row>
        <row r="3015">
          <cell r="A3015">
            <v>3013</v>
          </cell>
          <cell r="B3015">
            <v>11</v>
          </cell>
          <cell r="C3015" t="str">
            <v>055</v>
          </cell>
          <cell r="D3015" t="str">
            <v xml:space="preserve">CHATHAM                      </v>
          </cell>
          <cell r="E3015">
            <v>0</v>
          </cell>
          <cell r="G3015">
            <v>8330</v>
          </cell>
          <cell r="H3015" t="str">
            <v>Legal Service For School Committee (1430)</v>
          </cell>
          <cell r="I3015">
            <v>28242</v>
          </cell>
          <cell r="J3015">
            <v>0</v>
          </cell>
          <cell r="K3015">
            <v>28242</v>
          </cell>
          <cell r="L3015">
            <v>0.23573355814356275</v>
          </cell>
          <cell r="M3015">
            <v>40.542635658914726</v>
          </cell>
        </row>
        <row r="3016">
          <cell r="A3016">
            <v>3014</v>
          </cell>
          <cell r="B3016">
            <v>12</v>
          </cell>
          <cell r="C3016" t="str">
            <v>055</v>
          </cell>
          <cell r="D3016" t="str">
            <v xml:space="preserve">CHATHAM                      </v>
          </cell>
          <cell r="E3016">
            <v>0</v>
          </cell>
          <cell r="G3016">
            <v>8335</v>
          </cell>
          <cell r="H3016" t="str">
            <v>Legal Settlements (1435)</v>
          </cell>
          <cell r="I3016">
            <v>0</v>
          </cell>
          <cell r="J3016">
            <v>0</v>
          </cell>
          <cell r="K3016">
            <v>0</v>
          </cell>
          <cell r="L3016">
            <v>0</v>
          </cell>
          <cell r="M3016">
            <v>0</v>
          </cell>
        </row>
        <row r="3017">
          <cell r="A3017">
            <v>3015</v>
          </cell>
          <cell r="B3017">
            <v>13</v>
          </cell>
          <cell r="C3017" t="str">
            <v>055</v>
          </cell>
          <cell r="D3017" t="str">
            <v xml:space="preserve">CHATHAM                      </v>
          </cell>
          <cell r="E3017">
            <v>0</v>
          </cell>
          <cell r="G3017">
            <v>8340</v>
          </cell>
          <cell r="H3017" t="str">
            <v>District-wide Information Mgmt and Tech (1450)</v>
          </cell>
          <cell r="I3017">
            <v>0</v>
          </cell>
          <cell r="J3017">
            <v>0</v>
          </cell>
          <cell r="K3017">
            <v>0</v>
          </cell>
          <cell r="L3017">
            <v>0</v>
          </cell>
          <cell r="M3017">
            <v>0</v>
          </cell>
        </row>
        <row r="3018">
          <cell r="A3018">
            <v>3016</v>
          </cell>
          <cell r="B3018">
            <v>14</v>
          </cell>
          <cell r="C3018" t="str">
            <v>055</v>
          </cell>
          <cell r="D3018" t="str">
            <v xml:space="preserve">CHATHAM                      </v>
          </cell>
          <cell r="E3018">
            <v>5</v>
          </cell>
          <cell r="F3018" t="str">
            <v xml:space="preserve">Instructional Leadership </v>
          </cell>
          <cell r="I3018">
            <v>644239</v>
          </cell>
          <cell r="J3018">
            <v>15209</v>
          </cell>
          <cell r="K3018">
            <v>659448</v>
          </cell>
          <cell r="L3018">
            <v>5.504356045983152</v>
          </cell>
          <cell r="M3018">
            <v>946.66666666666663</v>
          </cell>
        </row>
        <row r="3019">
          <cell r="A3019">
            <v>3017</v>
          </cell>
          <cell r="B3019">
            <v>15</v>
          </cell>
          <cell r="C3019" t="str">
            <v>055</v>
          </cell>
          <cell r="D3019" t="str">
            <v xml:space="preserve">CHATHAM                      </v>
          </cell>
          <cell r="E3019">
            <v>0</v>
          </cell>
          <cell r="G3019">
            <v>8345</v>
          </cell>
          <cell r="H3019" t="str">
            <v>Curriculum Directors  (Supervisory) (2110)</v>
          </cell>
          <cell r="I3019">
            <v>177909</v>
          </cell>
          <cell r="J3019">
            <v>12209</v>
          </cell>
          <cell r="K3019">
            <v>190118</v>
          </cell>
          <cell r="L3019">
            <v>1.5868986830655714</v>
          </cell>
          <cell r="M3019">
            <v>272.92276772896929</v>
          </cell>
        </row>
        <row r="3020">
          <cell r="A3020">
            <v>3018</v>
          </cell>
          <cell r="B3020">
            <v>16</v>
          </cell>
          <cell r="C3020" t="str">
            <v>055</v>
          </cell>
          <cell r="D3020" t="str">
            <v xml:space="preserve">CHATHAM                      </v>
          </cell>
          <cell r="E3020">
            <v>0</v>
          </cell>
          <cell r="G3020">
            <v>8350</v>
          </cell>
          <cell r="H3020" t="str">
            <v>Department Heads  (Non-Supervisory) (2120)</v>
          </cell>
          <cell r="I3020">
            <v>0</v>
          </cell>
          <cell r="J3020">
            <v>3000</v>
          </cell>
          <cell r="K3020">
            <v>3000</v>
          </cell>
          <cell r="L3020">
            <v>2.5040743376201696E-2</v>
          </cell>
          <cell r="M3020">
            <v>4.3066322136089576</v>
          </cell>
        </row>
        <row r="3021">
          <cell r="A3021">
            <v>3019</v>
          </cell>
          <cell r="B3021">
            <v>17</v>
          </cell>
          <cell r="C3021" t="str">
            <v>055</v>
          </cell>
          <cell r="D3021" t="str">
            <v xml:space="preserve">CHATHAM                      </v>
          </cell>
          <cell r="E3021">
            <v>0</v>
          </cell>
          <cell r="G3021">
            <v>8355</v>
          </cell>
          <cell r="H3021" t="str">
            <v>School Leadership-Building (2210)</v>
          </cell>
          <cell r="I3021">
            <v>466330</v>
          </cell>
          <cell r="J3021">
            <v>0</v>
          </cell>
          <cell r="K3021">
            <v>466330</v>
          </cell>
          <cell r="L3021">
            <v>3.892416619541379</v>
          </cell>
          <cell r="M3021">
            <v>669.43726672408843</v>
          </cell>
        </row>
        <row r="3022">
          <cell r="A3022">
            <v>3020</v>
          </cell>
          <cell r="B3022">
            <v>18</v>
          </cell>
          <cell r="C3022" t="str">
            <v>055</v>
          </cell>
          <cell r="D3022" t="str">
            <v xml:space="preserve">CHATHAM                      </v>
          </cell>
          <cell r="E3022">
            <v>0</v>
          </cell>
          <cell r="G3022">
            <v>8360</v>
          </cell>
          <cell r="H3022" t="str">
            <v>Curriculum Leaders/Dept Heads-Building Level (2220)</v>
          </cell>
          <cell r="I3022">
            <v>0</v>
          </cell>
          <cell r="J3022">
            <v>0</v>
          </cell>
          <cell r="K3022">
            <v>0</v>
          </cell>
          <cell r="L3022">
            <v>0</v>
          </cell>
          <cell r="M3022">
            <v>0</v>
          </cell>
        </row>
        <row r="3023">
          <cell r="A3023">
            <v>3021</v>
          </cell>
          <cell r="B3023">
            <v>19</v>
          </cell>
          <cell r="C3023" t="str">
            <v>055</v>
          </cell>
          <cell r="D3023" t="str">
            <v xml:space="preserve">CHATHAM                      </v>
          </cell>
          <cell r="E3023">
            <v>0</v>
          </cell>
          <cell r="G3023">
            <v>8365</v>
          </cell>
          <cell r="H3023" t="str">
            <v>Building Technology (2250)</v>
          </cell>
          <cell r="I3023">
            <v>0</v>
          </cell>
          <cell r="J3023">
            <v>0</v>
          </cell>
          <cell r="K3023">
            <v>0</v>
          </cell>
          <cell r="L3023">
            <v>0</v>
          </cell>
          <cell r="M3023">
            <v>0</v>
          </cell>
        </row>
        <row r="3024">
          <cell r="A3024">
            <v>3022</v>
          </cell>
          <cell r="B3024">
            <v>20</v>
          </cell>
          <cell r="C3024" t="str">
            <v>055</v>
          </cell>
          <cell r="D3024" t="str">
            <v xml:space="preserve">CHATHAM                      </v>
          </cell>
          <cell r="E3024">
            <v>0</v>
          </cell>
          <cell r="G3024">
            <v>8380</v>
          </cell>
          <cell r="H3024" t="str">
            <v>Instructional Coordinators and Team Leaders (2315)</v>
          </cell>
          <cell r="I3024">
            <v>0</v>
          </cell>
          <cell r="J3024">
            <v>0</v>
          </cell>
          <cell r="K3024">
            <v>0</v>
          </cell>
          <cell r="L3024">
            <v>0</v>
          </cell>
          <cell r="M3024">
            <v>0</v>
          </cell>
        </row>
        <row r="3025">
          <cell r="A3025">
            <v>3023</v>
          </cell>
          <cell r="B3025">
            <v>21</v>
          </cell>
          <cell r="C3025" t="str">
            <v>055</v>
          </cell>
          <cell r="D3025" t="str">
            <v xml:space="preserve">CHATHAM                      </v>
          </cell>
          <cell r="E3025">
            <v>6</v>
          </cell>
          <cell r="F3025" t="str">
            <v>Classroom and Specialist Teachers</v>
          </cell>
          <cell r="I3025">
            <v>3760695</v>
          </cell>
          <cell r="J3025">
            <v>749580</v>
          </cell>
          <cell r="K3025">
            <v>4510275</v>
          </cell>
          <cell r="L3025">
            <v>37.646879610366035</v>
          </cell>
          <cell r="M3025">
            <v>6474.6985357450476</v>
          </cell>
        </row>
        <row r="3026">
          <cell r="A3026">
            <v>3024</v>
          </cell>
          <cell r="B3026">
            <v>22</v>
          </cell>
          <cell r="C3026" t="str">
            <v>055</v>
          </cell>
          <cell r="D3026" t="str">
            <v xml:space="preserve">CHATHAM                      </v>
          </cell>
          <cell r="E3026">
            <v>0</v>
          </cell>
          <cell r="G3026">
            <v>8370</v>
          </cell>
          <cell r="H3026" t="str">
            <v>Teachers, Classroom (2305)</v>
          </cell>
          <cell r="I3026">
            <v>3637830</v>
          </cell>
          <cell r="J3026">
            <v>74516</v>
          </cell>
          <cell r="K3026">
            <v>3712346</v>
          </cell>
          <cell r="L3026">
            <v>30.986634503222952</v>
          </cell>
          <cell r="M3026">
            <v>5329.2362905541195</v>
          </cell>
        </row>
        <row r="3027">
          <cell r="A3027">
            <v>3025</v>
          </cell>
          <cell r="B3027">
            <v>23</v>
          </cell>
          <cell r="C3027" t="str">
            <v>055</v>
          </cell>
          <cell r="D3027" t="str">
            <v xml:space="preserve">CHATHAM                      </v>
          </cell>
          <cell r="E3027">
            <v>0</v>
          </cell>
          <cell r="G3027">
            <v>8375</v>
          </cell>
          <cell r="H3027" t="str">
            <v>Teachers, Specialists  (2310)</v>
          </cell>
          <cell r="I3027">
            <v>122865</v>
          </cell>
          <cell r="J3027">
            <v>675064</v>
          </cell>
          <cell r="K3027">
            <v>797929</v>
          </cell>
          <cell r="L3027">
            <v>6.6602451071430808</v>
          </cell>
          <cell r="M3027">
            <v>1145.4622451909274</v>
          </cell>
        </row>
        <row r="3028">
          <cell r="A3028">
            <v>3026</v>
          </cell>
          <cell r="B3028">
            <v>24</v>
          </cell>
          <cell r="C3028" t="str">
            <v>055</v>
          </cell>
          <cell r="D3028" t="str">
            <v xml:space="preserve">CHATHAM                      </v>
          </cell>
          <cell r="E3028">
            <v>7</v>
          </cell>
          <cell r="F3028" t="str">
            <v>Other Teaching Services</v>
          </cell>
          <cell r="I3028">
            <v>249536</v>
          </cell>
          <cell r="J3028">
            <v>634208</v>
          </cell>
          <cell r="K3028">
            <v>883744</v>
          </cell>
          <cell r="L3028">
            <v>7.3765355714193301</v>
          </cell>
          <cell r="M3028">
            <v>1268.6534596612116</v>
          </cell>
        </row>
        <row r="3029">
          <cell r="A3029">
            <v>3027</v>
          </cell>
          <cell r="B3029">
            <v>25</v>
          </cell>
          <cell r="C3029" t="str">
            <v>055</v>
          </cell>
          <cell r="D3029" t="str">
            <v xml:space="preserve">CHATHAM                      </v>
          </cell>
          <cell r="E3029">
            <v>0</v>
          </cell>
          <cell r="G3029">
            <v>8385</v>
          </cell>
          <cell r="H3029" t="str">
            <v>Medical/ Therapeutic Services (2320)</v>
          </cell>
          <cell r="I3029">
            <v>33608</v>
          </cell>
          <cell r="J3029">
            <v>6649</v>
          </cell>
          <cell r="K3029">
            <v>40257</v>
          </cell>
          <cell r="L3029">
            <v>0.33602173536525054</v>
          </cell>
          <cell r="M3029">
            <v>57.790697674418603</v>
          </cell>
        </row>
        <row r="3030">
          <cell r="A3030">
            <v>3028</v>
          </cell>
          <cell r="B3030">
            <v>26</v>
          </cell>
          <cell r="C3030" t="str">
            <v>055</v>
          </cell>
          <cell r="D3030" t="str">
            <v xml:space="preserve">CHATHAM                      </v>
          </cell>
          <cell r="E3030">
            <v>0</v>
          </cell>
          <cell r="G3030">
            <v>8390</v>
          </cell>
          <cell r="H3030" t="str">
            <v>Substitute Teachers (2325)</v>
          </cell>
          <cell r="I3030">
            <v>74932</v>
          </cell>
          <cell r="J3030">
            <v>23778</v>
          </cell>
          <cell r="K3030">
            <v>98710</v>
          </cell>
          <cell r="L3030">
            <v>0.82392392622162314</v>
          </cell>
          <cell r="M3030">
            <v>141.70255526844673</v>
          </cell>
        </row>
        <row r="3031">
          <cell r="A3031">
            <v>3029</v>
          </cell>
          <cell r="B3031">
            <v>27</v>
          </cell>
          <cell r="C3031" t="str">
            <v>055</v>
          </cell>
          <cell r="D3031" t="str">
            <v xml:space="preserve">CHATHAM                      </v>
          </cell>
          <cell r="E3031">
            <v>0</v>
          </cell>
          <cell r="G3031">
            <v>8395</v>
          </cell>
          <cell r="H3031" t="str">
            <v>Non-Clerical Paraprofs./Instructional Assistants (2330)</v>
          </cell>
          <cell r="I3031">
            <v>30206</v>
          </cell>
          <cell r="J3031">
            <v>603481</v>
          </cell>
          <cell r="K3031">
            <v>633687</v>
          </cell>
          <cell r="L3031">
            <v>5.2893311826117078</v>
          </cell>
          <cell r="M3031">
            <v>909.68561584840654</v>
          </cell>
        </row>
        <row r="3032">
          <cell r="A3032">
            <v>3030</v>
          </cell>
          <cell r="B3032">
            <v>28</v>
          </cell>
          <cell r="C3032" t="str">
            <v>055</v>
          </cell>
          <cell r="D3032" t="str">
            <v xml:space="preserve">CHATHAM                      </v>
          </cell>
          <cell r="E3032">
            <v>0</v>
          </cell>
          <cell r="G3032">
            <v>8400</v>
          </cell>
          <cell r="H3032" t="str">
            <v>Librarians and Media Center Directors (2340)</v>
          </cell>
          <cell r="I3032">
            <v>110790</v>
          </cell>
          <cell r="J3032">
            <v>300</v>
          </cell>
          <cell r="K3032">
            <v>111090</v>
          </cell>
          <cell r="L3032">
            <v>0.92725872722074876</v>
          </cell>
          <cell r="M3032">
            <v>159.4745908699397</v>
          </cell>
        </row>
        <row r="3033">
          <cell r="A3033">
            <v>3031</v>
          </cell>
          <cell r="B3033">
            <v>29</v>
          </cell>
          <cell r="C3033" t="str">
            <v>055</v>
          </cell>
          <cell r="D3033" t="str">
            <v xml:space="preserve">CHATHAM                      </v>
          </cell>
          <cell r="E3033">
            <v>8</v>
          </cell>
          <cell r="F3033" t="str">
            <v>Professional Development</v>
          </cell>
          <cell r="I3033">
            <v>106411</v>
          </cell>
          <cell r="J3033">
            <v>67664</v>
          </cell>
          <cell r="K3033">
            <v>174075</v>
          </cell>
          <cell r="L3033">
            <v>1.4529891344041033</v>
          </cell>
          <cell r="M3033">
            <v>249.89233419465978</v>
          </cell>
        </row>
        <row r="3034">
          <cell r="A3034">
            <v>3032</v>
          </cell>
          <cell r="B3034">
            <v>30</v>
          </cell>
          <cell r="C3034" t="str">
            <v>055</v>
          </cell>
          <cell r="D3034" t="str">
            <v xml:space="preserve">CHATHAM                      </v>
          </cell>
          <cell r="E3034">
            <v>0</v>
          </cell>
          <cell r="G3034">
            <v>8405</v>
          </cell>
          <cell r="H3034" t="str">
            <v>Professional Development Leadership (2351)</v>
          </cell>
          <cell r="I3034">
            <v>1030</v>
          </cell>
          <cell r="J3034">
            <v>12000</v>
          </cell>
          <cell r="K3034">
            <v>13030</v>
          </cell>
          <cell r="L3034">
            <v>0.1087602953973027</v>
          </cell>
          <cell r="M3034">
            <v>18.705139247774905</v>
          </cell>
        </row>
        <row r="3035">
          <cell r="A3035">
            <v>3033</v>
          </cell>
          <cell r="B3035">
            <v>31</v>
          </cell>
          <cell r="C3035" t="str">
            <v>055</v>
          </cell>
          <cell r="D3035" t="str">
            <v xml:space="preserve">CHATHAM                      </v>
          </cell>
          <cell r="E3035">
            <v>0</v>
          </cell>
          <cell r="G3035">
            <v>8410</v>
          </cell>
          <cell r="H3035" t="str">
            <v>Teacher/Instructional Staff-Professional Days (2353)</v>
          </cell>
          <cell r="I3035">
            <v>22783</v>
          </cell>
          <cell r="J3035">
            <v>0</v>
          </cell>
          <cell r="K3035">
            <v>22783</v>
          </cell>
          <cell r="L3035">
            <v>0.19016775211333439</v>
          </cell>
          <cell r="M3035">
            <v>32.706000574217626</v>
          </cell>
        </row>
        <row r="3036">
          <cell r="A3036">
            <v>3034</v>
          </cell>
          <cell r="B3036">
            <v>32</v>
          </cell>
          <cell r="C3036" t="str">
            <v>055</v>
          </cell>
          <cell r="D3036" t="str">
            <v xml:space="preserve">CHATHAM                      </v>
          </cell>
          <cell r="E3036">
            <v>0</v>
          </cell>
          <cell r="G3036">
            <v>8415</v>
          </cell>
          <cell r="H3036" t="str">
            <v>Substitutes for Instructional Staff at Prof. Dev. (2355)</v>
          </cell>
          <cell r="I3036">
            <v>8324</v>
          </cell>
          <cell r="J3036">
            <v>0</v>
          </cell>
          <cell r="K3036">
            <v>8324</v>
          </cell>
          <cell r="L3036">
            <v>6.9479715954500976E-2</v>
          </cell>
          <cell r="M3036">
            <v>11.949468848693655</v>
          </cell>
        </row>
        <row r="3037">
          <cell r="A3037">
            <v>3035</v>
          </cell>
          <cell r="B3037">
            <v>33</v>
          </cell>
          <cell r="C3037" t="str">
            <v>055</v>
          </cell>
          <cell r="D3037" t="str">
            <v xml:space="preserve">CHATHAM                      </v>
          </cell>
          <cell r="E3037">
            <v>0</v>
          </cell>
          <cell r="G3037">
            <v>8420</v>
          </cell>
          <cell r="H3037" t="str">
            <v>Prof. Dev.  Stipends, Providers and Expenses (2357)</v>
          </cell>
          <cell r="I3037">
            <v>74274</v>
          </cell>
          <cell r="J3037">
            <v>55664</v>
          </cell>
          <cell r="K3037">
            <v>129938</v>
          </cell>
          <cell r="L3037">
            <v>1.0845813709389653</v>
          </cell>
          <cell r="M3037">
            <v>186.53172552397359</v>
          </cell>
        </row>
        <row r="3038">
          <cell r="A3038">
            <v>3036</v>
          </cell>
          <cell r="B3038">
            <v>34</v>
          </cell>
          <cell r="C3038" t="str">
            <v>055</v>
          </cell>
          <cell r="D3038" t="str">
            <v xml:space="preserve">CHATHAM                      </v>
          </cell>
          <cell r="E3038">
            <v>9</v>
          </cell>
          <cell r="F3038" t="str">
            <v>Instructional Materials, Equipment and Technology</v>
          </cell>
          <cell r="I3038">
            <v>193273</v>
          </cell>
          <cell r="J3038">
            <v>12233</v>
          </cell>
          <cell r="K3038">
            <v>205506</v>
          </cell>
          <cell r="L3038">
            <v>1.7153410027565685</v>
          </cell>
          <cell r="M3038">
            <v>295.01291989664082</v>
          </cell>
        </row>
        <row r="3039">
          <cell r="A3039">
            <v>3037</v>
          </cell>
          <cell r="B3039">
            <v>35</v>
          </cell>
          <cell r="C3039" t="str">
            <v>055</v>
          </cell>
          <cell r="D3039" t="str">
            <v xml:space="preserve">CHATHAM                      </v>
          </cell>
          <cell r="E3039">
            <v>0</v>
          </cell>
          <cell r="G3039">
            <v>8425</v>
          </cell>
          <cell r="H3039" t="str">
            <v>Textbooks &amp; Related Software/Media/Materials (2410)</v>
          </cell>
          <cell r="I3039">
            <v>110919</v>
          </cell>
          <cell r="J3039">
            <v>6606</v>
          </cell>
          <cell r="K3039">
            <v>117525</v>
          </cell>
          <cell r="L3039">
            <v>0.9809711217627014</v>
          </cell>
          <cell r="M3039">
            <v>168.71231696813092</v>
          </cell>
        </row>
        <row r="3040">
          <cell r="A3040">
            <v>3038</v>
          </cell>
          <cell r="B3040">
            <v>36</v>
          </cell>
          <cell r="C3040" t="str">
            <v>055</v>
          </cell>
          <cell r="D3040" t="str">
            <v xml:space="preserve">CHATHAM                      </v>
          </cell>
          <cell r="E3040">
            <v>0</v>
          </cell>
          <cell r="G3040">
            <v>8430</v>
          </cell>
          <cell r="H3040" t="str">
            <v>Other Instructional Materials (2415)</v>
          </cell>
          <cell r="I3040">
            <v>9826</v>
          </cell>
          <cell r="J3040">
            <v>0</v>
          </cell>
          <cell r="K3040">
            <v>9826</v>
          </cell>
          <cell r="L3040">
            <v>8.2016781471519279E-2</v>
          </cell>
          <cell r="M3040">
            <v>14.10565604364054</v>
          </cell>
        </row>
        <row r="3041">
          <cell r="A3041">
            <v>3039</v>
          </cell>
          <cell r="B3041">
            <v>37</v>
          </cell>
          <cell r="C3041" t="str">
            <v>055</v>
          </cell>
          <cell r="D3041" t="str">
            <v xml:space="preserve">CHATHAM                      </v>
          </cell>
          <cell r="E3041">
            <v>0</v>
          </cell>
          <cell r="G3041">
            <v>8435</v>
          </cell>
          <cell r="H3041" t="str">
            <v>Instructional Equipment (2420)</v>
          </cell>
          <cell r="I3041">
            <v>72528</v>
          </cell>
          <cell r="J3041">
            <v>446</v>
          </cell>
          <cell r="K3041">
            <v>72974</v>
          </cell>
          <cell r="L3041">
            <v>0.60910773571164745</v>
          </cell>
          <cell r="M3041">
            <v>104.75739305196669</v>
          </cell>
        </row>
        <row r="3042">
          <cell r="A3042">
            <v>3040</v>
          </cell>
          <cell r="B3042">
            <v>38</v>
          </cell>
          <cell r="C3042" t="str">
            <v>055</v>
          </cell>
          <cell r="D3042" t="str">
            <v xml:space="preserve">CHATHAM                      </v>
          </cell>
          <cell r="E3042">
            <v>0</v>
          </cell>
          <cell r="G3042">
            <v>8440</v>
          </cell>
          <cell r="H3042" t="str">
            <v>General Supplies (2430)</v>
          </cell>
          <cell r="I3042">
            <v>0</v>
          </cell>
          <cell r="J3042">
            <v>0</v>
          </cell>
          <cell r="K3042">
            <v>0</v>
          </cell>
          <cell r="L3042">
            <v>0</v>
          </cell>
          <cell r="M3042">
            <v>0</v>
          </cell>
        </row>
        <row r="3043">
          <cell r="A3043">
            <v>3041</v>
          </cell>
          <cell r="B3043">
            <v>39</v>
          </cell>
          <cell r="C3043" t="str">
            <v>055</v>
          </cell>
          <cell r="D3043" t="str">
            <v xml:space="preserve">CHATHAM                      </v>
          </cell>
          <cell r="E3043">
            <v>0</v>
          </cell>
          <cell r="G3043">
            <v>8445</v>
          </cell>
          <cell r="H3043" t="str">
            <v>Other Instructional Services (2440)</v>
          </cell>
          <cell r="I3043">
            <v>0</v>
          </cell>
          <cell r="J3043">
            <v>0</v>
          </cell>
          <cell r="K3043">
            <v>0</v>
          </cell>
          <cell r="L3043">
            <v>0</v>
          </cell>
          <cell r="M3043">
            <v>0</v>
          </cell>
        </row>
        <row r="3044">
          <cell r="A3044">
            <v>3042</v>
          </cell>
          <cell r="B3044">
            <v>40</v>
          </cell>
          <cell r="C3044" t="str">
            <v>055</v>
          </cell>
          <cell r="D3044" t="str">
            <v xml:space="preserve">CHATHAM                      </v>
          </cell>
          <cell r="E3044">
            <v>0</v>
          </cell>
          <cell r="G3044">
            <v>8450</v>
          </cell>
          <cell r="H3044" t="str">
            <v>Classroom Instructional Technology (2451)</v>
          </cell>
          <cell r="I3044">
            <v>0</v>
          </cell>
          <cell r="J3044">
            <v>5181</v>
          </cell>
          <cell r="K3044">
            <v>5181</v>
          </cell>
          <cell r="L3044">
            <v>4.3245363810700328E-2</v>
          </cell>
          <cell r="M3044">
            <v>7.4375538329026698</v>
          </cell>
        </row>
        <row r="3045">
          <cell r="A3045">
            <v>3043</v>
          </cell>
          <cell r="B3045">
            <v>41</v>
          </cell>
          <cell r="C3045" t="str">
            <v>055</v>
          </cell>
          <cell r="D3045" t="str">
            <v xml:space="preserve">CHATHAM                      </v>
          </cell>
          <cell r="E3045">
            <v>0</v>
          </cell>
          <cell r="G3045">
            <v>8455</v>
          </cell>
          <cell r="H3045" t="str">
            <v>Other Instructional Hardware  (2453)</v>
          </cell>
          <cell r="I3045">
            <v>0</v>
          </cell>
          <cell r="J3045">
            <v>0</v>
          </cell>
          <cell r="K3045">
            <v>0</v>
          </cell>
          <cell r="L3045">
            <v>0</v>
          </cell>
          <cell r="M3045">
            <v>0</v>
          </cell>
        </row>
        <row r="3046">
          <cell r="A3046">
            <v>3044</v>
          </cell>
          <cell r="B3046">
            <v>42</v>
          </cell>
          <cell r="C3046" t="str">
            <v>055</v>
          </cell>
          <cell r="D3046" t="str">
            <v xml:space="preserve">CHATHAM                      </v>
          </cell>
          <cell r="E3046">
            <v>0</v>
          </cell>
          <cell r="G3046">
            <v>8460</v>
          </cell>
          <cell r="H3046" t="str">
            <v>Instructional Software (2455)</v>
          </cell>
          <cell r="I3046">
            <v>0</v>
          </cell>
          <cell r="J3046">
            <v>0</v>
          </cell>
          <cell r="K3046">
            <v>0</v>
          </cell>
          <cell r="L3046">
            <v>0</v>
          </cell>
          <cell r="M3046">
            <v>0</v>
          </cell>
        </row>
        <row r="3047">
          <cell r="A3047">
            <v>3045</v>
          </cell>
          <cell r="B3047">
            <v>43</v>
          </cell>
          <cell r="C3047" t="str">
            <v>055</v>
          </cell>
          <cell r="D3047" t="str">
            <v xml:space="preserve">CHATHAM                      </v>
          </cell>
          <cell r="E3047">
            <v>10</v>
          </cell>
          <cell r="F3047" t="str">
            <v>Guidance, Counseling and Testing</v>
          </cell>
          <cell r="I3047">
            <v>424281</v>
          </cell>
          <cell r="J3047">
            <v>17530</v>
          </cell>
          <cell r="K3047">
            <v>441811</v>
          </cell>
          <cell r="L3047">
            <v>3.6877586239276825</v>
          </cell>
          <cell r="M3047">
            <v>634.23916164226239</v>
          </cell>
        </row>
        <row r="3048">
          <cell r="A3048">
            <v>3046</v>
          </cell>
          <cell r="B3048">
            <v>44</v>
          </cell>
          <cell r="C3048" t="str">
            <v>055</v>
          </cell>
          <cell r="D3048" t="str">
            <v xml:space="preserve">CHATHAM                      </v>
          </cell>
          <cell r="E3048">
            <v>0</v>
          </cell>
          <cell r="G3048">
            <v>8465</v>
          </cell>
          <cell r="H3048" t="str">
            <v>Guidance and Adjustment Counselors (2710)</v>
          </cell>
          <cell r="I3048">
            <v>277835</v>
          </cell>
          <cell r="J3048">
            <v>17530</v>
          </cell>
          <cell r="K3048">
            <v>295365</v>
          </cell>
          <cell r="L3048">
            <v>2.465386389103938</v>
          </cell>
          <cell r="M3048">
            <v>424.0094745908699</v>
          </cell>
        </row>
        <row r="3049">
          <cell r="A3049">
            <v>3047</v>
          </cell>
          <cell r="B3049">
            <v>45</v>
          </cell>
          <cell r="C3049" t="str">
            <v>055</v>
          </cell>
          <cell r="D3049" t="str">
            <v xml:space="preserve">CHATHAM                      </v>
          </cell>
          <cell r="E3049">
            <v>0</v>
          </cell>
          <cell r="G3049">
            <v>8470</v>
          </cell>
          <cell r="H3049" t="str">
            <v>Testing and Assessment (2720)</v>
          </cell>
          <cell r="I3049">
            <v>0</v>
          </cell>
          <cell r="J3049">
            <v>0</v>
          </cell>
          <cell r="K3049">
            <v>0</v>
          </cell>
          <cell r="L3049">
            <v>0</v>
          </cell>
          <cell r="M3049">
            <v>0</v>
          </cell>
        </row>
        <row r="3050">
          <cell r="A3050">
            <v>3048</v>
          </cell>
          <cell r="B3050">
            <v>46</v>
          </cell>
          <cell r="C3050" t="str">
            <v>055</v>
          </cell>
          <cell r="D3050" t="str">
            <v xml:space="preserve">CHATHAM                      </v>
          </cell>
          <cell r="E3050">
            <v>0</v>
          </cell>
          <cell r="G3050">
            <v>8475</v>
          </cell>
          <cell r="H3050" t="str">
            <v>Psychological Services (2800)</v>
          </cell>
          <cell r="I3050">
            <v>146446</v>
          </cell>
          <cell r="J3050">
            <v>0</v>
          </cell>
          <cell r="K3050">
            <v>146446</v>
          </cell>
          <cell r="L3050">
            <v>1.2223722348237445</v>
          </cell>
          <cell r="M3050">
            <v>210.22968705139246</v>
          </cell>
        </row>
        <row r="3051">
          <cell r="A3051">
            <v>3049</v>
          </cell>
          <cell r="B3051">
            <v>47</v>
          </cell>
          <cell r="C3051" t="str">
            <v>055</v>
          </cell>
          <cell r="D3051" t="str">
            <v xml:space="preserve">CHATHAM                      </v>
          </cell>
          <cell r="E3051">
            <v>11</v>
          </cell>
          <cell r="F3051" t="str">
            <v>Pupil Services</v>
          </cell>
          <cell r="I3051">
            <v>709527</v>
          </cell>
          <cell r="J3051">
            <v>263504</v>
          </cell>
          <cell r="K3051">
            <v>973031</v>
          </cell>
          <cell r="L3051">
            <v>8.1218065226963034</v>
          </cell>
          <cell r="M3051">
            <v>1396.8288831467125</v>
          </cell>
        </row>
        <row r="3052">
          <cell r="A3052">
            <v>3050</v>
          </cell>
          <cell r="B3052">
            <v>48</v>
          </cell>
          <cell r="C3052" t="str">
            <v>055</v>
          </cell>
          <cell r="D3052" t="str">
            <v xml:space="preserve">CHATHAM                      </v>
          </cell>
          <cell r="E3052">
            <v>0</v>
          </cell>
          <cell r="G3052">
            <v>8485</v>
          </cell>
          <cell r="H3052" t="str">
            <v>Attendance and Parent Liaison Services (3100)</v>
          </cell>
          <cell r="I3052">
            <v>0</v>
          </cell>
          <cell r="J3052">
            <v>0</v>
          </cell>
          <cell r="K3052">
            <v>0</v>
          </cell>
          <cell r="L3052">
            <v>0</v>
          </cell>
          <cell r="M3052">
            <v>0</v>
          </cell>
        </row>
        <row r="3053">
          <cell r="A3053">
            <v>3051</v>
          </cell>
          <cell r="B3053">
            <v>49</v>
          </cell>
          <cell r="C3053" t="str">
            <v>055</v>
          </cell>
          <cell r="D3053" t="str">
            <v xml:space="preserve">CHATHAM                      </v>
          </cell>
          <cell r="E3053">
            <v>0</v>
          </cell>
          <cell r="G3053">
            <v>8490</v>
          </cell>
          <cell r="H3053" t="str">
            <v>Medical/Health Services (3200)</v>
          </cell>
          <cell r="I3053">
            <v>178047</v>
          </cell>
          <cell r="J3053">
            <v>420</v>
          </cell>
          <cell r="K3053">
            <v>178467</v>
          </cell>
          <cell r="L3053">
            <v>1.4896487827068625</v>
          </cell>
          <cell r="M3053">
            <v>256.19724375538328</v>
          </cell>
        </row>
        <row r="3054">
          <cell r="A3054">
            <v>3052</v>
          </cell>
          <cell r="B3054">
            <v>50</v>
          </cell>
          <cell r="C3054" t="str">
            <v>055</v>
          </cell>
          <cell r="D3054" t="str">
            <v xml:space="preserve">CHATHAM                      </v>
          </cell>
          <cell r="E3054">
            <v>0</v>
          </cell>
          <cell r="G3054">
            <v>8495</v>
          </cell>
          <cell r="H3054" t="str">
            <v>In-District Transportation (3300)</v>
          </cell>
          <cell r="I3054">
            <v>217427</v>
          </cell>
          <cell r="J3054">
            <v>3276</v>
          </cell>
          <cell r="K3054">
            <v>220703</v>
          </cell>
          <cell r="L3054">
            <v>1.8421890617859475</v>
          </cell>
          <cell r="M3054">
            <v>316.8288831467126</v>
          </cell>
        </row>
        <row r="3055">
          <cell r="A3055">
            <v>3053</v>
          </cell>
          <cell r="B3055">
            <v>51</v>
          </cell>
          <cell r="C3055" t="str">
            <v>055</v>
          </cell>
          <cell r="D3055" t="str">
            <v xml:space="preserve">CHATHAM                      </v>
          </cell>
          <cell r="E3055">
            <v>0</v>
          </cell>
          <cell r="G3055">
            <v>8500</v>
          </cell>
          <cell r="H3055" t="str">
            <v>Food Salaries and Other Expenses (3400)</v>
          </cell>
          <cell r="I3055">
            <v>0</v>
          </cell>
          <cell r="J3055">
            <v>174586</v>
          </cell>
          <cell r="K3055">
            <v>174586</v>
          </cell>
          <cell r="L3055">
            <v>1.4572544076925165</v>
          </cell>
          <cell r="M3055">
            <v>250.62589721504449</v>
          </cell>
        </row>
        <row r="3056">
          <cell r="A3056">
            <v>3054</v>
          </cell>
          <cell r="B3056">
            <v>52</v>
          </cell>
          <cell r="C3056" t="str">
            <v>055</v>
          </cell>
          <cell r="D3056" t="str">
            <v xml:space="preserve">CHATHAM                      </v>
          </cell>
          <cell r="E3056">
            <v>0</v>
          </cell>
          <cell r="G3056">
            <v>8505</v>
          </cell>
          <cell r="H3056" t="str">
            <v>Athletics (3510)</v>
          </cell>
          <cell r="I3056">
            <v>222276</v>
          </cell>
          <cell r="J3056">
            <v>5973</v>
          </cell>
          <cell r="K3056">
            <v>228249</v>
          </cell>
          <cell r="L3056">
            <v>1.9051748782915536</v>
          </cell>
          <cell r="M3056">
            <v>327.6614987080103</v>
          </cell>
        </row>
        <row r="3057">
          <cell r="A3057">
            <v>3055</v>
          </cell>
          <cell r="B3057">
            <v>53</v>
          </cell>
          <cell r="C3057" t="str">
            <v>055</v>
          </cell>
          <cell r="D3057" t="str">
            <v xml:space="preserve">CHATHAM                      </v>
          </cell>
          <cell r="E3057">
            <v>0</v>
          </cell>
          <cell r="G3057">
            <v>8510</v>
          </cell>
          <cell r="H3057" t="str">
            <v>Other Student Body Activities (3520)</v>
          </cell>
          <cell r="I3057">
            <v>87352</v>
          </cell>
          <cell r="J3057">
            <v>79249</v>
          </cell>
          <cell r="K3057">
            <v>166601</v>
          </cell>
          <cell r="L3057">
            <v>1.3906042957395262</v>
          </cell>
          <cell r="M3057">
            <v>239.16307780648864</v>
          </cell>
        </row>
        <row r="3058">
          <cell r="A3058">
            <v>3056</v>
          </cell>
          <cell r="B3058">
            <v>54</v>
          </cell>
          <cell r="C3058" t="str">
            <v>055</v>
          </cell>
          <cell r="D3058" t="str">
            <v xml:space="preserve">CHATHAM                      </v>
          </cell>
          <cell r="E3058">
            <v>0</v>
          </cell>
          <cell r="G3058">
            <v>8515</v>
          </cell>
          <cell r="H3058" t="str">
            <v>School Security  (3600)</v>
          </cell>
          <cell r="I3058">
            <v>4425</v>
          </cell>
          <cell r="J3058">
            <v>0</v>
          </cell>
          <cell r="K3058">
            <v>4425</v>
          </cell>
          <cell r="L3058">
            <v>3.6935096479897497E-2</v>
          </cell>
          <cell r="M3058">
            <v>6.3522825150732123</v>
          </cell>
        </row>
        <row r="3059">
          <cell r="A3059">
            <v>3057</v>
          </cell>
          <cell r="B3059">
            <v>55</v>
          </cell>
          <cell r="C3059" t="str">
            <v>055</v>
          </cell>
          <cell r="D3059" t="str">
            <v xml:space="preserve">CHATHAM                      </v>
          </cell>
          <cell r="E3059">
            <v>12</v>
          </cell>
          <cell r="F3059" t="str">
            <v>Operations and Maintenance</v>
          </cell>
          <cell r="I3059">
            <v>1164291</v>
          </cell>
          <cell r="J3059">
            <v>14720</v>
          </cell>
          <cell r="K3059">
            <v>1179011</v>
          </cell>
          <cell r="L3059">
            <v>9.8411039629063115</v>
          </cell>
          <cell r="M3059">
            <v>1692.5222509331036</v>
          </cell>
        </row>
        <row r="3060">
          <cell r="A3060">
            <v>3058</v>
          </cell>
          <cell r="B3060">
            <v>56</v>
          </cell>
          <cell r="C3060" t="str">
            <v>055</v>
          </cell>
          <cell r="D3060" t="str">
            <v xml:space="preserve">CHATHAM                      </v>
          </cell>
          <cell r="E3060">
            <v>0</v>
          </cell>
          <cell r="G3060">
            <v>8520</v>
          </cell>
          <cell r="H3060" t="str">
            <v>Custodial Services (4110)</v>
          </cell>
          <cell r="I3060">
            <v>346196</v>
          </cell>
          <cell r="J3060">
            <v>0</v>
          </cell>
          <cell r="K3060">
            <v>346196</v>
          </cell>
          <cell r="L3060">
            <v>2.8896683979558406</v>
          </cell>
          <cell r="M3060">
            <v>496.97961527418892</v>
          </cell>
        </row>
        <row r="3061">
          <cell r="A3061">
            <v>3059</v>
          </cell>
          <cell r="B3061">
            <v>57</v>
          </cell>
          <cell r="C3061" t="str">
            <v>055</v>
          </cell>
          <cell r="D3061" t="str">
            <v xml:space="preserve">CHATHAM                      </v>
          </cell>
          <cell r="E3061">
            <v>0</v>
          </cell>
          <cell r="G3061">
            <v>8525</v>
          </cell>
          <cell r="H3061" t="str">
            <v>Heating of Buildings (4120)</v>
          </cell>
          <cell r="I3061">
            <v>113624</v>
          </cell>
          <cell r="J3061">
            <v>0</v>
          </cell>
          <cell r="K3061">
            <v>113624</v>
          </cell>
          <cell r="L3061">
            <v>0.94840980845918044</v>
          </cell>
          <cell r="M3061">
            <v>163.11225954636808</v>
          </cell>
        </row>
        <row r="3062">
          <cell r="A3062">
            <v>3060</v>
          </cell>
          <cell r="B3062">
            <v>58</v>
          </cell>
          <cell r="C3062" t="str">
            <v>055</v>
          </cell>
          <cell r="D3062" t="str">
            <v xml:space="preserve">CHATHAM                      </v>
          </cell>
          <cell r="E3062">
            <v>0</v>
          </cell>
          <cell r="G3062">
            <v>8530</v>
          </cell>
          <cell r="H3062" t="str">
            <v>Utility Services (4130)</v>
          </cell>
          <cell r="I3062">
            <v>194394</v>
          </cell>
          <cell r="J3062">
            <v>0</v>
          </cell>
          <cell r="K3062">
            <v>194394</v>
          </cell>
          <cell r="L3062">
            <v>1.6225900892911174</v>
          </cell>
          <cell r="M3062">
            <v>279.06115417743325</v>
          </cell>
        </row>
        <row r="3063">
          <cell r="A3063">
            <v>3061</v>
          </cell>
          <cell r="B3063">
            <v>59</v>
          </cell>
          <cell r="C3063" t="str">
            <v>055</v>
          </cell>
          <cell r="D3063" t="str">
            <v xml:space="preserve">CHATHAM                      </v>
          </cell>
          <cell r="E3063">
            <v>0</v>
          </cell>
          <cell r="G3063">
            <v>8535</v>
          </cell>
          <cell r="H3063" t="str">
            <v>Maintenance of Grounds (4210)</v>
          </cell>
          <cell r="I3063">
            <v>98682</v>
          </cell>
          <cell r="J3063">
            <v>0</v>
          </cell>
          <cell r="K3063">
            <v>98682</v>
          </cell>
          <cell r="L3063">
            <v>0.82369021261677855</v>
          </cell>
          <cell r="M3063">
            <v>141.66236003445306</v>
          </cell>
        </row>
        <row r="3064">
          <cell r="A3064">
            <v>3062</v>
          </cell>
          <cell r="B3064">
            <v>60</v>
          </cell>
          <cell r="C3064" t="str">
            <v>055</v>
          </cell>
          <cell r="D3064" t="str">
            <v xml:space="preserve">CHATHAM                      </v>
          </cell>
          <cell r="E3064">
            <v>0</v>
          </cell>
          <cell r="G3064">
            <v>8540</v>
          </cell>
          <cell r="H3064" t="str">
            <v>Maintenance of Buildings (4220)</v>
          </cell>
          <cell r="I3064">
            <v>149495</v>
          </cell>
          <cell r="J3064">
            <v>0</v>
          </cell>
          <cell r="K3064">
            <v>149495</v>
          </cell>
          <cell r="L3064">
            <v>1.2478219770084242</v>
          </cell>
          <cell r="M3064">
            <v>214.60666092449037</v>
          </cell>
        </row>
        <row r="3065">
          <cell r="A3065">
            <v>3063</v>
          </cell>
          <cell r="B3065">
            <v>61</v>
          </cell>
          <cell r="C3065" t="str">
            <v>055</v>
          </cell>
          <cell r="D3065" t="str">
            <v xml:space="preserve">CHATHAM                      </v>
          </cell>
          <cell r="E3065">
            <v>0</v>
          </cell>
          <cell r="G3065">
            <v>8545</v>
          </cell>
          <cell r="H3065" t="str">
            <v>Building Security System (4225)</v>
          </cell>
          <cell r="I3065">
            <v>0</v>
          </cell>
          <cell r="J3065">
            <v>0</v>
          </cell>
          <cell r="K3065">
            <v>0</v>
          </cell>
          <cell r="L3065">
            <v>0</v>
          </cell>
          <cell r="M3065">
            <v>0</v>
          </cell>
        </row>
        <row r="3066">
          <cell r="A3066">
            <v>3064</v>
          </cell>
          <cell r="B3066">
            <v>62</v>
          </cell>
          <cell r="C3066" t="str">
            <v>055</v>
          </cell>
          <cell r="D3066" t="str">
            <v xml:space="preserve">CHATHAM                      </v>
          </cell>
          <cell r="E3066">
            <v>0</v>
          </cell>
          <cell r="G3066">
            <v>8550</v>
          </cell>
          <cell r="H3066" t="str">
            <v>Maintenance of Equipment (4230)</v>
          </cell>
          <cell r="I3066">
            <v>69742</v>
          </cell>
          <cell r="J3066">
            <v>0</v>
          </cell>
          <cell r="K3066">
            <v>69742</v>
          </cell>
          <cell r="L3066">
            <v>0.58213050818101952</v>
          </cell>
          <cell r="M3066">
            <v>100.11771461383864</v>
          </cell>
        </row>
        <row r="3067">
          <cell r="A3067">
            <v>3065</v>
          </cell>
          <cell r="B3067">
            <v>63</v>
          </cell>
          <cell r="C3067" t="str">
            <v>055</v>
          </cell>
          <cell r="D3067" t="str">
            <v xml:space="preserve">CHATHAM                      </v>
          </cell>
          <cell r="E3067">
            <v>0</v>
          </cell>
          <cell r="G3067">
            <v>8555</v>
          </cell>
          <cell r="H3067" t="str">
            <v xml:space="preserve">Extraordinary Maintenance (4300)   </v>
          </cell>
          <cell r="I3067">
            <v>0</v>
          </cell>
          <cell r="J3067">
            <v>0</v>
          </cell>
          <cell r="K3067">
            <v>0</v>
          </cell>
          <cell r="L3067">
            <v>0</v>
          </cell>
          <cell r="M3067">
            <v>0</v>
          </cell>
        </row>
        <row r="3068">
          <cell r="A3068">
            <v>3066</v>
          </cell>
          <cell r="B3068">
            <v>64</v>
          </cell>
          <cell r="C3068" t="str">
            <v>055</v>
          </cell>
          <cell r="D3068" t="str">
            <v xml:space="preserve">CHATHAM                      </v>
          </cell>
          <cell r="E3068">
            <v>0</v>
          </cell>
          <cell r="G3068">
            <v>8560</v>
          </cell>
          <cell r="H3068" t="str">
            <v>Networking and Telecommunications (4400)</v>
          </cell>
          <cell r="I3068">
            <v>117603</v>
          </cell>
          <cell r="J3068">
            <v>14720</v>
          </cell>
          <cell r="K3068">
            <v>132323</v>
          </cell>
          <cell r="L3068">
            <v>1.1044887619230457</v>
          </cell>
          <cell r="M3068">
            <v>189.9554981337927</v>
          </cell>
        </row>
        <row r="3069">
          <cell r="A3069">
            <v>3067</v>
          </cell>
          <cell r="B3069">
            <v>65</v>
          </cell>
          <cell r="C3069" t="str">
            <v>055</v>
          </cell>
          <cell r="D3069" t="str">
            <v xml:space="preserve">CHATHAM                      </v>
          </cell>
          <cell r="E3069">
            <v>0</v>
          </cell>
          <cell r="G3069">
            <v>8565</v>
          </cell>
          <cell r="H3069" t="str">
            <v>Technology Maintenance (4450)</v>
          </cell>
          <cell r="I3069">
            <v>74555</v>
          </cell>
          <cell r="J3069">
            <v>0</v>
          </cell>
          <cell r="K3069">
            <v>74555</v>
          </cell>
          <cell r="L3069">
            <v>0.62230420747090576</v>
          </cell>
          <cell r="M3069">
            <v>107.02698822853861</v>
          </cell>
        </row>
        <row r="3070">
          <cell r="A3070">
            <v>3068</v>
          </cell>
          <cell r="B3070">
            <v>66</v>
          </cell>
          <cell r="C3070" t="str">
            <v>055</v>
          </cell>
          <cell r="D3070" t="str">
            <v xml:space="preserve">CHATHAM                      </v>
          </cell>
          <cell r="E3070">
            <v>13</v>
          </cell>
          <cell r="F3070" t="str">
            <v>Insurance, Retirement Programs and Other</v>
          </cell>
          <cell r="I3070">
            <v>1970607</v>
          </cell>
          <cell r="J3070">
            <v>71890</v>
          </cell>
          <cell r="K3070">
            <v>2042497</v>
          </cell>
          <cell r="L3070">
            <v>17.048547741220609</v>
          </cell>
          <cell r="M3070">
            <v>2932.0944587998852</v>
          </cell>
        </row>
        <row r="3071">
          <cell r="A3071">
            <v>3069</v>
          </cell>
          <cell r="B3071">
            <v>67</v>
          </cell>
          <cell r="C3071" t="str">
            <v>055</v>
          </cell>
          <cell r="D3071" t="str">
            <v xml:space="preserve">CHATHAM                      </v>
          </cell>
          <cell r="E3071">
            <v>0</v>
          </cell>
          <cell r="G3071">
            <v>8570</v>
          </cell>
          <cell r="H3071" t="str">
            <v>Employer Retirement Contributions (5100)</v>
          </cell>
          <cell r="I3071">
            <v>169936</v>
          </cell>
          <cell r="J3071">
            <v>2390</v>
          </cell>
          <cell r="K3071">
            <v>172326</v>
          </cell>
          <cell r="L3071">
            <v>1.4383903810157777</v>
          </cell>
          <cell r="M3071">
            <v>247.38156761412574</v>
          </cell>
        </row>
        <row r="3072">
          <cell r="A3072">
            <v>3070</v>
          </cell>
          <cell r="B3072">
            <v>68</v>
          </cell>
          <cell r="C3072" t="str">
            <v>055</v>
          </cell>
          <cell r="D3072" t="str">
            <v xml:space="preserve">CHATHAM                      </v>
          </cell>
          <cell r="E3072">
            <v>0</v>
          </cell>
          <cell r="G3072">
            <v>8575</v>
          </cell>
          <cell r="H3072" t="str">
            <v>Insurance for Active Employees (5200)</v>
          </cell>
          <cell r="I3072">
            <v>1267959</v>
          </cell>
          <cell r="J3072">
            <v>69500</v>
          </cell>
          <cell r="K3072">
            <v>1337459</v>
          </cell>
          <cell r="L3072">
            <v>11.163655865063781</v>
          </cell>
          <cell r="M3072">
            <v>1919.9813379270743</v>
          </cell>
        </row>
        <row r="3073">
          <cell r="A3073">
            <v>3071</v>
          </cell>
          <cell r="B3073">
            <v>69</v>
          </cell>
          <cell r="C3073" t="str">
            <v>055</v>
          </cell>
          <cell r="D3073" t="str">
            <v xml:space="preserve">CHATHAM                      </v>
          </cell>
          <cell r="E3073">
            <v>0</v>
          </cell>
          <cell r="G3073">
            <v>8580</v>
          </cell>
          <cell r="H3073" t="str">
            <v>Insurance for Retired School Employees (5250)</v>
          </cell>
          <cell r="I3073">
            <v>290567</v>
          </cell>
          <cell r="J3073">
            <v>0</v>
          </cell>
          <cell r="K3073">
            <v>290567</v>
          </cell>
          <cell r="L3073">
            <v>2.4253378935309327</v>
          </cell>
          <cell r="M3073">
            <v>417.12173413723798</v>
          </cell>
        </row>
        <row r="3074">
          <cell r="A3074">
            <v>3072</v>
          </cell>
          <cell r="B3074">
            <v>70</v>
          </cell>
          <cell r="C3074" t="str">
            <v>055</v>
          </cell>
          <cell r="D3074" t="str">
            <v xml:space="preserve">CHATHAM                      </v>
          </cell>
          <cell r="E3074">
            <v>0</v>
          </cell>
          <cell r="G3074">
            <v>8585</v>
          </cell>
          <cell r="H3074" t="str">
            <v>Other Non-Employee Insurance (5260)</v>
          </cell>
          <cell r="I3074">
            <v>242145</v>
          </cell>
          <cell r="J3074">
            <v>0</v>
          </cell>
          <cell r="K3074">
            <v>242145</v>
          </cell>
          <cell r="L3074">
            <v>2.02116360161012</v>
          </cell>
          <cell r="M3074">
            <v>347.609819121447</v>
          </cell>
        </row>
        <row r="3075">
          <cell r="A3075">
            <v>3073</v>
          </cell>
          <cell r="B3075">
            <v>71</v>
          </cell>
          <cell r="C3075" t="str">
            <v>055</v>
          </cell>
          <cell r="D3075" t="str">
            <v xml:space="preserve">CHATHAM                      </v>
          </cell>
          <cell r="E3075">
            <v>0</v>
          </cell>
          <cell r="G3075">
            <v>8590</v>
          </cell>
          <cell r="H3075" t="str">
            <v xml:space="preserve">Rental Lease of Equipment (5300)   </v>
          </cell>
          <cell r="I3075">
            <v>0</v>
          </cell>
          <cell r="J3075">
            <v>0</v>
          </cell>
          <cell r="K3075">
            <v>0</v>
          </cell>
          <cell r="L3075">
            <v>0</v>
          </cell>
          <cell r="M3075">
            <v>0</v>
          </cell>
        </row>
        <row r="3076">
          <cell r="A3076">
            <v>3074</v>
          </cell>
          <cell r="B3076">
            <v>72</v>
          </cell>
          <cell r="C3076" t="str">
            <v>055</v>
          </cell>
          <cell r="D3076" t="str">
            <v xml:space="preserve">CHATHAM                      </v>
          </cell>
          <cell r="E3076">
            <v>0</v>
          </cell>
          <cell r="G3076">
            <v>8595</v>
          </cell>
          <cell r="H3076" t="str">
            <v>Rental Lease  of Buildings (5350)</v>
          </cell>
          <cell r="I3076">
            <v>0</v>
          </cell>
          <cell r="J3076">
            <v>0</v>
          </cell>
          <cell r="K3076">
            <v>0</v>
          </cell>
          <cell r="L3076">
            <v>0</v>
          </cell>
          <cell r="M3076">
            <v>0</v>
          </cell>
        </row>
        <row r="3077">
          <cell r="A3077">
            <v>3075</v>
          </cell>
          <cell r="B3077">
            <v>73</v>
          </cell>
          <cell r="C3077" t="str">
            <v>055</v>
          </cell>
          <cell r="D3077" t="str">
            <v xml:space="preserve">CHATHAM                      </v>
          </cell>
          <cell r="E3077">
            <v>0</v>
          </cell>
          <cell r="G3077">
            <v>8600</v>
          </cell>
          <cell r="H3077" t="str">
            <v>Short Term Interest RAN's (5400)</v>
          </cell>
          <cell r="I3077">
            <v>0</v>
          </cell>
          <cell r="J3077">
            <v>0</v>
          </cell>
          <cell r="K3077">
            <v>0</v>
          </cell>
          <cell r="L3077">
            <v>0</v>
          </cell>
          <cell r="M3077">
            <v>0</v>
          </cell>
        </row>
        <row r="3078">
          <cell r="A3078">
            <v>3076</v>
          </cell>
          <cell r="B3078">
            <v>74</v>
          </cell>
          <cell r="C3078" t="str">
            <v>055</v>
          </cell>
          <cell r="D3078" t="str">
            <v xml:space="preserve">CHATHAM                      </v>
          </cell>
          <cell r="E3078">
            <v>0</v>
          </cell>
          <cell r="G3078">
            <v>8610</v>
          </cell>
          <cell r="H3078" t="str">
            <v>Crossing Guards, Inspections, Bank Charges (5500)</v>
          </cell>
          <cell r="I3078">
            <v>0</v>
          </cell>
          <cell r="J3078">
            <v>0</v>
          </cell>
          <cell r="K3078">
            <v>0</v>
          </cell>
          <cell r="L3078">
            <v>0</v>
          </cell>
          <cell r="M3078">
            <v>0</v>
          </cell>
        </row>
        <row r="3079">
          <cell r="A3079">
            <v>3077</v>
          </cell>
          <cell r="B3079">
            <v>75</v>
          </cell>
          <cell r="C3079" t="str">
            <v>055</v>
          </cell>
          <cell r="D3079" t="str">
            <v xml:space="preserve">CHATHAM                      </v>
          </cell>
          <cell r="E3079">
            <v>14</v>
          </cell>
          <cell r="F3079" t="str">
            <v xml:space="preserve">Payments To Out-Of-District Schools </v>
          </cell>
          <cell r="I3079">
            <v>474271</v>
          </cell>
          <cell r="J3079">
            <v>13224</v>
          </cell>
          <cell r="K3079">
            <v>487495</v>
          </cell>
          <cell r="L3079">
            <v>4.0690790640604817</v>
          </cell>
          <cell r="M3079">
            <v>7605.2262090483628</v>
          </cell>
        </row>
        <row r="3080">
          <cell r="A3080">
            <v>3078</v>
          </cell>
          <cell r="B3080">
            <v>76</v>
          </cell>
          <cell r="C3080" t="str">
            <v>055</v>
          </cell>
          <cell r="D3080" t="str">
            <v xml:space="preserve">CHATHAM                      </v>
          </cell>
          <cell r="E3080">
            <v>15</v>
          </cell>
          <cell r="F3080" t="str">
            <v>Tuition To Other Schools (9000)</v>
          </cell>
          <cell r="G3080" t="str">
            <v xml:space="preserve"> </v>
          </cell>
          <cell r="I3080">
            <v>474271</v>
          </cell>
          <cell r="J3080">
            <v>13224</v>
          </cell>
          <cell r="K3080">
            <v>487495</v>
          </cell>
          <cell r="L3080">
            <v>4.0690790640604817</v>
          </cell>
          <cell r="M3080">
            <v>7605.2262090483628</v>
          </cell>
        </row>
        <row r="3081">
          <cell r="A3081">
            <v>3079</v>
          </cell>
          <cell r="B3081">
            <v>77</v>
          </cell>
          <cell r="C3081" t="str">
            <v>055</v>
          </cell>
          <cell r="D3081" t="str">
            <v xml:space="preserve">CHATHAM                      </v>
          </cell>
          <cell r="E3081">
            <v>16</v>
          </cell>
          <cell r="F3081" t="str">
            <v>Out-of-District Transportation (3300)</v>
          </cell>
          <cell r="I3081">
            <v>0</v>
          </cell>
          <cell r="K3081">
            <v>0</v>
          </cell>
          <cell r="L3081">
            <v>0</v>
          </cell>
          <cell r="M3081">
            <v>0</v>
          </cell>
        </row>
        <row r="3082">
          <cell r="A3082">
            <v>3080</v>
          </cell>
          <cell r="B3082">
            <v>78</v>
          </cell>
          <cell r="C3082" t="str">
            <v>055</v>
          </cell>
          <cell r="D3082" t="str">
            <v xml:space="preserve">CHATHAM                      </v>
          </cell>
          <cell r="E3082">
            <v>17</v>
          </cell>
          <cell r="F3082" t="str">
            <v>TOTAL EXPENDITURES</v>
          </cell>
          <cell r="I3082">
            <v>10108138</v>
          </cell>
          <cell r="J3082">
            <v>1872337</v>
          </cell>
          <cell r="K3082">
            <v>11980475</v>
          </cell>
          <cell r="L3082">
            <v>100</v>
          </cell>
          <cell r="M3082">
            <v>15749.276981727355</v>
          </cell>
        </row>
        <row r="3083">
          <cell r="A3083">
            <v>3081</v>
          </cell>
          <cell r="B3083">
            <v>79</v>
          </cell>
          <cell r="C3083" t="str">
            <v>055</v>
          </cell>
          <cell r="D3083" t="str">
            <v xml:space="preserve">CHATHAM                      </v>
          </cell>
          <cell r="E3083">
            <v>18</v>
          </cell>
          <cell r="F3083" t="str">
            <v>percentage of overall spending from the general fund</v>
          </cell>
          <cell r="I3083">
            <v>84.371763223077551</v>
          </cell>
        </row>
        <row r="3084">
          <cell r="A3084">
            <v>3082</v>
          </cell>
          <cell r="B3084">
            <v>1</v>
          </cell>
          <cell r="C3084" t="str">
            <v>056</v>
          </cell>
          <cell r="D3084" t="str">
            <v xml:space="preserve">CHELMSFORD                   </v>
          </cell>
          <cell r="E3084">
            <v>1</v>
          </cell>
          <cell r="F3084" t="str">
            <v>In-District FTE Average Membership</v>
          </cell>
          <cell r="G3084" t="str">
            <v xml:space="preserve"> </v>
          </cell>
        </row>
        <row r="3085">
          <cell r="A3085">
            <v>3083</v>
          </cell>
          <cell r="B3085">
            <v>2</v>
          </cell>
          <cell r="C3085" t="str">
            <v>056</v>
          </cell>
          <cell r="D3085" t="str">
            <v xml:space="preserve">CHELMSFORD                   </v>
          </cell>
          <cell r="E3085">
            <v>2</v>
          </cell>
          <cell r="F3085" t="str">
            <v>Out-of-District FTE Average Membership</v>
          </cell>
          <cell r="G3085" t="str">
            <v xml:space="preserve"> </v>
          </cell>
        </row>
        <row r="3086">
          <cell r="A3086">
            <v>3084</v>
          </cell>
          <cell r="B3086">
            <v>3</v>
          </cell>
          <cell r="C3086" t="str">
            <v>056</v>
          </cell>
          <cell r="D3086" t="str">
            <v xml:space="preserve">CHELMSFORD                   </v>
          </cell>
          <cell r="E3086">
            <v>3</v>
          </cell>
          <cell r="F3086" t="str">
            <v>Total FTE Average Membership</v>
          </cell>
          <cell r="G3086" t="str">
            <v xml:space="preserve"> </v>
          </cell>
        </row>
        <row r="3087">
          <cell r="A3087">
            <v>3085</v>
          </cell>
          <cell r="B3087">
            <v>4</v>
          </cell>
          <cell r="C3087" t="str">
            <v>056</v>
          </cell>
          <cell r="D3087" t="str">
            <v xml:space="preserve">CHELMSFORD                   </v>
          </cell>
          <cell r="E3087">
            <v>4</v>
          </cell>
          <cell r="F3087" t="str">
            <v>Administration</v>
          </cell>
          <cell r="G3087" t="str">
            <v xml:space="preserve"> </v>
          </cell>
          <cell r="I3087">
            <v>2071420</v>
          </cell>
          <cell r="J3087">
            <v>0</v>
          </cell>
          <cell r="K3087">
            <v>2071420</v>
          </cell>
          <cell r="L3087">
            <v>3.3168106603449425</v>
          </cell>
          <cell r="M3087">
            <v>384.29371822937924</v>
          </cell>
        </row>
        <row r="3088">
          <cell r="A3088">
            <v>3086</v>
          </cell>
          <cell r="B3088">
            <v>5</v>
          </cell>
          <cell r="C3088" t="str">
            <v>056</v>
          </cell>
          <cell r="D3088" t="str">
            <v xml:space="preserve">CHELMSFORD                   </v>
          </cell>
          <cell r="E3088">
            <v>0</v>
          </cell>
          <cell r="G3088">
            <v>8300</v>
          </cell>
          <cell r="H3088" t="str">
            <v>School Committee (1110)</v>
          </cell>
          <cell r="I3088">
            <v>58719</v>
          </cell>
          <cell r="J3088">
            <v>0</v>
          </cell>
          <cell r="K3088">
            <v>58719</v>
          </cell>
          <cell r="L3088">
            <v>9.4022363965200056E-2</v>
          </cell>
          <cell r="M3088">
            <v>10.893658862379874</v>
          </cell>
        </row>
        <row r="3089">
          <cell r="A3089">
            <v>3087</v>
          </cell>
          <cell r="B3089">
            <v>6</v>
          </cell>
          <cell r="C3089" t="str">
            <v>056</v>
          </cell>
          <cell r="D3089" t="str">
            <v xml:space="preserve">CHELMSFORD                   </v>
          </cell>
          <cell r="E3089">
            <v>0</v>
          </cell>
          <cell r="G3089">
            <v>8305</v>
          </cell>
          <cell r="H3089" t="str">
            <v>Superintendent (1210)</v>
          </cell>
          <cell r="I3089">
            <v>214615</v>
          </cell>
          <cell r="J3089">
            <v>0</v>
          </cell>
          <cell r="K3089">
            <v>214615</v>
          </cell>
          <cell r="L3089">
            <v>0.34364702468351654</v>
          </cell>
          <cell r="M3089">
            <v>39.815776780082373</v>
          </cell>
        </row>
        <row r="3090">
          <cell r="A3090">
            <v>3088</v>
          </cell>
          <cell r="B3090">
            <v>7</v>
          </cell>
          <cell r="C3090" t="str">
            <v>056</v>
          </cell>
          <cell r="D3090" t="str">
            <v xml:space="preserve">CHELMSFORD                   </v>
          </cell>
          <cell r="E3090">
            <v>0</v>
          </cell>
          <cell r="G3090">
            <v>8310</v>
          </cell>
          <cell r="H3090" t="str">
            <v>Assistant Superintendents (1220)</v>
          </cell>
          <cell r="I3090">
            <v>109592</v>
          </cell>
          <cell r="J3090">
            <v>0</v>
          </cell>
          <cell r="K3090">
            <v>109592</v>
          </cell>
          <cell r="L3090">
            <v>0.17548151214554411</v>
          </cell>
          <cell r="M3090">
            <v>20.331713108975549</v>
          </cell>
        </row>
        <row r="3091">
          <cell r="A3091">
            <v>3089</v>
          </cell>
          <cell r="B3091">
            <v>8</v>
          </cell>
          <cell r="C3091" t="str">
            <v>056</v>
          </cell>
          <cell r="D3091" t="str">
            <v xml:space="preserve">CHELMSFORD                   </v>
          </cell>
          <cell r="E3091">
            <v>0</v>
          </cell>
          <cell r="G3091">
            <v>8315</v>
          </cell>
          <cell r="H3091" t="str">
            <v>Other District-Wide Administration (1230)</v>
          </cell>
          <cell r="I3091">
            <v>140775</v>
          </cell>
          <cell r="J3091">
            <v>0</v>
          </cell>
          <cell r="K3091">
            <v>140775</v>
          </cell>
          <cell r="L3091">
            <v>0.2254125289463553</v>
          </cell>
          <cell r="M3091">
            <v>26.116841675633559</v>
          </cell>
        </row>
        <row r="3092">
          <cell r="A3092">
            <v>3090</v>
          </cell>
          <cell r="B3092">
            <v>9</v>
          </cell>
          <cell r="C3092" t="str">
            <v>056</v>
          </cell>
          <cell r="D3092" t="str">
            <v xml:space="preserve">CHELMSFORD                   </v>
          </cell>
          <cell r="E3092">
            <v>0</v>
          </cell>
          <cell r="G3092">
            <v>8320</v>
          </cell>
          <cell r="H3092" t="str">
            <v>Business and Finance (1410)</v>
          </cell>
          <cell r="I3092">
            <v>425605</v>
          </cell>
          <cell r="J3092">
            <v>0</v>
          </cell>
          <cell r="K3092">
            <v>425605</v>
          </cell>
          <cell r="L3092">
            <v>0.68148960669304603</v>
          </cell>
          <cell r="M3092">
            <v>78.959036770435233</v>
          </cell>
        </row>
        <row r="3093">
          <cell r="A3093">
            <v>3091</v>
          </cell>
          <cell r="B3093">
            <v>10</v>
          </cell>
          <cell r="C3093" t="str">
            <v>056</v>
          </cell>
          <cell r="D3093" t="str">
            <v xml:space="preserve">CHELMSFORD                   </v>
          </cell>
          <cell r="E3093">
            <v>0</v>
          </cell>
          <cell r="G3093">
            <v>8325</v>
          </cell>
          <cell r="H3093" t="str">
            <v>Human Resources and Benefits (1420)</v>
          </cell>
          <cell r="I3093">
            <v>92829</v>
          </cell>
          <cell r="J3093">
            <v>0</v>
          </cell>
          <cell r="K3093">
            <v>92829</v>
          </cell>
          <cell r="L3093">
            <v>0.1486401679954624</v>
          </cell>
          <cell r="M3093">
            <v>17.221809951393269</v>
          </cell>
        </row>
        <row r="3094">
          <cell r="A3094">
            <v>3092</v>
          </cell>
          <cell r="B3094">
            <v>11</v>
          </cell>
          <cell r="C3094" t="str">
            <v>056</v>
          </cell>
          <cell r="D3094" t="str">
            <v xml:space="preserve">CHELMSFORD                   </v>
          </cell>
          <cell r="E3094">
            <v>0</v>
          </cell>
          <cell r="G3094">
            <v>8330</v>
          </cell>
          <cell r="H3094" t="str">
            <v>Legal Service For School Committee (1430)</v>
          </cell>
          <cell r="I3094">
            <v>73152</v>
          </cell>
          <cell r="J3094">
            <v>0</v>
          </cell>
          <cell r="K3094">
            <v>73152</v>
          </cell>
          <cell r="L3094">
            <v>0.11713285254827763</v>
          </cell>
          <cell r="M3094">
            <v>13.57129605580498</v>
          </cell>
        </row>
        <row r="3095">
          <cell r="A3095">
            <v>3093</v>
          </cell>
          <cell r="B3095">
            <v>12</v>
          </cell>
          <cell r="C3095" t="str">
            <v>056</v>
          </cell>
          <cell r="D3095" t="str">
            <v xml:space="preserve">CHELMSFORD                   </v>
          </cell>
          <cell r="E3095">
            <v>0</v>
          </cell>
          <cell r="G3095">
            <v>8335</v>
          </cell>
          <cell r="H3095" t="str">
            <v>Legal Settlements (1435)</v>
          </cell>
          <cell r="I3095">
            <v>0</v>
          </cell>
          <cell r="J3095">
            <v>0</v>
          </cell>
          <cell r="K3095">
            <v>0</v>
          </cell>
          <cell r="L3095">
            <v>0</v>
          </cell>
          <cell r="M3095">
            <v>0</v>
          </cell>
        </row>
        <row r="3096">
          <cell r="A3096">
            <v>3094</v>
          </cell>
          <cell r="B3096">
            <v>13</v>
          </cell>
          <cell r="C3096" t="str">
            <v>056</v>
          </cell>
          <cell r="D3096" t="str">
            <v xml:space="preserve">CHELMSFORD                   </v>
          </cell>
          <cell r="E3096">
            <v>0</v>
          </cell>
          <cell r="G3096">
            <v>8340</v>
          </cell>
          <cell r="H3096" t="str">
            <v>District-wide Information Mgmt and Tech (1450)</v>
          </cell>
          <cell r="I3096">
            <v>956133</v>
          </cell>
          <cell r="J3096">
            <v>0</v>
          </cell>
          <cell r="K3096">
            <v>956133</v>
          </cell>
          <cell r="L3096">
            <v>1.5309846033675407</v>
          </cell>
          <cell r="M3096">
            <v>177.3835850246744</v>
          </cell>
        </row>
        <row r="3097">
          <cell r="A3097">
            <v>3095</v>
          </cell>
          <cell r="B3097">
            <v>14</v>
          </cell>
          <cell r="C3097" t="str">
            <v>056</v>
          </cell>
          <cell r="D3097" t="str">
            <v xml:space="preserve">CHELMSFORD                   </v>
          </cell>
          <cell r="E3097">
            <v>5</v>
          </cell>
          <cell r="F3097" t="str">
            <v xml:space="preserve">Instructional Leadership </v>
          </cell>
          <cell r="I3097">
            <v>2350632</v>
          </cell>
          <cell r="J3097">
            <v>285349</v>
          </cell>
          <cell r="K3097">
            <v>2635981</v>
          </cell>
          <cell r="L3097">
            <v>4.2208001666811761</v>
          </cell>
          <cell r="M3097">
            <v>489.03213238840863</v>
          </cell>
        </row>
        <row r="3098">
          <cell r="A3098">
            <v>3096</v>
          </cell>
          <cell r="B3098">
            <v>15</v>
          </cell>
          <cell r="C3098" t="str">
            <v>056</v>
          </cell>
          <cell r="D3098" t="str">
            <v xml:space="preserve">CHELMSFORD                   </v>
          </cell>
          <cell r="E3098">
            <v>0</v>
          </cell>
          <cell r="G3098">
            <v>8345</v>
          </cell>
          <cell r="H3098" t="str">
            <v>Curriculum Directors  (Supervisory) (2110)</v>
          </cell>
          <cell r="I3098">
            <v>647032</v>
          </cell>
          <cell r="J3098">
            <v>258229</v>
          </cell>
          <cell r="K3098">
            <v>905261</v>
          </cell>
          <cell r="L3098">
            <v>1.4495270564127618</v>
          </cell>
          <cell r="M3098">
            <v>167.94571629995178</v>
          </cell>
        </row>
        <row r="3099">
          <cell r="A3099">
            <v>3097</v>
          </cell>
          <cell r="B3099">
            <v>16</v>
          </cell>
          <cell r="C3099" t="str">
            <v>056</v>
          </cell>
          <cell r="D3099" t="str">
            <v xml:space="preserve">CHELMSFORD                   </v>
          </cell>
          <cell r="E3099">
            <v>0</v>
          </cell>
          <cell r="G3099">
            <v>8350</v>
          </cell>
          <cell r="H3099" t="str">
            <v>Department Heads  (Non-Supervisory) (2120)</v>
          </cell>
          <cell r="I3099">
            <v>128446</v>
          </cell>
          <cell r="J3099">
            <v>0</v>
          </cell>
          <cell r="K3099">
            <v>128446</v>
          </cell>
          <cell r="L3099">
            <v>0.20567101895253811</v>
          </cell>
          <cell r="M3099">
            <v>23.829542503061113</v>
          </cell>
        </row>
        <row r="3100">
          <cell r="A3100">
            <v>3098</v>
          </cell>
          <cell r="B3100">
            <v>17</v>
          </cell>
          <cell r="C3100" t="str">
            <v>056</v>
          </cell>
          <cell r="D3100" t="str">
            <v xml:space="preserve">CHELMSFORD                   </v>
          </cell>
          <cell r="E3100">
            <v>0</v>
          </cell>
          <cell r="G3100">
            <v>8355</v>
          </cell>
          <cell r="H3100" t="str">
            <v>School Leadership-Building (2210)</v>
          </cell>
          <cell r="I3100">
            <v>1575154</v>
          </cell>
          <cell r="J3100">
            <v>27120</v>
          </cell>
          <cell r="K3100">
            <v>1602274</v>
          </cell>
          <cell r="L3100">
            <v>2.5656020913158764</v>
          </cell>
          <cell r="M3100">
            <v>297.25687358539574</v>
          </cell>
        </row>
        <row r="3101">
          <cell r="A3101">
            <v>3099</v>
          </cell>
          <cell r="B3101">
            <v>18</v>
          </cell>
          <cell r="C3101" t="str">
            <v>056</v>
          </cell>
          <cell r="D3101" t="str">
            <v xml:space="preserve">CHELMSFORD                   </v>
          </cell>
          <cell r="E3101">
            <v>0</v>
          </cell>
          <cell r="G3101">
            <v>8360</v>
          </cell>
          <cell r="H3101" t="str">
            <v>Curriculum Leaders/Dept Heads-Building Level (2220)</v>
          </cell>
          <cell r="I3101">
            <v>0</v>
          </cell>
          <cell r="J3101">
            <v>0</v>
          </cell>
          <cell r="K3101">
            <v>0</v>
          </cell>
          <cell r="L3101">
            <v>0</v>
          </cell>
          <cell r="M3101">
            <v>0</v>
          </cell>
        </row>
        <row r="3102">
          <cell r="A3102">
            <v>3100</v>
          </cell>
          <cell r="B3102">
            <v>19</v>
          </cell>
          <cell r="C3102" t="str">
            <v>056</v>
          </cell>
          <cell r="D3102" t="str">
            <v xml:space="preserve">CHELMSFORD                   </v>
          </cell>
          <cell r="E3102">
            <v>0</v>
          </cell>
          <cell r="G3102">
            <v>8365</v>
          </cell>
          <cell r="H3102" t="str">
            <v>Building Technology (2250)</v>
          </cell>
          <cell r="I3102">
            <v>0</v>
          </cell>
          <cell r="J3102">
            <v>0</v>
          </cell>
          <cell r="K3102">
            <v>0</v>
          </cell>
          <cell r="L3102">
            <v>0</v>
          </cell>
          <cell r="M3102">
            <v>0</v>
          </cell>
        </row>
        <row r="3103">
          <cell r="A3103">
            <v>3101</v>
          </cell>
          <cell r="B3103">
            <v>20</v>
          </cell>
          <cell r="C3103" t="str">
            <v>056</v>
          </cell>
          <cell r="D3103" t="str">
            <v xml:space="preserve">CHELMSFORD                   </v>
          </cell>
          <cell r="E3103">
            <v>0</v>
          </cell>
          <cell r="G3103">
            <v>8380</v>
          </cell>
          <cell r="H3103" t="str">
            <v>Instructional Coordinators and Team Leaders (2315)</v>
          </cell>
          <cell r="I3103">
            <v>0</v>
          </cell>
          <cell r="J3103">
            <v>0</v>
          </cell>
          <cell r="K3103">
            <v>0</v>
          </cell>
          <cell r="L3103">
            <v>0</v>
          </cell>
          <cell r="M3103">
            <v>0</v>
          </cell>
        </row>
        <row r="3104">
          <cell r="A3104">
            <v>3102</v>
          </cell>
          <cell r="B3104">
            <v>21</v>
          </cell>
          <cell r="C3104" t="str">
            <v>056</v>
          </cell>
          <cell r="D3104" t="str">
            <v xml:space="preserve">CHELMSFORD                   </v>
          </cell>
          <cell r="E3104">
            <v>6</v>
          </cell>
          <cell r="F3104" t="str">
            <v>Classroom and Specialist Teachers</v>
          </cell>
          <cell r="I3104">
            <v>21695017</v>
          </cell>
          <cell r="J3104">
            <v>623187</v>
          </cell>
          <cell r="K3104">
            <v>22318204</v>
          </cell>
          <cell r="L3104">
            <v>35.736478814993163</v>
          </cell>
          <cell r="M3104">
            <v>4140.5150087195279</v>
          </cell>
        </row>
        <row r="3105">
          <cell r="A3105">
            <v>3103</v>
          </cell>
          <cell r="B3105">
            <v>22</v>
          </cell>
          <cell r="C3105" t="str">
            <v>056</v>
          </cell>
          <cell r="D3105" t="str">
            <v xml:space="preserve">CHELMSFORD                   </v>
          </cell>
          <cell r="E3105">
            <v>0</v>
          </cell>
          <cell r="G3105">
            <v>8370</v>
          </cell>
          <cell r="H3105" t="str">
            <v>Teachers, Classroom (2305)</v>
          </cell>
          <cell r="I3105">
            <v>17470584</v>
          </cell>
          <cell r="J3105">
            <v>490909</v>
          </cell>
          <cell r="K3105">
            <v>17961493</v>
          </cell>
          <cell r="L3105">
            <v>28.760401781440301</v>
          </cell>
          <cell r="M3105">
            <v>3332.2498237542209</v>
          </cell>
        </row>
        <row r="3106">
          <cell r="A3106">
            <v>3104</v>
          </cell>
          <cell r="B3106">
            <v>23</v>
          </cell>
          <cell r="C3106" t="str">
            <v>056</v>
          </cell>
          <cell r="D3106" t="str">
            <v xml:space="preserve">CHELMSFORD                   </v>
          </cell>
          <cell r="E3106">
            <v>0</v>
          </cell>
          <cell r="G3106">
            <v>8375</v>
          </cell>
          <cell r="H3106" t="str">
            <v>Teachers, Specialists  (2310)</v>
          </cell>
          <cell r="I3106">
            <v>4224433</v>
          </cell>
          <cell r="J3106">
            <v>132278</v>
          </cell>
          <cell r="K3106">
            <v>4356711</v>
          </cell>
          <cell r="L3106">
            <v>6.9760770335528655</v>
          </cell>
          <cell r="M3106">
            <v>808.26518496530741</v>
          </cell>
        </row>
        <row r="3107">
          <cell r="A3107">
            <v>3105</v>
          </cell>
          <cell r="B3107">
            <v>24</v>
          </cell>
          <cell r="C3107" t="str">
            <v>056</v>
          </cell>
          <cell r="D3107" t="str">
            <v xml:space="preserve">CHELMSFORD                   </v>
          </cell>
          <cell r="E3107">
            <v>7</v>
          </cell>
          <cell r="F3107" t="str">
            <v>Other Teaching Services</v>
          </cell>
          <cell r="I3107">
            <v>3490076</v>
          </cell>
          <cell r="J3107">
            <v>478169</v>
          </cell>
          <cell r="K3107">
            <v>3968245</v>
          </cell>
          <cell r="L3107">
            <v>6.3540553431271869</v>
          </cell>
          <cell r="M3107">
            <v>736.19624503728994</v>
          </cell>
        </row>
        <row r="3108">
          <cell r="A3108">
            <v>3106</v>
          </cell>
          <cell r="B3108">
            <v>25</v>
          </cell>
          <cell r="C3108" t="str">
            <v>056</v>
          </cell>
          <cell r="D3108" t="str">
            <v xml:space="preserve">CHELMSFORD                   </v>
          </cell>
          <cell r="E3108">
            <v>0</v>
          </cell>
          <cell r="G3108">
            <v>8385</v>
          </cell>
          <cell r="H3108" t="str">
            <v>Medical/ Therapeutic Services (2320)</v>
          </cell>
          <cell r="I3108">
            <v>216290</v>
          </cell>
          <cell r="J3108">
            <v>0</v>
          </cell>
          <cell r="K3108">
            <v>216290</v>
          </cell>
          <cell r="L3108">
            <v>0.34632907750528991</v>
          </cell>
          <cell r="M3108">
            <v>40.126525917405665</v>
          </cell>
        </row>
        <row r="3109">
          <cell r="A3109">
            <v>3107</v>
          </cell>
          <cell r="B3109">
            <v>26</v>
          </cell>
          <cell r="C3109" t="str">
            <v>056</v>
          </cell>
          <cell r="D3109" t="str">
            <v xml:space="preserve">CHELMSFORD                   </v>
          </cell>
          <cell r="E3109">
            <v>0</v>
          </cell>
          <cell r="G3109">
            <v>8390</v>
          </cell>
          <cell r="H3109" t="str">
            <v>Substitute Teachers (2325)</v>
          </cell>
          <cell r="I3109">
            <v>517546</v>
          </cell>
          <cell r="J3109">
            <v>0</v>
          </cell>
          <cell r="K3109">
            <v>517546</v>
          </cell>
          <cell r="L3109">
            <v>0.82870788638657722</v>
          </cell>
          <cell r="M3109">
            <v>96.016103298578912</v>
          </cell>
        </row>
        <row r="3110">
          <cell r="A3110">
            <v>3108</v>
          </cell>
          <cell r="B3110">
            <v>27</v>
          </cell>
          <cell r="C3110" t="str">
            <v>056</v>
          </cell>
          <cell r="D3110" t="str">
            <v xml:space="preserve">CHELMSFORD                   </v>
          </cell>
          <cell r="E3110">
            <v>0</v>
          </cell>
          <cell r="G3110">
            <v>8395</v>
          </cell>
          <cell r="H3110" t="str">
            <v>Non-Clerical Paraprofs./Instructional Assistants (2330)</v>
          </cell>
          <cell r="I3110">
            <v>2268303</v>
          </cell>
          <cell r="J3110">
            <v>478169</v>
          </cell>
          <cell r="K3110">
            <v>2746472</v>
          </cell>
          <cell r="L3110">
            <v>4.3977211806098691</v>
          </cell>
          <cell r="M3110">
            <v>509.53062966123707</v>
          </cell>
        </row>
        <row r="3111">
          <cell r="A3111">
            <v>3109</v>
          </cell>
          <cell r="B3111">
            <v>28</v>
          </cell>
          <cell r="C3111" t="str">
            <v>056</v>
          </cell>
          <cell r="D3111" t="str">
            <v xml:space="preserve">CHELMSFORD                   </v>
          </cell>
          <cell r="E3111">
            <v>0</v>
          </cell>
          <cell r="G3111">
            <v>8400</v>
          </cell>
          <cell r="H3111" t="str">
            <v>Librarians and Media Center Directors (2340)</v>
          </cell>
          <cell r="I3111">
            <v>487937</v>
          </cell>
          <cell r="J3111">
            <v>0</v>
          </cell>
          <cell r="K3111">
            <v>487937</v>
          </cell>
          <cell r="L3111">
            <v>0.78129719862545033</v>
          </cell>
          <cell r="M3111">
            <v>90.522986160068271</v>
          </cell>
        </row>
        <row r="3112">
          <cell r="A3112">
            <v>3110</v>
          </cell>
          <cell r="B3112">
            <v>29</v>
          </cell>
          <cell r="C3112" t="str">
            <v>056</v>
          </cell>
          <cell r="D3112" t="str">
            <v xml:space="preserve">CHELMSFORD                   </v>
          </cell>
          <cell r="E3112">
            <v>8</v>
          </cell>
          <cell r="F3112" t="str">
            <v>Professional Development</v>
          </cell>
          <cell r="I3112">
            <v>750920</v>
          </cell>
          <cell r="J3112">
            <v>153424</v>
          </cell>
          <cell r="K3112">
            <v>904344</v>
          </cell>
          <cell r="L3112">
            <v>1.4480587325694387</v>
          </cell>
          <cell r="M3112">
            <v>167.77559274238433</v>
          </cell>
        </row>
        <row r="3113">
          <cell r="A3113">
            <v>3111</v>
          </cell>
          <cell r="B3113">
            <v>30</v>
          </cell>
          <cell r="C3113" t="str">
            <v>056</v>
          </cell>
          <cell r="D3113" t="str">
            <v xml:space="preserve">CHELMSFORD                   </v>
          </cell>
          <cell r="E3113">
            <v>0</v>
          </cell>
          <cell r="G3113">
            <v>8405</v>
          </cell>
          <cell r="H3113" t="str">
            <v>Professional Development Leadership (2351)</v>
          </cell>
          <cell r="I3113">
            <v>271618</v>
          </cell>
          <cell r="J3113">
            <v>0</v>
          </cell>
          <cell r="K3113">
            <v>271618</v>
          </cell>
          <cell r="L3113">
            <v>0.43492168557876848</v>
          </cell>
          <cell r="M3113">
            <v>50.391080108344774</v>
          </cell>
        </row>
        <row r="3114">
          <cell r="A3114">
            <v>3112</v>
          </cell>
          <cell r="B3114">
            <v>31</v>
          </cell>
          <cell r="C3114" t="str">
            <v>056</v>
          </cell>
          <cell r="D3114" t="str">
            <v xml:space="preserve">CHELMSFORD                   </v>
          </cell>
          <cell r="E3114">
            <v>0</v>
          </cell>
          <cell r="G3114">
            <v>8410</v>
          </cell>
          <cell r="H3114" t="str">
            <v>Teacher/Instructional Staff-Professional Days (2353)</v>
          </cell>
          <cell r="I3114">
            <v>308376</v>
          </cell>
          <cell r="J3114">
            <v>0</v>
          </cell>
          <cell r="K3114">
            <v>308376</v>
          </cell>
          <cell r="L3114">
            <v>0.49377953490578058</v>
          </cell>
          <cell r="M3114">
            <v>57.210493117138512</v>
          </cell>
        </row>
        <row r="3115">
          <cell r="A3115">
            <v>3113</v>
          </cell>
          <cell r="B3115">
            <v>32</v>
          </cell>
          <cell r="C3115" t="str">
            <v>056</v>
          </cell>
          <cell r="D3115" t="str">
            <v xml:space="preserve">CHELMSFORD                   </v>
          </cell>
          <cell r="E3115">
            <v>0</v>
          </cell>
          <cell r="G3115">
            <v>8415</v>
          </cell>
          <cell r="H3115" t="str">
            <v>Substitutes for Instructional Staff at Prof. Dev. (2355)</v>
          </cell>
          <cell r="I3115">
            <v>64330</v>
          </cell>
          <cell r="J3115">
            <v>0</v>
          </cell>
          <cell r="K3115">
            <v>64330</v>
          </cell>
          <cell r="L3115">
            <v>0.10300684061174951</v>
          </cell>
          <cell r="M3115">
            <v>11.934622091944641</v>
          </cell>
        </row>
        <row r="3116">
          <cell r="A3116">
            <v>3114</v>
          </cell>
          <cell r="B3116">
            <v>33</v>
          </cell>
          <cell r="C3116" t="str">
            <v>056</v>
          </cell>
          <cell r="D3116" t="str">
            <v xml:space="preserve">CHELMSFORD                   </v>
          </cell>
          <cell r="E3116">
            <v>0</v>
          </cell>
          <cell r="G3116">
            <v>8420</v>
          </cell>
          <cell r="H3116" t="str">
            <v>Prof. Dev.  Stipends, Providers and Expenses (2357)</v>
          </cell>
          <cell r="I3116">
            <v>106596</v>
          </cell>
          <cell r="J3116">
            <v>153424</v>
          </cell>
          <cell r="K3116">
            <v>260020</v>
          </cell>
          <cell r="L3116">
            <v>0.41635067147314014</v>
          </cell>
          <cell r="M3116">
            <v>48.239397424956401</v>
          </cell>
        </row>
        <row r="3117">
          <cell r="A3117">
            <v>3115</v>
          </cell>
          <cell r="B3117">
            <v>34</v>
          </cell>
          <cell r="C3117" t="str">
            <v>056</v>
          </cell>
          <cell r="D3117" t="str">
            <v xml:space="preserve">CHELMSFORD                   </v>
          </cell>
          <cell r="E3117">
            <v>9</v>
          </cell>
          <cell r="F3117" t="str">
            <v>Instructional Materials, Equipment and Technology</v>
          </cell>
          <cell r="I3117">
            <v>1165070</v>
          </cell>
          <cell r="J3117">
            <v>391211</v>
          </cell>
          <cell r="K3117">
            <v>1556281</v>
          </cell>
          <cell r="L3117">
            <v>2.491956923893893</v>
          </cell>
          <cell r="M3117">
            <v>288.72416607918075</v>
          </cell>
        </row>
        <row r="3118">
          <cell r="A3118">
            <v>3116</v>
          </cell>
          <cell r="B3118">
            <v>35</v>
          </cell>
          <cell r="C3118" t="str">
            <v>056</v>
          </cell>
          <cell r="D3118" t="str">
            <v xml:space="preserve">CHELMSFORD                   </v>
          </cell>
          <cell r="E3118">
            <v>0</v>
          </cell>
          <cell r="G3118">
            <v>8425</v>
          </cell>
          <cell r="H3118" t="str">
            <v>Textbooks &amp; Related Software/Media/Materials (2410)</v>
          </cell>
          <cell r="I3118">
            <v>206425</v>
          </cell>
          <cell r="J3118">
            <v>253669</v>
          </cell>
          <cell r="K3118">
            <v>460094</v>
          </cell>
          <cell r="L3118">
            <v>0.73671427521253352</v>
          </cell>
          <cell r="M3118">
            <v>85.357500649326553</v>
          </cell>
        </row>
        <row r="3119">
          <cell r="A3119">
            <v>3117</v>
          </cell>
          <cell r="B3119">
            <v>36</v>
          </cell>
          <cell r="C3119" t="str">
            <v>056</v>
          </cell>
          <cell r="D3119" t="str">
            <v xml:space="preserve">CHELMSFORD                   </v>
          </cell>
          <cell r="E3119">
            <v>0</v>
          </cell>
          <cell r="G3119">
            <v>8430</v>
          </cell>
          <cell r="H3119" t="str">
            <v>Other Instructional Materials (2415)</v>
          </cell>
          <cell r="I3119">
            <v>48820</v>
          </cell>
          <cell r="J3119">
            <v>0</v>
          </cell>
          <cell r="K3119">
            <v>48820</v>
          </cell>
          <cell r="L3119">
            <v>7.8171832094910784E-2</v>
          </cell>
          <cell r="M3119">
            <v>9.0571778412674853</v>
          </cell>
        </row>
        <row r="3120">
          <cell r="A3120">
            <v>3118</v>
          </cell>
          <cell r="B3120">
            <v>37</v>
          </cell>
          <cell r="C3120" t="str">
            <v>056</v>
          </cell>
          <cell r="D3120" t="str">
            <v xml:space="preserve">CHELMSFORD                   </v>
          </cell>
          <cell r="E3120">
            <v>0</v>
          </cell>
          <cell r="G3120">
            <v>8435</v>
          </cell>
          <cell r="H3120" t="str">
            <v>Instructional Equipment (2420)</v>
          </cell>
          <cell r="I3120">
            <v>319929</v>
          </cell>
          <cell r="J3120">
            <v>0</v>
          </cell>
          <cell r="K3120">
            <v>319929</v>
          </cell>
          <cell r="L3120">
            <v>0.51227849386097324</v>
          </cell>
          <cell r="M3120">
            <v>59.35382731624059</v>
          </cell>
        </row>
        <row r="3121">
          <cell r="A3121">
            <v>3119</v>
          </cell>
          <cell r="B3121">
            <v>38</v>
          </cell>
          <cell r="C3121" t="str">
            <v>056</v>
          </cell>
          <cell r="D3121" t="str">
            <v xml:space="preserve">CHELMSFORD                   </v>
          </cell>
          <cell r="E3121">
            <v>0</v>
          </cell>
          <cell r="G3121">
            <v>8440</v>
          </cell>
          <cell r="H3121" t="str">
            <v>General Supplies (2430)</v>
          </cell>
          <cell r="I3121">
            <v>403211</v>
          </cell>
          <cell r="J3121">
            <v>72687</v>
          </cell>
          <cell r="K3121">
            <v>475898</v>
          </cell>
          <cell r="L3121">
            <v>0.76202004404555213</v>
          </cell>
          <cell r="M3121">
            <v>88.289488330674189</v>
          </cell>
        </row>
        <row r="3122">
          <cell r="A3122">
            <v>3120</v>
          </cell>
          <cell r="B3122">
            <v>39</v>
          </cell>
          <cell r="C3122" t="str">
            <v>056</v>
          </cell>
          <cell r="D3122" t="str">
            <v xml:space="preserve">CHELMSFORD                   </v>
          </cell>
          <cell r="E3122">
            <v>0</v>
          </cell>
          <cell r="G3122">
            <v>8445</v>
          </cell>
          <cell r="H3122" t="str">
            <v>Other Instructional Services (2440)</v>
          </cell>
          <cell r="I3122">
            <v>86725</v>
          </cell>
          <cell r="J3122">
            <v>51140</v>
          </cell>
          <cell r="K3122">
            <v>137865</v>
          </cell>
          <cell r="L3122">
            <v>0.22075296255151322</v>
          </cell>
          <cell r="M3122">
            <v>25.576973025119663</v>
          </cell>
        </row>
        <row r="3123">
          <cell r="A3123">
            <v>3121</v>
          </cell>
          <cell r="B3123">
            <v>40</v>
          </cell>
          <cell r="C3123" t="str">
            <v>056</v>
          </cell>
          <cell r="D3123" t="str">
            <v xml:space="preserve">CHELMSFORD                   </v>
          </cell>
          <cell r="E3123">
            <v>0</v>
          </cell>
          <cell r="G3123">
            <v>8450</v>
          </cell>
          <cell r="H3123" t="str">
            <v>Classroom Instructional Technology (2451)</v>
          </cell>
          <cell r="I3123">
            <v>99960</v>
          </cell>
          <cell r="J3123">
            <v>6695</v>
          </cell>
          <cell r="K3123">
            <v>106655</v>
          </cell>
          <cell r="L3123">
            <v>0.17077871266044059</v>
          </cell>
          <cell r="M3123">
            <v>19.786835367889875</v>
          </cell>
        </row>
        <row r="3124">
          <cell r="A3124">
            <v>3122</v>
          </cell>
          <cell r="B3124">
            <v>41</v>
          </cell>
          <cell r="C3124" t="str">
            <v>056</v>
          </cell>
          <cell r="D3124" t="str">
            <v xml:space="preserve">CHELMSFORD                   </v>
          </cell>
          <cell r="E3124">
            <v>0</v>
          </cell>
          <cell r="G3124">
            <v>8455</v>
          </cell>
          <cell r="H3124" t="str">
            <v>Other Instructional Hardware  (2453)</v>
          </cell>
          <cell r="I3124">
            <v>0</v>
          </cell>
          <cell r="J3124">
            <v>0</v>
          </cell>
          <cell r="K3124">
            <v>0</v>
          </cell>
          <cell r="L3124">
            <v>0</v>
          </cell>
          <cell r="M3124">
            <v>0</v>
          </cell>
        </row>
        <row r="3125">
          <cell r="A3125">
            <v>3123</v>
          </cell>
          <cell r="B3125">
            <v>42</v>
          </cell>
          <cell r="C3125" t="str">
            <v>056</v>
          </cell>
          <cell r="D3125" t="str">
            <v xml:space="preserve">CHELMSFORD                   </v>
          </cell>
          <cell r="E3125">
            <v>0</v>
          </cell>
          <cell r="G3125">
            <v>8460</v>
          </cell>
          <cell r="H3125" t="str">
            <v>Instructional Software (2455)</v>
          </cell>
          <cell r="I3125">
            <v>0</v>
          </cell>
          <cell r="J3125">
            <v>7020</v>
          </cell>
          <cell r="K3125">
            <v>7020</v>
          </cell>
          <cell r="L3125">
            <v>1.1240603467969556E-2</v>
          </cell>
          <cell r="M3125">
            <v>1.3023635486623872</v>
          </cell>
        </row>
        <row r="3126">
          <cell r="A3126">
            <v>3124</v>
          </cell>
          <cell r="B3126">
            <v>43</v>
          </cell>
          <cell r="C3126" t="str">
            <v>056</v>
          </cell>
          <cell r="D3126" t="str">
            <v xml:space="preserve">CHELMSFORD                   </v>
          </cell>
          <cell r="E3126">
            <v>10</v>
          </cell>
          <cell r="F3126" t="str">
            <v>Guidance, Counseling and Testing</v>
          </cell>
          <cell r="I3126">
            <v>1320517</v>
          </cell>
          <cell r="J3126">
            <v>0</v>
          </cell>
          <cell r="K3126">
            <v>1320517</v>
          </cell>
          <cell r="L3126">
            <v>2.1144455797311617</v>
          </cell>
          <cell r="M3126">
            <v>244.98478720641165</v>
          </cell>
        </row>
        <row r="3127">
          <cell r="A3127">
            <v>3125</v>
          </cell>
          <cell r="B3127">
            <v>44</v>
          </cell>
          <cell r="C3127" t="str">
            <v>056</v>
          </cell>
          <cell r="D3127" t="str">
            <v xml:space="preserve">CHELMSFORD                   </v>
          </cell>
          <cell r="E3127">
            <v>0</v>
          </cell>
          <cell r="G3127">
            <v>8465</v>
          </cell>
          <cell r="H3127" t="str">
            <v>Guidance and Adjustment Counselors (2710)</v>
          </cell>
          <cell r="I3127">
            <v>981097</v>
          </cell>
          <cell r="J3127">
            <v>0</v>
          </cell>
          <cell r="K3127">
            <v>981097</v>
          </cell>
          <cell r="L3127">
            <v>1.5709575983781379</v>
          </cell>
          <cell r="M3127">
            <v>182.01495306296613</v>
          </cell>
        </row>
        <row r="3128">
          <cell r="A3128">
            <v>3126</v>
          </cell>
          <cell r="B3128">
            <v>45</v>
          </cell>
          <cell r="C3128" t="str">
            <v>056</v>
          </cell>
          <cell r="D3128" t="str">
            <v xml:space="preserve">CHELMSFORD                   </v>
          </cell>
          <cell r="E3128">
            <v>0</v>
          </cell>
          <cell r="G3128">
            <v>8470</v>
          </cell>
          <cell r="H3128" t="str">
            <v>Testing and Assessment (2720)</v>
          </cell>
          <cell r="I3128">
            <v>0</v>
          </cell>
          <cell r="J3128">
            <v>0</v>
          </cell>
          <cell r="K3128">
            <v>0</v>
          </cell>
          <cell r="L3128">
            <v>0</v>
          </cell>
          <cell r="M3128">
            <v>0</v>
          </cell>
        </row>
        <row r="3129">
          <cell r="A3129">
            <v>3127</v>
          </cell>
          <cell r="B3129">
            <v>46</v>
          </cell>
          <cell r="C3129" t="str">
            <v>056</v>
          </cell>
          <cell r="D3129" t="str">
            <v xml:space="preserve">CHELMSFORD                   </v>
          </cell>
          <cell r="E3129">
            <v>0</v>
          </cell>
          <cell r="G3129">
            <v>8475</v>
          </cell>
          <cell r="H3129" t="str">
            <v>Psychological Services (2800)</v>
          </cell>
          <cell r="I3129">
            <v>339420</v>
          </cell>
          <cell r="J3129">
            <v>0</v>
          </cell>
          <cell r="K3129">
            <v>339420</v>
          </cell>
          <cell r="L3129">
            <v>0.54348798135302379</v>
          </cell>
          <cell r="M3129">
            <v>62.969834143445517</v>
          </cell>
        </row>
        <row r="3130">
          <cell r="A3130">
            <v>3128</v>
          </cell>
          <cell r="B3130">
            <v>47</v>
          </cell>
          <cell r="C3130" t="str">
            <v>056</v>
          </cell>
          <cell r="D3130" t="str">
            <v xml:space="preserve">CHELMSFORD                   </v>
          </cell>
          <cell r="E3130">
            <v>11</v>
          </cell>
          <cell r="F3130" t="str">
            <v>Pupil Services</v>
          </cell>
          <cell r="I3130">
            <v>2887372</v>
          </cell>
          <cell r="J3130">
            <v>1998391</v>
          </cell>
          <cell r="K3130">
            <v>4885763</v>
          </cell>
          <cell r="L3130">
            <v>7.8232086212930687</v>
          </cell>
          <cell r="M3130">
            <v>906.41590293495608</v>
          </cell>
        </row>
        <row r="3131">
          <cell r="A3131">
            <v>3129</v>
          </cell>
          <cell r="B3131">
            <v>48</v>
          </cell>
          <cell r="C3131" t="str">
            <v>056</v>
          </cell>
          <cell r="D3131" t="str">
            <v xml:space="preserve">CHELMSFORD                   </v>
          </cell>
          <cell r="E3131">
            <v>0</v>
          </cell>
          <cell r="G3131">
            <v>8485</v>
          </cell>
          <cell r="H3131" t="str">
            <v>Attendance and Parent Liaison Services (3100)</v>
          </cell>
          <cell r="I3131">
            <v>0</v>
          </cell>
          <cell r="J3131">
            <v>0</v>
          </cell>
          <cell r="K3131">
            <v>0</v>
          </cell>
          <cell r="L3131">
            <v>0</v>
          </cell>
          <cell r="M3131">
            <v>0</v>
          </cell>
        </row>
        <row r="3132">
          <cell r="A3132">
            <v>3130</v>
          </cell>
          <cell r="B3132">
            <v>49</v>
          </cell>
          <cell r="C3132" t="str">
            <v>056</v>
          </cell>
          <cell r="D3132" t="str">
            <v xml:space="preserve">CHELMSFORD                   </v>
          </cell>
          <cell r="E3132">
            <v>0</v>
          </cell>
          <cell r="G3132">
            <v>8490</v>
          </cell>
          <cell r="H3132" t="str">
            <v>Medical/Health Services (3200)</v>
          </cell>
          <cell r="I3132">
            <v>552079</v>
          </cell>
          <cell r="J3132">
            <v>0</v>
          </cell>
          <cell r="K3132">
            <v>552079</v>
          </cell>
          <cell r="L3132">
            <v>0.88400300883093508</v>
          </cell>
          <cell r="M3132">
            <v>102.4227301398835</v>
          </cell>
        </row>
        <row r="3133">
          <cell r="A3133">
            <v>3131</v>
          </cell>
          <cell r="B3133">
            <v>50</v>
          </cell>
          <cell r="C3133" t="str">
            <v>056</v>
          </cell>
          <cell r="D3133" t="str">
            <v xml:space="preserve">CHELMSFORD                   </v>
          </cell>
          <cell r="E3133">
            <v>0</v>
          </cell>
          <cell r="G3133">
            <v>8495</v>
          </cell>
          <cell r="H3133" t="str">
            <v>In-District Transportation (3300)</v>
          </cell>
          <cell r="I3133">
            <v>1697648</v>
          </cell>
          <cell r="J3133">
            <v>421711</v>
          </cell>
          <cell r="K3133">
            <v>2119359</v>
          </cell>
          <cell r="L3133">
            <v>3.3935718127168788</v>
          </cell>
          <cell r="M3133">
            <v>393.18745130050837</v>
          </cell>
        </row>
        <row r="3134">
          <cell r="A3134">
            <v>3132</v>
          </cell>
          <cell r="B3134">
            <v>51</v>
          </cell>
          <cell r="C3134" t="str">
            <v>056</v>
          </cell>
          <cell r="D3134" t="str">
            <v xml:space="preserve">CHELMSFORD                   </v>
          </cell>
          <cell r="E3134">
            <v>0</v>
          </cell>
          <cell r="G3134">
            <v>8500</v>
          </cell>
          <cell r="H3134" t="str">
            <v>Food Salaries and Other Expenses (3400)</v>
          </cell>
          <cell r="I3134">
            <v>30879</v>
          </cell>
          <cell r="J3134">
            <v>1027268</v>
          </cell>
          <cell r="K3134">
            <v>1058147</v>
          </cell>
          <cell r="L3134">
            <v>1.6943320281797125</v>
          </cell>
          <cell r="M3134">
            <v>196.30941337983748</v>
          </cell>
        </row>
        <row r="3135">
          <cell r="A3135">
            <v>3133</v>
          </cell>
          <cell r="B3135">
            <v>52</v>
          </cell>
          <cell r="C3135" t="str">
            <v>056</v>
          </cell>
          <cell r="D3135" t="str">
            <v xml:space="preserve">CHELMSFORD                   </v>
          </cell>
          <cell r="E3135">
            <v>0</v>
          </cell>
          <cell r="G3135">
            <v>8505</v>
          </cell>
          <cell r="H3135" t="str">
            <v>Athletics (3510)</v>
          </cell>
          <cell r="I3135">
            <v>462486</v>
          </cell>
          <cell r="J3135">
            <v>549412</v>
          </cell>
          <cell r="K3135">
            <v>1011898</v>
          </cell>
          <cell r="L3135">
            <v>1.6202769470130283</v>
          </cell>
          <cell r="M3135">
            <v>187.72921227412712</v>
          </cell>
        </row>
        <row r="3136">
          <cell r="A3136">
            <v>3134</v>
          </cell>
          <cell r="B3136">
            <v>53</v>
          </cell>
          <cell r="C3136" t="str">
            <v>056</v>
          </cell>
          <cell r="D3136" t="str">
            <v xml:space="preserve">CHELMSFORD                   </v>
          </cell>
          <cell r="E3136">
            <v>0</v>
          </cell>
          <cell r="G3136">
            <v>8510</v>
          </cell>
          <cell r="H3136" t="str">
            <v>Other Student Body Activities (3520)</v>
          </cell>
          <cell r="I3136">
            <v>23886</v>
          </cell>
          <cell r="J3136">
            <v>0</v>
          </cell>
          <cell r="K3136">
            <v>23886</v>
          </cell>
          <cell r="L3136">
            <v>3.824687385127077E-2</v>
          </cell>
          <cell r="M3136">
            <v>4.4313754591666363</v>
          </cell>
        </row>
        <row r="3137">
          <cell r="A3137">
            <v>3135</v>
          </cell>
          <cell r="B3137">
            <v>54</v>
          </cell>
          <cell r="C3137" t="str">
            <v>056</v>
          </cell>
          <cell r="D3137" t="str">
            <v xml:space="preserve">CHELMSFORD                   </v>
          </cell>
          <cell r="E3137">
            <v>0</v>
          </cell>
          <cell r="G3137">
            <v>8515</v>
          </cell>
          <cell r="H3137" t="str">
            <v>School Security  (3600)</v>
          </cell>
          <cell r="I3137">
            <v>120394</v>
          </cell>
          <cell r="J3137">
            <v>0</v>
          </cell>
          <cell r="K3137">
            <v>120394</v>
          </cell>
          <cell r="L3137">
            <v>0.19277795070124312</v>
          </cell>
          <cell r="M3137">
            <v>22.335720381432971</v>
          </cell>
        </row>
        <row r="3138">
          <cell r="A3138">
            <v>3136</v>
          </cell>
          <cell r="B3138">
            <v>55</v>
          </cell>
          <cell r="C3138" t="str">
            <v>056</v>
          </cell>
          <cell r="D3138" t="str">
            <v xml:space="preserve">CHELMSFORD                   </v>
          </cell>
          <cell r="E3138">
            <v>12</v>
          </cell>
          <cell r="F3138" t="str">
            <v>Operations and Maintenance</v>
          </cell>
          <cell r="I3138">
            <v>3686177</v>
          </cell>
          <cell r="J3138">
            <v>204850</v>
          </cell>
          <cell r="K3138">
            <v>3891027</v>
          </cell>
          <cell r="L3138">
            <v>6.2304119074306525</v>
          </cell>
          <cell r="M3138">
            <v>721.87061704574967</v>
          </cell>
        </row>
        <row r="3139">
          <cell r="A3139">
            <v>3137</v>
          </cell>
          <cell r="B3139">
            <v>56</v>
          </cell>
          <cell r="C3139" t="str">
            <v>056</v>
          </cell>
          <cell r="D3139" t="str">
            <v xml:space="preserve">CHELMSFORD                   </v>
          </cell>
          <cell r="E3139">
            <v>0</v>
          </cell>
          <cell r="G3139">
            <v>8520</v>
          </cell>
          <cell r="H3139" t="str">
            <v>Custodial Services (4110)</v>
          </cell>
          <cell r="I3139">
            <v>1322661</v>
          </cell>
          <cell r="J3139">
            <v>0</v>
          </cell>
          <cell r="K3139">
            <v>1322661</v>
          </cell>
          <cell r="L3139">
            <v>2.1178786073430316</v>
          </cell>
          <cell r="M3139">
            <v>245.38254610218544</v>
          </cell>
        </row>
        <row r="3140">
          <cell r="A3140">
            <v>3138</v>
          </cell>
          <cell r="B3140">
            <v>57</v>
          </cell>
          <cell r="C3140" t="str">
            <v>056</v>
          </cell>
          <cell r="D3140" t="str">
            <v xml:space="preserve">CHELMSFORD                   </v>
          </cell>
          <cell r="E3140">
            <v>0</v>
          </cell>
          <cell r="G3140">
            <v>8525</v>
          </cell>
          <cell r="H3140" t="str">
            <v>Heating of Buildings (4120)</v>
          </cell>
          <cell r="I3140">
            <v>666331</v>
          </cell>
          <cell r="J3140">
            <v>0</v>
          </cell>
          <cell r="K3140">
            <v>666331</v>
          </cell>
          <cell r="L3140">
            <v>1.0669462321104874</v>
          </cell>
          <cell r="M3140">
            <v>123.6189751771734</v>
          </cell>
        </row>
        <row r="3141">
          <cell r="A3141">
            <v>3139</v>
          </cell>
          <cell r="B3141">
            <v>58</v>
          </cell>
          <cell r="C3141" t="str">
            <v>056</v>
          </cell>
          <cell r="D3141" t="str">
            <v xml:space="preserve">CHELMSFORD                   </v>
          </cell>
          <cell r="E3141">
            <v>0</v>
          </cell>
          <cell r="G3141">
            <v>8530</v>
          </cell>
          <cell r="H3141" t="str">
            <v>Utility Services (4130)</v>
          </cell>
          <cell r="I3141">
            <v>863884</v>
          </cell>
          <cell r="J3141">
            <v>0</v>
          </cell>
          <cell r="K3141">
            <v>863884</v>
          </cell>
          <cell r="L3141">
            <v>1.3832731461999161</v>
          </cell>
          <cell r="M3141">
            <v>160.26937775963788</v>
          </cell>
        </row>
        <row r="3142">
          <cell r="A3142">
            <v>3140</v>
          </cell>
          <cell r="B3142">
            <v>59</v>
          </cell>
          <cell r="C3142" t="str">
            <v>056</v>
          </cell>
          <cell r="D3142" t="str">
            <v xml:space="preserve">CHELMSFORD                   </v>
          </cell>
          <cell r="E3142">
            <v>0</v>
          </cell>
          <cell r="G3142">
            <v>8535</v>
          </cell>
          <cell r="H3142" t="str">
            <v>Maintenance of Grounds (4210)</v>
          </cell>
          <cell r="I3142">
            <v>115981</v>
          </cell>
          <cell r="J3142">
            <v>0</v>
          </cell>
          <cell r="K3142">
            <v>115981</v>
          </cell>
          <cell r="L3142">
            <v>0.18571174228184859</v>
          </cell>
          <cell r="M3142">
            <v>21.517012355756744</v>
          </cell>
        </row>
        <row r="3143">
          <cell r="A3143">
            <v>3141</v>
          </cell>
          <cell r="B3143">
            <v>60</v>
          </cell>
          <cell r="C3143" t="str">
            <v>056</v>
          </cell>
          <cell r="D3143" t="str">
            <v xml:space="preserve">CHELMSFORD                   </v>
          </cell>
          <cell r="E3143">
            <v>0</v>
          </cell>
          <cell r="G3143">
            <v>8540</v>
          </cell>
          <cell r="H3143" t="str">
            <v>Maintenance of Buildings (4220)</v>
          </cell>
          <cell r="I3143">
            <v>717320</v>
          </cell>
          <cell r="J3143">
            <v>204850</v>
          </cell>
          <cell r="K3143">
            <v>922170</v>
          </cell>
          <cell r="L3143">
            <v>1.4766021794953683</v>
          </cell>
          <cell r="M3143">
            <v>171.08270565099625</v>
          </cell>
        </row>
        <row r="3144">
          <cell r="A3144">
            <v>3142</v>
          </cell>
          <cell r="B3144">
            <v>61</v>
          </cell>
          <cell r="C3144" t="str">
            <v>056</v>
          </cell>
          <cell r="D3144" t="str">
            <v xml:space="preserve">CHELMSFORD                   </v>
          </cell>
          <cell r="E3144">
            <v>0</v>
          </cell>
          <cell r="G3144">
            <v>8545</v>
          </cell>
          <cell r="H3144" t="str">
            <v>Building Security System (4225)</v>
          </cell>
          <cell r="I3144">
            <v>0</v>
          </cell>
          <cell r="J3144">
            <v>0</v>
          </cell>
          <cell r="K3144">
            <v>0</v>
          </cell>
          <cell r="L3144">
            <v>0</v>
          </cell>
          <cell r="M3144">
            <v>0</v>
          </cell>
        </row>
        <row r="3145">
          <cell r="A3145">
            <v>3143</v>
          </cell>
          <cell r="B3145">
            <v>62</v>
          </cell>
          <cell r="C3145" t="str">
            <v>056</v>
          </cell>
          <cell r="D3145" t="str">
            <v xml:space="preserve">CHELMSFORD                   </v>
          </cell>
          <cell r="E3145">
            <v>0</v>
          </cell>
          <cell r="G3145">
            <v>8550</v>
          </cell>
          <cell r="H3145" t="str">
            <v>Maintenance of Equipment (4230)</v>
          </cell>
          <cell r="I3145">
            <v>0</v>
          </cell>
          <cell r="J3145">
            <v>0</v>
          </cell>
          <cell r="K3145">
            <v>0</v>
          </cell>
          <cell r="L3145">
            <v>0</v>
          </cell>
          <cell r="M3145">
            <v>0</v>
          </cell>
        </row>
        <row r="3146">
          <cell r="A3146">
            <v>3144</v>
          </cell>
          <cell r="B3146">
            <v>63</v>
          </cell>
          <cell r="C3146" t="str">
            <v>056</v>
          </cell>
          <cell r="D3146" t="str">
            <v xml:space="preserve">CHELMSFORD                   </v>
          </cell>
          <cell r="E3146">
            <v>0</v>
          </cell>
          <cell r="G3146">
            <v>8555</v>
          </cell>
          <cell r="H3146" t="str">
            <v xml:space="preserve">Extraordinary Maintenance (4300)   </v>
          </cell>
          <cell r="I3146">
            <v>0</v>
          </cell>
          <cell r="J3146">
            <v>0</v>
          </cell>
          <cell r="K3146">
            <v>0</v>
          </cell>
          <cell r="L3146">
            <v>0</v>
          </cell>
          <cell r="M3146">
            <v>0</v>
          </cell>
        </row>
        <row r="3147">
          <cell r="A3147">
            <v>3145</v>
          </cell>
          <cell r="B3147">
            <v>64</v>
          </cell>
          <cell r="C3147" t="str">
            <v>056</v>
          </cell>
          <cell r="D3147" t="str">
            <v xml:space="preserve">CHELMSFORD                   </v>
          </cell>
          <cell r="E3147">
            <v>0</v>
          </cell>
          <cell r="G3147">
            <v>8560</v>
          </cell>
          <cell r="H3147" t="str">
            <v>Networking and Telecommunications (4400)</v>
          </cell>
          <cell r="I3147">
            <v>0</v>
          </cell>
          <cell r="J3147">
            <v>0</v>
          </cell>
          <cell r="K3147">
            <v>0</v>
          </cell>
          <cell r="L3147">
            <v>0</v>
          </cell>
          <cell r="M3147">
            <v>0</v>
          </cell>
        </row>
        <row r="3148">
          <cell r="A3148">
            <v>3146</v>
          </cell>
          <cell r="B3148">
            <v>65</v>
          </cell>
          <cell r="C3148" t="str">
            <v>056</v>
          </cell>
          <cell r="D3148" t="str">
            <v xml:space="preserve">CHELMSFORD                   </v>
          </cell>
          <cell r="E3148">
            <v>0</v>
          </cell>
          <cell r="G3148">
            <v>8565</v>
          </cell>
          <cell r="H3148" t="str">
            <v>Technology Maintenance (4450)</v>
          </cell>
          <cell r="I3148">
            <v>0</v>
          </cell>
          <cell r="J3148">
            <v>0</v>
          </cell>
          <cell r="K3148">
            <v>0</v>
          </cell>
          <cell r="L3148">
            <v>0</v>
          </cell>
          <cell r="M3148">
            <v>0</v>
          </cell>
        </row>
        <row r="3149">
          <cell r="A3149">
            <v>3147</v>
          </cell>
          <cell r="B3149">
            <v>66</v>
          </cell>
          <cell r="C3149" t="str">
            <v>056</v>
          </cell>
          <cell r="D3149" t="str">
            <v xml:space="preserve">CHELMSFORD                   </v>
          </cell>
          <cell r="E3149">
            <v>13</v>
          </cell>
          <cell r="F3149" t="str">
            <v>Insurance, Retirement Programs and Other</v>
          </cell>
          <cell r="I3149">
            <v>9244051</v>
          </cell>
          <cell r="J3149">
            <v>0</v>
          </cell>
          <cell r="K3149">
            <v>9244051</v>
          </cell>
          <cell r="L3149">
            <v>14.801810787562314</v>
          </cell>
          <cell r="M3149">
            <v>1714.9736558940299</v>
          </cell>
        </row>
        <row r="3150">
          <cell r="A3150">
            <v>3148</v>
          </cell>
          <cell r="B3150">
            <v>67</v>
          </cell>
          <cell r="C3150" t="str">
            <v>056</v>
          </cell>
          <cell r="D3150" t="str">
            <v xml:space="preserve">CHELMSFORD                   </v>
          </cell>
          <cell r="E3150">
            <v>0</v>
          </cell>
          <cell r="G3150">
            <v>8570</v>
          </cell>
          <cell r="H3150" t="str">
            <v>Employer Retirement Contributions (5100)</v>
          </cell>
          <cell r="I3150">
            <v>1823121</v>
          </cell>
          <cell r="J3150">
            <v>0</v>
          </cell>
          <cell r="K3150">
            <v>1823121</v>
          </cell>
          <cell r="L3150">
            <v>2.919227953721955</v>
          </cell>
          <cell r="M3150">
            <v>338.22882267819375</v>
          </cell>
        </row>
        <row r="3151">
          <cell r="A3151">
            <v>3149</v>
          </cell>
          <cell r="B3151">
            <v>68</v>
          </cell>
          <cell r="C3151" t="str">
            <v>056</v>
          </cell>
          <cell r="D3151" t="str">
            <v xml:space="preserve">CHELMSFORD                   </v>
          </cell>
          <cell r="E3151">
            <v>0</v>
          </cell>
          <cell r="G3151">
            <v>8575</v>
          </cell>
          <cell r="H3151" t="str">
            <v>Insurance for Active Employees (5200)</v>
          </cell>
          <cell r="I3151">
            <v>5025887</v>
          </cell>
          <cell r="J3151">
            <v>0</v>
          </cell>
          <cell r="K3151">
            <v>5025887</v>
          </cell>
          <cell r="L3151">
            <v>8.0475787523964541</v>
          </cell>
          <cell r="M3151">
            <v>932.41196987124783</v>
          </cell>
        </row>
        <row r="3152">
          <cell r="A3152">
            <v>3150</v>
          </cell>
          <cell r="B3152">
            <v>69</v>
          </cell>
          <cell r="C3152" t="str">
            <v>056</v>
          </cell>
          <cell r="D3152" t="str">
            <v xml:space="preserve">CHELMSFORD                   </v>
          </cell>
          <cell r="E3152">
            <v>0</v>
          </cell>
          <cell r="G3152">
            <v>8580</v>
          </cell>
          <cell r="H3152" t="str">
            <v>Insurance for Retired School Employees (5250)</v>
          </cell>
          <cell r="I3152">
            <v>2269364</v>
          </cell>
          <cell r="J3152">
            <v>0</v>
          </cell>
          <cell r="K3152">
            <v>2269364</v>
          </cell>
          <cell r="L3152">
            <v>3.6337636536303797</v>
          </cell>
          <cell r="M3152">
            <v>421.016659864198</v>
          </cell>
        </row>
        <row r="3153">
          <cell r="A3153">
            <v>3151</v>
          </cell>
          <cell r="B3153">
            <v>70</v>
          </cell>
          <cell r="C3153" t="str">
            <v>056</v>
          </cell>
          <cell r="D3153" t="str">
            <v xml:space="preserve">CHELMSFORD                   </v>
          </cell>
          <cell r="E3153">
            <v>0</v>
          </cell>
          <cell r="G3153">
            <v>8585</v>
          </cell>
          <cell r="H3153" t="str">
            <v>Other Non-Employee Insurance (5260)</v>
          </cell>
          <cell r="I3153">
            <v>125679</v>
          </cell>
          <cell r="J3153">
            <v>0</v>
          </cell>
          <cell r="K3153">
            <v>125679</v>
          </cell>
          <cell r="L3153">
            <v>0.20124042781352505</v>
          </cell>
          <cell r="M3153">
            <v>23.316203480390339</v>
          </cell>
        </row>
        <row r="3154">
          <cell r="A3154">
            <v>3152</v>
          </cell>
          <cell r="B3154">
            <v>71</v>
          </cell>
          <cell r="C3154" t="str">
            <v>056</v>
          </cell>
          <cell r="D3154" t="str">
            <v xml:space="preserve">CHELMSFORD                   </v>
          </cell>
          <cell r="E3154">
            <v>0</v>
          </cell>
          <cell r="G3154">
            <v>8590</v>
          </cell>
          <cell r="H3154" t="str">
            <v xml:space="preserve">Rental Lease of Equipment (5300)   </v>
          </cell>
          <cell r="I3154">
            <v>0</v>
          </cell>
          <cell r="J3154">
            <v>0</v>
          </cell>
          <cell r="K3154">
            <v>0</v>
          </cell>
          <cell r="L3154">
            <v>0</v>
          </cell>
          <cell r="M3154">
            <v>0</v>
          </cell>
        </row>
        <row r="3155">
          <cell r="A3155">
            <v>3153</v>
          </cell>
          <cell r="B3155">
            <v>72</v>
          </cell>
          <cell r="C3155" t="str">
            <v>056</v>
          </cell>
          <cell r="D3155" t="str">
            <v xml:space="preserve">CHELMSFORD                   </v>
          </cell>
          <cell r="E3155">
            <v>0</v>
          </cell>
          <cell r="G3155">
            <v>8595</v>
          </cell>
          <cell r="H3155" t="str">
            <v>Rental Lease  of Buildings (5350)</v>
          </cell>
          <cell r="I3155">
            <v>0</v>
          </cell>
          <cell r="J3155">
            <v>0</v>
          </cell>
          <cell r="K3155">
            <v>0</v>
          </cell>
          <cell r="L3155">
            <v>0</v>
          </cell>
          <cell r="M3155">
            <v>0</v>
          </cell>
        </row>
        <row r="3156">
          <cell r="A3156">
            <v>3154</v>
          </cell>
          <cell r="B3156">
            <v>73</v>
          </cell>
          <cell r="C3156" t="str">
            <v>056</v>
          </cell>
          <cell r="D3156" t="str">
            <v xml:space="preserve">CHELMSFORD                   </v>
          </cell>
          <cell r="E3156">
            <v>0</v>
          </cell>
          <cell r="G3156">
            <v>8600</v>
          </cell>
          <cell r="H3156" t="str">
            <v>Short Term Interest RAN's (5400)</v>
          </cell>
          <cell r="I3156">
            <v>0</v>
          </cell>
          <cell r="J3156">
            <v>0</v>
          </cell>
          <cell r="K3156">
            <v>0</v>
          </cell>
          <cell r="L3156">
            <v>0</v>
          </cell>
          <cell r="M3156">
            <v>0</v>
          </cell>
        </row>
        <row r="3157">
          <cell r="A3157">
            <v>3155</v>
          </cell>
          <cell r="B3157">
            <v>74</v>
          </cell>
          <cell r="C3157" t="str">
            <v>056</v>
          </cell>
          <cell r="D3157" t="str">
            <v xml:space="preserve">CHELMSFORD                   </v>
          </cell>
          <cell r="E3157">
            <v>0</v>
          </cell>
          <cell r="G3157">
            <v>8610</v>
          </cell>
          <cell r="H3157" t="str">
            <v>Crossing Guards, Inspections, Bank Charges (5500)</v>
          </cell>
          <cell r="I3157">
            <v>0</v>
          </cell>
          <cell r="J3157">
            <v>0</v>
          </cell>
          <cell r="K3157">
            <v>0</v>
          </cell>
          <cell r="L3157">
            <v>0</v>
          </cell>
          <cell r="M3157">
            <v>0</v>
          </cell>
        </row>
        <row r="3158">
          <cell r="A3158">
            <v>3156</v>
          </cell>
          <cell r="B3158">
            <v>75</v>
          </cell>
          <cell r="C3158" t="str">
            <v>056</v>
          </cell>
          <cell r="D3158" t="str">
            <v xml:space="preserve">CHELMSFORD                   </v>
          </cell>
          <cell r="E3158">
            <v>14</v>
          </cell>
          <cell r="F3158" t="str">
            <v xml:space="preserve">Payments To Out-Of-District Schools </v>
          </cell>
          <cell r="I3158">
            <v>8196929</v>
          </cell>
          <cell r="J3158">
            <v>1459401</v>
          </cell>
          <cell r="K3158">
            <v>9656330</v>
          </cell>
          <cell r="L3158">
            <v>15.461962462373</v>
          </cell>
          <cell r="M3158">
            <v>36828.108314263925</v>
          </cell>
        </row>
        <row r="3159">
          <cell r="A3159">
            <v>3157</v>
          </cell>
          <cell r="B3159">
            <v>76</v>
          </cell>
          <cell r="C3159" t="str">
            <v>056</v>
          </cell>
          <cell r="D3159" t="str">
            <v xml:space="preserve">CHELMSFORD                   </v>
          </cell>
          <cell r="E3159">
            <v>15</v>
          </cell>
          <cell r="F3159" t="str">
            <v>Tuition To Other Schools (9000)</v>
          </cell>
          <cell r="G3159" t="str">
            <v xml:space="preserve"> </v>
          </cell>
          <cell r="I3159">
            <v>6984643</v>
          </cell>
          <cell r="J3159">
            <v>1459401</v>
          </cell>
          <cell r="K3159">
            <v>8444044</v>
          </cell>
          <cell r="L3159">
            <v>13.520819126793095</v>
          </cell>
          <cell r="M3159">
            <v>32204.591914569031</v>
          </cell>
        </row>
        <row r="3160">
          <cell r="A3160">
            <v>3158</v>
          </cell>
          <cell r="B3160">
            <v>77</v>
          </cell>
          <cell r="C3160" t="str">
            <v>056</v>
          </cell>
          <cell r="D3160" t="str">
            <v xml:space="preserve">CHELMSFORD                   </v>
          </cell>
          <cell r="E3160">
            <v>16</v>
          </cell>
          <cell r="F3160" t="str">
            <v>Out-of-District Transportation (3300)</v>
          </cell>
          <cell r="I3160">
            <v>1212286</v>
          </cell>
          <cell r="K3160">
            <v>1212286</v>
          </cell>
          <cell r="L3160">
            <v>1.9411433355799061</v>
          </cell>
          <cell r="M3160">
            <v>4623.5163996948895</v>
          </cell>
        </row>
        <row r="3161">
          <cell r="A3161">
            <v>3159</v>
          </cell>
          <cell r="B3161">
            <v>78</v>
          </cell>
          <cell r="C3161" t="str">
            <v>056</v>
          </cell>
          <cell r="D3161" t="str">
            <v xml:space="preserve">CHELMSFORD                   </v>
          </cell>
          <cell r="E3161">
            <v>17</v>
          </cell>
          <cell r="F3161" t="str">
            <v>TOTAL EXPENDITURES</v>
          </cell>
          <cell r="I3161">
            <v>56858181</v>
          </cell>
          <cell r="J3161">
            <v>5593982</v>
          </cell>
          <cell r="K3161">
            <v>62452163</v>
          </cell>
          <cell r="L3161">
            <v>100.00000000000003</v>
          </cell>
          <cell r="M3161">
            <v>11048.786886986059</v>
          </cell>
        </row>
        <row r="3162">
          <cell r="A3162">
            <v>3160</v>
          </cell>
          <cell r="B3162">
            <v>79</v>
          </cell>
          <cell r="C3162" t="str">
            <v>056</v>
          </cell>
          <cell r="D3162" t="str">
            <v xml:space="preserve">CHELMSFORD                   </v>
          </cell>
          <cell r="E3162">
            <v>18</v>
          </cell>
          <cell r="F3162" t="str">
            <v>percentage of overall spending from the general fund</v>
          </cell>
          <cell r="I3162">
            <v>91.04277301011976</v>
          </cell>
        </row>
        <row r="3163">
          <cell r="A3163">
            <v>3161</v>
          </cell>
          <cell r="B3163">
            <v>1</v>
          </cell>
          <cell r="C3163" t="str">
            <v>057</v>
          </cell>
          <cell r="D3163" t="str">
            <v xml:space="preserve">CHELSEA                      </v>
          </cell>
          <cell r="E3163">
            <v>1</v>
          </cell>
          <cell r="F3163" t="str">
            <v>In-District FTE Average Membership</v>
          </cell>
          <cell r="G3163" t="str">
            <v xml:space="preserve"> </v>
          </cell>
        </row>
        <row r="3164">
          <cell r="A3164">
            <v>3162</v>
          </cell>
          <cell r="B3164">
            <v>2</v>
          </cell>
          <cell r="C3164" t="str">
            <v>057</v>
          </cell>
          <cell r="D3164" t="str">
            <v xml:space="preserve">CHELSEA                      </v>
          </cell>
          <cell r="E3164">
            <v>2</v>
          </cell>
          <cell r="F3164" t="str">
            <v>Out-of-District FTE Average Membership</v>
          </cell>
          <cell r="G3164" t="str">
            <v xml:space="preserve"> </v>
          </cell>
        </row>
        <row r="3165">
          <cell r="A3165">
            <v>3163</v>
          </cell>
          <cell r="B3165">
            <v>3</v>
          </cell>
          <cell r="C3165" t="str">
            <v>057</v>
          </cell>
          <cell r="D3165" t="str">
            <v xml:space="preserve">CHELSEA                      </v>
          </cell>
          <cell r="E3165">
            <v>3</v>
          </cell>
          <cell r="F3165" t="str">
            <v>Total FTE Average Membership</v>
          </cell>
          <cell r="G3165" t="str">
            <v xml:space="preserve"> </v>
          </cell>
        </row>
        <row r="3166">
          <cell r="A3166">
            <v>3164</v>
          </cell>
          <cell r="B3166">
            <v>4</v>
          </cell>
          <cell r="C3166" t="str">
            <v>057</v>
          </cell>
          <cell r="D3166" t="str">
            <v xml:space="preserve">CHELSEA                      </v>
          </cell>
          <cell r="E3166">
            <v>4</v>
          </cell>
          <cell r="F3166" t="str">
            <v>Administration</v>
          </cell>
          <cell r="G3166" t="str">
            <v xml:space="preserve"> </v>
          </cell>
          <cell r="I3166">
            <v>2576237</v>
          </cell>
          <cell r="J3166">
            <v>99603</v>
          </cell>
          <cell r="K3166">
            <v>2675840</v>
          </cell>
          <cell r="L3166">
            <v>3.3386232965047191</v>
          </cell>
          <cell r="M3166">
            <v>485.42195776794142</v>
          </cell>
        </row>
        <row r="3167">
          <cell r="A3167">
            <v>3165</v>
          </cell>
          <cell r="B3167">
            <v>5</v>
          </cell>
          <cell r="C3167" t="str">
            <v>057</v>
          </cell>
          <cell r="D3167" t="str">
            <v xml:space="preserve">CHELSEA                      </v>
          </cell>
          <cell r="E3167">
            <v>0</v>
          </cell>
          <cell r="G3167">
            <v>8300</v>
          </cell>
          <cell r="H3167" t="str">
            <v>School Committee (1110)</v>
          </cell>
          <cell r="I3167">
            <v>59518</v>
          </cell>
          <cell r="J3167">
            <v>0</v>
          </cell>
          <cell r="K3167">
            <v>59518</v>
          </cell>
          <cell r="L3167">
            <v>7.4260113221032598E-2</v>
          </cell>
          <cell r="M3167">
            <v>10.797111965749947</v>
          </cell>
        </row>
        <row r="3168">
          <cell r="A3168">
            <v>3166</v>
          </cell>
          <cell r="B3168">
            <v>6</v>
          </cell>
          <cell r="C3168" t="str">
            <v>057</v>
          </cell>
          <cell r="D3168" t="str">
            <v xml:space="preserve">CHELSEA                      </v>
          </cell>
          <cell r="E3168">
            <v>0</v>
          </cell>
          <cell r="G3168">
            <v>8305</v>
          </cell>
          <cell r="H3168" t="str">
            <v>Superintendent (1210)</v>
          </cell>
          <cell r="I3168">
            <v>200869</v>
          </cell>
          <cell r="J3168">
            <v>0</v>
          </cell>
          <cell r="K3168">
            <v>200869</v>
          </cell>
          <cell r="L3168">
            <v>0.25062257943135852</v>
          </cell>
          <cell r="M3168">
            <v>36.439481895363187</v>
          </cell>
        </row>
        <row r="3169">
          <cell r="A3169">
            <v>3167</v>
          </cell>
          <cell r="B3169">
            <v>7</v>
          </cell>
          <cell r="C3169" t="str">
            <v>057</v>
          </cell>
          <cell r="D3169" t="str">
            <v xml:space="preserve">CHELSEA                      </v>
          </cell>
          <cell r="E3169">
            <v>0</v>
          </cell>
          <cell r="G3169">
            <v>8310</v>
          </cell>
          <cell r="H3169" t="str">
            <v>Assistant Superintendents (1220)</v>
          </cell>
          <cell r="I3169">
            <v>186178</v>
          </cell>
          <cell r="J3169">
            <v>90903</v>
          </cell>
          <cell r="K3169">
            <v>277081</v>
          </cell>
          <cell r="L3169">
            <v>0.34571165750524097</v>
          </cell>
          <cell r="M3169">
            <v>50.265038821565931</v>
          </cell>
        </row>
        <row r="3170">
          <cell r="A3170">
            <v>3168</v>
          </cell>
          <cell r="B3170">
            <v>8</v>
          </cell>
          <cell r="C3170" t="str">
            <v>057</v>
          </cell>
          <cell r="D3170" t="str">
            <v xml:space="preserve">CHELSEA                      </v>
          </cell>
          <cell r="E3170">
            <v>0</v>
          </cell>
          <cell r="G3170">
            <v>8315</v>
          </cell>
          <cell r="H3170" t="str">
            <v>Other District-Wide Administration (1230)</v>
          </cell>
          <cell r="I3170">
            <v>61663</v>
          </cell>
          <cell r="J3170">
            <v>0</v>
          </cell>
          <cell r="K3170">
            <v>61663</v>
          </cell>
          <cell r="L3170">
            <v>7.693641186781365E-2</v>
          </cell>
          <cell r="M3170">
            <v>11.186234670923737</v>
          </cell>
        </row>
        <row r="3171">
          <cell r="A3171">
            <v>3169</v>
          </cell>
          <cell r="B3171">
            <v>9</v>
          </cell>
          <cell r="C3171" t="str">
            <v>057</v>
          </cell>
          <cell r="D3171" t="str">
            <v xml:space="preserve">CHELSEA                      </v>
          </cell>
          <cell r="E3171">
            <v>0</v>
          </cell>
          <cell r="G3171">
            <v>8320</v>
          </cell>
          <cell r="H3171" t="str">
            <v>Business and Finance (1410)</v>
          </cell>
          <cell r="I3171">
            <v>1162661</v>
          </cell>
          <cell r="J3171">
            <v>0</v>
          </cell>
          <cell r="K3171">
            <v>1162661</v>
          </cell>
          <cell r="L3171">
            <v>1.4506424526643869</v>
          </cell>
          <cell r="M3171">
            <v>210.91738625644004</v>
          </cell>
        </row>
        <row r="3172">
          <cell r="A3172">
            <v>3170</v>
          </cell>
          <cell r="B3172">
            <v>10</v>
          </cell>
          <cell r="C3172" t="str">
            <v>057</v>
          </cell>
          <cell r="D3172" t="str">
            <v xml:space="preserve">CHELSEA                      </v>
          </cell>
          <cell r="E3172">
            <v>0</v>
          </cell>
          <cell r="G3172">
            <v>8325</v>
          </cell>
          <cell r="H3172" t="str">
            <v>Human Resources and Benefits (1420)</v>
          </cell>
          <cell r="I3172">
            <v>210967</v>
          </cell>
          <cell r="J3172">
            <v>0</v>
          </cell>
          <cell r="K3172">
            <v>210967</v>
          </cell>
          <cell r="L3172">
            <v>0.26322176998389707</v>
          </cell>
          <cell r="M3172">
            <v>38.271351861258253</v>
          </cell>
        </row>
        <row r="3173">
          <cell r="A3173">
            <v>3171</v>
          </cell>
          <cell r="B3173">
            <v>11</v>
          </cell>
          <cell r="C3173" t="str">
            <v>057</v>
          </cell>
          <cell r="D3173" t="str">
            <v xml:space="preserve">CHELSEA                      </v>
          </cell>
          <cell r="E3173">
            <v>0</v>
          </cell>
          <cell r="G3173">
            <v>8330</v>
          </cell>
          <cell r="H3173" t="str">
            <v>Legal Service For School Committee (1430)</v>
          </cell>
          <cell r="I3173">
            <v>122147</v>
          </cell>
          <cell r="J3173">
            <v>0</v>
          </cell>
          <cell r="K3173">
            <v>122147</v>
          </cell>
          <cell r="L3173">
            <v>0.15240179524865535</v>
          </cell>
          <cell r="M3173">
            <v>22.158587910891811</v>
          </cell>
        </row>
        <row r="3174">
          <cell r="A3174">
            <v>3172</v>
          </cell>
          <cell r="B3174">
            <v>12</v>
          </cell>
          <cell r="C3174" t="str">
            <v>057</v>
          </cell>
          <cell r="D3174" t="str">
            <v xml:space="preserve">CHELSEA                      </v>
          </cell>
          <cell r="E3174">
            <v>0</v>
          </cell>
          <cell r="G3174">
            <v>8335</v>
          </cell>
          <cell r="H3174" t="str">
            <v>Legal Settlements (1435)</v>
          </cell>
          <cell r="I3174">
            <v>0</v>
          </cell>
          <cell r="J3174">
            <v>0</v>
          </cell>
          <cell r="K3174">
            <v>0</v>
          </cell>
          <cell r="L3174">
            <v>0</v>
          </cell>
          <cell r="M3174">
            <v>0</v>
          </cell>
        </row>
        <row r="3175">
          <cell r="A3175">
            <v>3173</v>
          </cell>
          <cell r="B3175">
            <v>13</v>
          </cell>
          <cell r="C3175" t="str">
            <v>057</v>
          </cell>
          <cell r="D3175" t="str">
            <v xml:space="preserve">CHELSEA                      </v>
          </cell>
          <cell r="E3175">
            <v>0</v>
          </cell>
          <cell r="G3175">
            <v>8340</v>
          </cell>
          <cell r="H3175" t="str">
            <v>District-wide Information Mgmt and Tech (1450)</v>
          </cell>
          <cell r="I3175">
            <v>572234</v>
          </cell>
          <cell r="J3175">
            <v>8700</v>
          </cell>
          <cell r="K3175">
            <v>580934</v>
          </cell>
          <cell r="L3175">
            <v>0.72482651658233399</v>
          </cell>
          <cell r="M3175">
            <v>105.38676438574851</v>
          </cell>
        </row>
        <row r="3176">
          <cell r="A3176">
            <v>3174</v>
          </cell>
          <cell r="B3176">
            <v>14</v>
          </cell>
          <cell r="C3176" t="str">
            <v>057</v>
          </cell>
          <cell r="D3176" t="str">
            <v xml:space="preserve">CHELSEA                      </v>
          </cell>
          <cell r="E3176">
            <v>5</v>
          </cell>
          <cell r="F3176" t="str">
            <v xml:space="preserve">Instructional Leadership </v>
          </cell>
          <cell r="I3176">
            <v>4219917</v>
          </cell>
          <cell r="J3176">
            <v>688429</v>
          </cell>
          <cell r="K3176">
            <v>4908346</v>
          </cell>
          <cell r="L3176">
            <v>6.1241024511576745</v>
          </cell>
          <cell r="M3176">
            <v>890.41905522095647</v>
          </cell>
        </row>
        <row r="3177">
          <cell r="A3177">
            <v>3175</v>
          </cell>
          <cell r="B3177">
            <v>15</v>
          </cell>
          <cell r="C3177" t="str">
            <v>057</v>
          </cell>
          <cell r="D3177" t="str">
            <v xml:space="preserve">CHELSEA                      </v>
          </cell>
          <cell r="E3177">
            <v>0</v>
          </cell>
          <cell r="G3177">
            <v>8345</v>
          </cell>
          <cell r="H3177" t="str">
            <v>Curriculum Directors  (Supervisory) (2110)</v>
          </cell>
          <cell r="I3177">
            <v>873719</v>
          </cell>
          <cell r="J3177">
            <v>396802</v>
          </cell>
          <cell r="K3177">
            <v>1270521</v>
          </cell>
          <cell r="L3177">
            <v>1.5852184769263005</v>
          </cell>
          <cell r="M3177">
            <v>230.48418111893187</v>
          </cell>
        </row>
        <row r="3178">
          <cell r="A3178">
            <v>3176</v>
          </cell>
          <cell r="B3178">
            <v>16</v>
          </cell>
          <cell r="C3178" t="str">
            <v>057</v>
          </cell>
          <cell r="D3178" t="str">
            <v xml:space="preserve">CHELSEA                      </v>
          </cell>
          <cell r="E3178">
            <v>0</v>
          </cell>
          <cell r="G3178">
            <v>8350</v>
          </cell>
          <cell r="H3178" t="str">
            <v>Department Heads  (Non-Supervisory) (2120)</v>
          </cell>
          <cell r="I3178">
            <v>135399</v>
          </cell>
          <cell r="J3178">
            <v>86175</v>
          </cell>
          <cell r="K3178">
            <v>221574</v>
          </cell>
          <cell r="L3178">
            <v>0.27645603559993742</v>
          </cell>
          <cell r="M3178">
            <v>40.195559103112984</v>
          </cell>
        </row>
        <row r="3179">
          <cell r="A3179">
            <v>3177</v>
          </cell>
          <cell r="B3179">
            <v>17</v>
          </cell>
          <cell r="C3179" t="str">
            <v>057</v>
          </cell>
          <cell r="D3179" t="str">
            <v xml:space="preserve">CHELSEA                      </v>
          </cell>
          <cell r="E3179">
            <v>0</v>
          </cell>
          <cell r="G3179">
            <v>8355</v>
          </cell>
          <cell r="H3179" t="str">
            <v>School Leadership-Building (2210)</v>
          </cell>
          <cell r="I3179">
            <v>3193127</v>
          </cell>
          <cell r="J3179">
            <v>82758</v>
          </cell>
          <cell r="K3179">
            <v>3275885</v>
          </cell>
          <cell r="L3179">
            <v>4.0872944487227789</v>
          </cell>
          <cell r="M3179">
            <v>594.27563311806114</v>
          </cell>
        </row>
        <row r="3180">
          <cell r="A3180">
            <v>3178</v>
          </cell>
          <cell r="B3180">
            <v>18</v>
          </cell>
          <cell r="C3180" t="str">
            <v>057</v>
          </cell>
          <cell r="D3180" t="str">
            <v xml:space="preserve">CHELSEA                      </v>
          </cell>
          <cell r="E3180">
            <v>0</v>
          </cell>
          <cell r="G3180">
            <v>8360</v>
          </cell>
          <cell r="H3180" t="str">
            <v>Curriculum Leaders/Dept Heads-Building Level (2220)</v>
          </cell>
          <cell r="I3180">
            <v>0</v>
          </cell>
          <cell r="J3180">
            <v>122694</v>
          </cell>
          <cell r="K3180">
            <v>122694</v>
          </cell>
          <cell r="L3180">
            <v>0.15308428259587645</v>
          </cell>
          <cell r="M3180">
            <v>22.257818735940788</v>
          </cell>
        </row>
        <row r="3181">
          <cell r="A3181">
            <v>3179</v>
          </cell>
          <cell r="B3181">
            <v>19</v>
          </cell>
          <cell r="C3181" t="str">
            <v>057</v>
          </cell>
          <cell r="D3181" t="str">
            <v xml:space="preserve">CHELSEA                      </v>
          </cell>
          <cell r="E3181">
            <v>0</v>
          </cell>
          <cell r="G3181">
            <v>8365</v>
          </cell>
          <cell r="H3181" t="str">
            <v>Building Technology (2250)</v>
          </cell>
          <cell r="I3181">
            <v>17672</v>
          </cell>
          <cell r="J3181">
            <v>0</v>
          </cell>
          <cell r="K3181">
            <v>17672</v>
          </cell>
          <cell r="L3181">
            <v>2.2049207312780806E-2</v>
          </cell>
          <cell r="M3181">
            <v>3.2058631449096584</v>
          </cell>
        </row>
        <row r="3182">
          <cell r="A3182">
            <v>3180</v>
          </cell>
          <cell r="B3182">
            <v>20</v>
          </cell>
          <cell r="C3182" t="str">
            <v>057</v>
          </cell>
          <cell r="D3182" t="str">
            <v xml:space="preserve">CHELSEA                      </v>
          </cell>
          <cell r="E3182">
            <v>0</v>
          </cell>
          <cell r="G3182">
            <v>8380</v>
          </cell>
          <cell r="H3182" t="str">
            <v>Instructional Coordinators and Team Leaders (2315)</v>
          </cell>
          <cell r="I3182">
            <v>0</v>
          </cell>
          <cell r="J3182">
            <v>0</v>
          </cell>
          <cell r="K3182">
            <v>0</v>
          </cell>
          <cell r="L3182">
            <v>0</v>
          </cell>
          <cell r="M3182">
            <v>0</v>
          </cell>
        </row>
        <row r="3183">
          <cell r="A3183">
            <v>3181</v>
          </cell>
          <cell r="B3183">
            <v>21</v>
          </cell>
          <cell r="C3183" t="str">
            <v>057</v>
          </cell>
          <cell r="D3183" t="str">
            <v xml:space="preserve">CHELSEA                      </v>
          </cell>
          <cell r="E3183">
            <v>6</v>
          </cell>
          <cell r="F3183" t="str">
            <v>Classroom and Specialist Teachers</v>
          </cell>
          <cell r="I3183">
            <v>20909021</v>
          </cell>
          <cell r="J3183">
            <v>5143851</v>
          </cell>
          <cell r="K3183">
            <v>26052872</v>
          </cell>
          <cell r="L3183">
            <v>32.505951551683019</v>
          </cell>
          <cell r="M3183">
            <v>4726.2303171032581</v>
          </cell>
        </row>
        <row r="3184">
          <cell r="A3184">
            <v>3182</v>
          </cell>
          <cell r="B3184">
            <v>22</v>
          </cell>
          <cell r="C3184" t="str">
            <v>057</v>
          </cell>
          <cell r="D3184" t="str">
            <v xml:space="preserve">CHELSEA                      </v>
          </cell>
          <cell r="E3184">
            <v>0</v>
          </cell>
          <cell r="G3184">
            <v>8370</v>
          </cell>
          <cell r="H3184" t="str">
            <v>Teachers, Classroom (2305)</v>
          </cell>
          <cell r="I3184">
            <v>18402277</v>
          </cell>
          <cell r="J3184">
            <v>1060766</v>
          </cell>
          <cell r="K3184">
            <v>19463043</v>
          </cell>
          <cell r="L3184">
            <v>24.283876756709329</v>
          </cell>
          <cell r="M3184">
            <v>3530.7747986358031</v>
          </cell>
        </row>
        <row r="3185">
          <cell r="A3185">
            <v>3183</v>
          </cell>
          <cell r="B3185">
            <v>23</v>
          </cell>
          <cell r="C3185" t="str">
            <v>057</v>
          </cell>
          <cell r="D3185" t="str">
            <v xml:space="preserve">CHELSEA                      </v>
          </cell>
          <cell r="E3185">
            <v>0</v>
          </cell>
          <cell r="G3185">
            <v>8375</v>
          </cell>
          <cell r="H3185" t="str">
            <v>Teachers, Specialists  (2310)</v>
          </cell>
          <cell r="I3185">
            <v>2506744</v>
          </cell>
          <cell r="J3185">
            <v>4083085</v>
          </cell>
          <cell r="K3185">
            <v>6589829</v>
          </cell>
          <cell r="L3185">
            <v>8.2220747949736896</v>
          </cell>
          <cell r="M3185">
            <v>1195.4555184674552</v>
          </cell>
        </row>
        <row r="3186">
          <cell r="A3186">
            <v>3184</v>
          </cell>
          <cell r="B3186">
            <v>24</v>
          </cell>
          <cell r="C3186" t="str">
            <v>057</v>
          </cell>
          <cell r="D3186" t="str">
            <v xml:space="preserve">CHELSEA                      </v>
          </cell>
          <cell r="E3186">
            <v>7</v>
          </cell>
          <cell r="F3186" t="str">
            <v>Other Teaching Services</v>
          </cell>
          <cell r="I3186">
            <v>4244549</v>
          </cell>
          <cell r="J3186">
            <v>46309</v>
          </cell>
          <cell r="K3186">
            <v>4290858</v>
          </cell>
          <cell r="L3186">
            <v>5.3536678130208255</v>
          </cell>
          <cell r="M3186">
            <v>778.40105942964954</v>
          </cell>
        </row>
        <row r="3187">
          <cell r="A3187">
            <v>3185</v>
          </cell>
          <cell r="B3187">
            <v>25</v>
          </cell>
          <cell r="C3187" t="str">
            <v>057</v>
          </cell>
          <cell r="D3187" t="str">
            <v xml:space="preserve">CHELSEA                      </v>
          </cell>
          <cell r="E3187">
            <v>0</v>
          </cell>
          <cell r="G3187">
            <v>8385</v>
          </cell>
          <cell r="H3187" t="str">
            <v>Medical/ Therapeutic Services (2320)</v>
          </cell>
          <cell r="I3187">
            <v>882173</v>
          </cell>
          <cell r="J3187">
            <v>0</v>
          </cell>
          <cell r="K3187">
            <v>882173</v>
          </cell>
          <cell r="L3187">
            <v>1.1006799096162168</v>
          </cell>
          <cell r="M3187">
            <v>160.03428633626007</v>
          </cell>
        </row>
        <row r="3188">
          <cell r="A3188">
            <v>3186</v>
          </cell>
          <cell r="B3188">
            <v>26</v>
          </cell>
          <cell r="C3188" t="str">
            <v>057</v>
          </cell>
          <cell r="D3188" t="str">
            <v xml:space="preserve">CHELSEA                      </v>
          </cell>
          <cell r="E3188">
            <v>0</v>
          </cell>
          <cell r="G3188">
            <v>8390</v>
          </cell>
          <cell r="H3188" t="str">
            <v>Substitute Teachers (2325)</v>
          </cell>
          <cell r="I3188">
            <v>534283</v>
          </cell>
          <cell r="J3188">
            <v>9274</v>
          </cell>
          <cell r="K3188">
            <v>543557</v>
          </cell>
          <cell r="L3188">
            <v>0.6781915447777952</v>
          </cell>
          <cell r="M3188">
            <v>98.60623321965025</v>
          </cell>
        </row>
        <row r="3189">
          <cell r="A3189">
            <v>3187</v>
          </cell>
          <cell r="B3189">
            <v>27</v>
          </cell>
          <cell r="C3189" t="str">
            <v>057</v>
          </cell>
          <cell r="D3189" t="str">
            <v xml:space="preserve">CHELSEA                      </v>
          </cell>
          <cell r="E3189">
            <v>0</v>
          </cell>
          <cell r="G3189">
            <v>8395</v>
          </cell>
          <cell r="H3189" t="str">
            <v>Non-Clerical Paraprofs./Instructional Assistants (2330)</v>
          </cell>
          <cell r="I3189">
            <v>2346539</v>
          </cell>
          <cell r="J3189">
            <v>37035</v>
          </cell>
          <cell r="K3189">
            <v>2383574</v>
          </cell>
          <cell r="L3189">
            <v>2.9739654408869511</v>
          </cell>
          <cell r="M3189">
            <v>432.40222044844353</v>
          </cell>
        </row>
        <row r="3190">
          <cell r="A3190">
            <v>3188</v>
          </cell>
          <cell r="B3190">
            <v>28</v>
          </cell>
          <cell r="C3190" t="str">
            <v>057</v>
          </cell>
          <cell r="D3190" t="str">
            <v xml:space="preserve">CHELSEA                      </v>
          </cell>
          <cell r="E3190">
            <v>0</v>
          </cell>
          <cell r="G3190">
            <v>8400</v>
          </cell>
          <cell r="H3190" t="str">
            <v>Librarians and Media Center Directors (2340)</v>
          </cell>
          <cell r="I3190">
            <v>481554</v>
          </cell>
          <cell r="J3190">
            <v>0</v>
          </cell>
          <cell r="K3190">
            <v>481554</v>
          </cell>
          <cell r="L3190">
            <v>0.60083091773986241</v>
          </cell>
          <cell r="M3190">
            <v>87.358319425295704</v>
          </cell>
        </row>
        <row r="3191">
          <cell r="A3191">
            <v>3189</v>
          </cell>
          <cell r="B3191">
            <v>29</v>
          </cell>
          <cell r="C3191" t="str">
            <v>057</v>
          </cell>
          <cell r="D3191" t="str">
            <v xml:space="preserve">CHELSEA                      </v>
          </cell>
          <cell r="E3191">
            <v>8</v>
          </cell>
          <cell r="F3191" t="str">
            <v>Professional Development</v>
          </cell>
          <cell r="I3191">
            <v>401744</v>
          </cell>
          <cell r="J3191">
            <v>2013480</v>
          </cell>
          <cell r="K3191">
            <v>2415224</v>
          </cell>
          <cell r="L3191">
            <v>3.013454882458336</v>
          </cell>
          <cell r="M3191">
            <v>438.14382120310574</v>
          </cell>
        </row>
        <row r="3192">
          <cell r="A3192">
            <v>3190</v>
          </cell>
          <cell r="B3192">
            <v>30</v>
          </cell>
          <cell r="C3192" t="str">
            <v>057</v>
          </cell>
          <cell r="D3192" t="str">
            <v xml:space="preserve">CHELSEA                      </v>
          </cell>
          <cell r="E3192">
            <v>0</v>
          </cell>
          <cell r="G3192">
            <v>8405</v>
          </cell>
          <cell r="H3192" t="str">
            <v>Professional Development Leadership (2351)</v>
          </cell>
          <cell r="I3192">
            <v>0</v>
          </cell>
          <cell r="J3192">
            <v>0</v>
          </cell>
          <cell r="K3192">
            <v>0</v>
          </cell>
          <cell r="L3192">
            <v>0</v>
          </cell>
          <cell r="M3192">
            <v>0</v>
          </cell>
        </row>
        <row r="3193">
          <cell r="A3193">
            <v>3191</v>
          </cell>
          <cell r="B3193">
            <v>31</v>
          </cell>
          <cell r="C3193" t="str">
            <v>057</v>
          </cell>
          <cell r="D3193" t="str">
            <v xml:space="preserve">CHELSEA                      </v>
          </cell>
          <cell r="E3193">
            <v>0</v>
          </cell>
          <cell r="G3193">
            <v>8410</v>
          </cell>
          <cell r="H3193" t="str">
            <v>Teacher/Instructional Staff-Professional Days (2353)</v>
          </cell>
          <cell r="I3193">
            <v>180612</v>
          </cell>
          <cell r="J3193">
            <v>342128</v>
          </cell>
          <cell r="K3193">
            <v>522740</v>
          </cell>
          <cell r="L3193">
            <v>0.65221834714141236</v>
          </cell>
          <cell r="M3193">
            <v>94.829838183005592</v>
          </cell>
        </row>
        <row r="3194">
          <cell r="A3194">
            <v>3192</v>
          </cell>
          <cell r="B3194">
            <v>32</v>
          </cell>
          <cell r="C3194" t="str">
            <v>057</v>
          </cell>
          <cell r="D3194" t="str">
            <v xml:space="preserve">CHELSEA                      </v>
          </cell>
          <cell r="E3194">
            <v>0</v>
          </cell>
          <cell r="G3194">
            <v>8415</v>
          </cell>
          <cell r="H3194" t="str">
            <v>Substitutes for Instructional Staff at Prof. Dev. (2355)</v>
          </cell>
          <cell r="I3194">
            <v>0</v>
          </cell>
          <cell r="J3194">
            <v>1589</v>
          </cell>
          <cell r="K3194">
            <v>1589</v>
          </cell>
          <cell r="L3194">
            <v>1.9825820744685777E-3</v>
          </cell>
          <cell r="M3194">
            <v>0.28825919744575867</v>
          </cell>
        </row>
        <row r="3195">
          <cell r="A3195">
            <v>3193</v>
          </cell>
          <cell r="B3195">
            <v>33</v>
          </cell>
          <cell r="C3195" t="str">
            <v>057</v>
          </cell>
          <cell r="D3195" t="str">
            <v xml:space="preserve">CHELSEA                      </v>
          </cell>
          <cell r="E3195">
            <v>0</v>
          </cell>
          <cell r="G3195">
            <v>8420</v>
          </cell>
          <cell r="H3195" t="str">
            <v>Prof. Dev.  Stipends, Providers and Expenses (2357)</v>
          </cell>
          <cell r="I3195">
            <v>221132</v>
          </cell>
          <cell r="J3195">
            <v>1669763</v>
          </cell>
          <cell r="K3195">
            <v>1890895</v>
          </cell>
          <cell r="L3195">
            <v>2.359253953242455</v>
          </cell>
          <cell r="M3195">
            <v>343.02572382265441</v>
          </cell>
        </row>
        <row r="3196">
          <cell r="A3196">
            <v>3194</v>
          </cell>
          <cell r="B3196">
            <v>34</v>
          </cell>
          <cell r="C3196" t="str">
            <v>057</v>
          </cell>
          <cell r="D3196" t="str">
            <v xml:space="preserve">CHELSEA                      </v>
          </cell>
          <cell r="E3196">
            <v>9</v>
          </cell>
          <cell r="F3196" t="str">
            <v>Instructional Materials, Equipment and Technology</v>
          </cell>
          <cell r="I3196">
            <v>1209940</v>
          </cell>
          <cell r="J3196">
            <v>214397</v>
          </cell>
          <cell r="K3196">
            <v>1424337</v>
          </cell>
          <cell r="L3196">
            <v>1.7771334198882003</v>
          </cell>
          <cell r="M3196">
            <v>258.38781655903057</v>
          </cell>
        </row>
        <row r="3197">
          <cell r="A3197">
            <v>3195</v>
          </cell>
          <cell r="B3197">
            <v>35</v>
          </cell>
          <cell r="C3197" t="str">
            <v>057</v>
          </cell>
          <cell r="D3197" t="str">
            <v xml:space="preserve">CHELSEA                      </v>
          </cell>
          <cell r="E3197">
            <v>0</v>
          </cell>
          <cell r="G3197">
            <v>8425</v>
          </cell>
          <cell r="H3197" t="str">
            <v>Textbooks &amp; Related Software/Media/Materials (2410)</v>
          </cell>
          <cell r="I3197">
            <v>366023</v>
          </cell>
          <cell r="J3197">
            <v>32991</v>
          </cell>
          <cell r="K3197">
            <v>399014</v>
          </cell>
          <cell r="L3197">
            <v>0.49784644673505662</v>
          </cell>
          <cell r="M3197">
            <v>72.384805166533638</v>
          </cell>
        </row>
        <row r="3198">
          <cell r="A3198">
            <v>3196</v>
          </cell>
          <cell r="B3198">
            <v>36</v>
          </cell>
          <cell r="C3198" t="str">
            <v>057</v>
          </cell>
          <cell r="D3198" t="str">
            <v xml:space="preserve">CHELSEA                      </v>
          </cell>
          <cell r="E3198">
            <v>0</v>
          </cell>
          <cell r="G3198">
            <v>8430</v>
          </cell>
          <cell r="H3198" t="str">
            <v>Other Instructional Materials (2415)</v>
          </cell>
          <cell r="I3198">
            <v>80986</v>
          </cell>
          <cell r="J3198">
            <v>0</v>
          </cell>
          <cell r="K3198">
            <v>80986</v>
          </cell>
          <cell r="L3198">
            <v>0.10104555813902594</v>
          </cell>
          <cell r="M3198">
            <v>14.691604382845949</v>
          </cell>
        </row>
        <row r="3199">
          <cell r="A3199">
            <v>3197</v>
          </cell>
          <cell r="B3199">
            <v>37</v>
          </cell>
          <cell r="C3199" t="str">
            <v>057</v>
          </cell>
          <cell r="D3199" t="str">
            <v xml:space="preserve">CHELSEA                      </v>
          </cell>
          <cell r="E3199">
            <v>0</v>
          </cell>
          <cell r="G3199">
            <v>8435</v>
          </cell>
          <cell r="H3199" t="str">
            <v>Instructional Equipment (2420)</v>
          </cell>
          <cell r="I3199">
            <v>65371</v>
          </cell>
          <cell r="J3199">
            <v>0</v>
          </cell>
          <cell r="K3199">
            <v>65371</v>
          </cell>
          <cell r="L3199">
            <v>8.1562852605465946E-2</v>
          </cell>
          <cell r="M3199">
            <v>11.858899934692694</v>
          </cell>
        </row>
        <row r="3200">
          <cell r="A3200">
            <v>3198</v>
          </cell>
          <cell r="B3200">
            <v>38</v>
          </cell>
          <cell r="C3200" t="str">
            <v>057</v>
          </cell>
          <cell r="D3200" t="str">
            <v xml:space="preserve">CHELSEA                      </v>
          </cell>
          <cell r="E3200">
            <v>0</v>
          </cell>
          <cell r="G3200">
            <v>8440</v>
          </cell>
          <cell r="H3200" t="str">
            <v>General Supplies (2430)</v>
          </cell>
          <cell r="I3200">
            <v>360539</v>
          </cell>
          <cell r="J3200">
            <v>0</v>
          </cell>
          <cell r="K3200">
            <v>360539</v>
          </cell>
          <cell r="L3200">
            <v>0.44984150946936846</v>
          </cell>
          <cell r="M3200">
            <v>65.405086713591174</v>
          </cell>
        </row>
        <row r="3201">
          <cell r="A3201">
            <v>3199</v>
          </cell>
          <cell r="B3201">
            <v>39</v>
          </cell>
          <cell r="C3201" t="str">
            <v>057</v>
          </cell>
          <cell r="D3201" t="str">
            <v xml:space="preserve">CHELSEA                      </v>
          </cell>
          <cell r="E3201">
            <v>0</v>
          </cell>
          <cell r="G3201">
            <v>8445</v>
          </cell>
          <cell r="H3201" t="str">
            <v>Other Instructional Services (2440)</v>
          </cell>
          <cell r="I3201">
            <v>10206</v>
          </cell>
          <cell r="J3201">
            <v>120354</v>
          </cell>
          <cell r="K3201">
            <v>130560</v>
          </cell>
          <cell r="L3201">
            <v>0.16289862532575047</v>
          </cell>
          <cell r="M3201">
            <v>23.684783397431246</v>
          </cell>
        </row>
        <row r="3202">
          <cell r="A3202">
            <v>3200</v>
          </cell>
          <cell r="B3202">
            <v>40</v>
          </cell>
          <cell r="C3202" t="str">
            <v>057</v>
          </cell>
          <cell r="D3202" t="str">
            <v xml:space="preserve">CHELSEA                      </v>
          </cell>
          <cell r="E3202">
            <v>0</v>
          </cell>
          <cell r="G3202">
            <v>8450</v>
          </cell>
          <cell r="H3202" t="str">
            <v>Classroom Instructional Technology (2451)</v>
          </cell>
          <cell r="I3202">
            <v>326815</v>
          </cell>
          <cell r="J3202">
            <v>19423</v>
          </cell>
          <cell r="K3202">
            <v>346238</v>
          </cell>
          <cell r="L3202">
            <v>0.43199827079915126</v>
          </cell>
          <cell r="M3202">
            <v>62.810753936579353</v>
          </cell>
        </row>
        <row r="3203">
          <cell r="A3203">
            <v>3201</v>
          </cell>
          <cell r="B3203">
            <v>41</v>
          </cell>
          <cell r="C3203" t="str">
            <v>057</v>
          </cell>
          <cell r="D3203" t="str">
            <v xml:space="preserve">CHELSEA                      </v>
          </cell>
          <cell r="E3203">
            <v>0</v>
          </cell>
          <cell r="G3203">
            <v>8455</v>
          </cell>
          <cell r="H3203" t="str">
            <v>Other Instructional Hardware  (2453)</v>
          </cell>
          <cell r="I3203">
            <v>0</v>
          </cell>
          <cell r="J3203">
            <v>0</v>
          </cell>
          <cell r="K3203">
            <v>0</v>
          </cell>
          <cell r="L3203">
            <v>0</v>
          </cell>
          <cell r="M3203">
            <v>0</v>
          </cell>
        </row>
        <row r="3204">
          <cell r="A3204">
            <v>3202</v>
          </cell>
          <cell r="B3204">
            <v>42</v>
          </cell>
          <cell r="C3204" t="str">
            <v>057</v>
          </cell>
          <cell r="D3204" t="str">
            <v xml:space="preserve">CHELSEA                      </v>
          </cell>
          <cell r="E3204">
            <v>0</v>
          </cell>
          <cell r="G3204">
            <v>8460</v>
          </cell>
          <cell r="H3204" t="str">
            <v>Instructional Software (2455)</v>
          </cell>
          <cell r="I3204">
            <v>0</v>
          </cell>
          <cell r="J3204">
            <v>41629</v>
          </cell>
          <cell r="K3204">
            <v>41629</v>
          </cell>
          <cell r="L3204">
            <v>5.1940156814381633E-2</v>
          </cell>
          <cell r="M3204">
            <v>7.5518830273565056</v>
          </cell>
        </row>
        <row r="3205">
          <cell r="A3205">
            <v>3203</v>
          </cell>
          <cell r="B3205">
            <v>43</v>
          </cell>
          <cell r="C3205" t="str">
            <v>057</v>
          </cell>
          <cell r="D3205" t="str">
            <v xml:space="preserve">CHELSEA                      </v>
          </cell>
          <cell r="E3205">
            <v>10</v>
          </cell>
          <cell r="F3205" t="str">
            <v>Guidance, Counseling and Testing</v>
          </cell>
          <cell r="I3205">
            <v>2017991</v>
          </cell>
          <cell r="J3205">
            <v>0</v>
          </cell>
          <cell r="K3205">
            <v>2017991</v>
          </cell>
          <cell r="L3205">
            <v>2.5178305745996976</v>
          </cell>
          <cell r="M3205">
            <v>366.08210579783764</v>
          </cell>
        </row>
        <row r="3206">
          <cell r="A3206">
            <v>3204</v>
          </cell>
          <cell r="B3206">
            <v>44</v>
          </cell>
          <cell r="C3206" t="str">
            <v>057</v>
          </cell>
          <cell r="D3206" t="str">
            <v xml:space="preserve">CHELSEA                      </v>
          </cell>
          <cell r="E3206">
            <v>0</v>
          </cell>
          <cell r="G3206">
            <v>8465</v>
          </cell>
          <cell r="H3206" t="str">
            <v>Guidance and Adjustment Counselors (2710)</v>
          </cell>
          <cell r="I3206">
            <v>1517762</v>
          </cell>
          <cell r="J3206">
            <v>0</v>
          </cell>
          <cell r="K3206">
            <v>1517762</v>
          </cell>
          <cell r="L3206">
            <v>1.8936990147952029</v>
          </cell>
          <cell r="M3206">
            <v>275.33596981351138</v>
          </cell>
        </row>
        <row r="3207">
          <cell r="A3207">
            <v>3205</v>
          </cell>
          <cell r="B3207">
            <v>45</v>
          </cell>
          <cell r="C3207" t="str">
            <v>057</v>
          </cell>
          <cell r="D3207" t="str">
            <v xml:space="preserve">CHELSEA                      </v>
          </cell>
          <cell r="E3207">
            <v>0</v>
          </cell>
          <cell r="G3207">
            <v>8470</v>
          </cell>
          <cell r="H3207" t="str">
            <v>Testing and Assessment (2720)</v>
          </cell>
          <cell r="I3207">
            <v>206961</v>
          </cell>
          <cell r="J3207">
            <v>0</v>
          </cell>
          <cell r="K3207">
            <v>206961</v>
          </cell>
          <cell r="L3207">
            <v>0.25822351712655212</v>
          </cell>
          <cell r="M3207">
            <v>37.544626659894057</v>
          </cell>
        </row>
        <row r="3208">
          <cell r="A3208">
            <v>3206</v>
          </cell>
          <cell r="B3208">
            <v>46</v>
          </cell>
          <cell r="C3208" t="str">
            <v>057</v>
          </cell>
          <cell r="D3208" t="str">
            <v xml:space="preserve">CHELSEA                      </v>
          </cell>
          <cell r="E3208">
            <v>0</v>
          </cell>
          <cell r="G3208">
            <v>8475</v>
          </cell>
          <cell r="H3208" t="str">
            <v>Psychological Services (2800)</v>
          </cell>
          <cell r="I3208">
            <v>293268</v>
          </cell>
          <cell r="J3208">
            <v>0</v>
          </cell>
          <cell r="K3208">
            <v>293268</v>
          </cell>
          <cell r="L3208">
            <v>0.36590804267794258</v>
          </cell>
          <cell r="M3208">
            <v>53.201509324432195</v>
          </cell>
        </row>
        <row r="3209">
          <cell r="A3209">
            <v>3207</v>
          </cell>
          <cell r="B3209">
            <v>47</v>
          </cell>
          <cell r="C3209" t="str">
            <v>057</v>
          </cell>
          <cell r="D3209" t="str">
            <v xml:space="preserve">CHELSEA                      </v>
          </cell>
          <cell r="E3209">
            <v>11</v>
          </cell>
          <cell r="F3209" t="str">
            <v>Pupil Services</v>
          </cell>
          <cell r="I3209">
            <v>3804917</v>
          </cell>
          <cell r="J3209">
            <v>4484804</v>
          </cell>
          <cell r="K3209">
            <v>8289721</v>
          </cell>
          <cell r="L3209">
            <v>10.343015894868302</v>
          </cell>
          <cell r="M3209">
            <v>1503.8315434293593</v>
          </cell>
        </row>
        <row r="3210">
          <cell r="A3210">
            <v>3208</v>
          </cell>
          <cell r="B3210">
            <v>48</v>
          </cell>
          <cell r="C3210" t="str">
            <v>057</v>
          </cell>
          <cell r="D3210" t="str">
            <v xml:space="preserve">CHELSEA                      </v>
          </cell>
          <cell r="E3210">
            <v>0</v>
          </cell>
          <cell r="G3210">
            <v>8485</v>
          </cell>
          <cell r="H3210" t="str">
            <v>Attendance and Parent Liaison Services (3100)</v>
          </cell>
          <cell r="I3210">
            <v>501745</v>
          </cell>
          <cell r="J3210">
            <v>53482</v>
          </cell>
          <cell r="K3210">
            <v>555227</v>
          </cell>
          <cell r="L3210">
            <v>0.69275210664629638</v>
          </cell>
          <cell r="M3210">
            <v>100.72327842681955</v>
          </cell>
        </row>
        <row r="3211">
          <cell r="A3211">
            <v>3209</v>
          </cell>
          <cell r="B3211">
            <v>49</v>
          </cell>
          <cell r="C3211" t="str">
            <v>057</v>
          </cell>
          <cell r="D3211" t="str">
            <v xml:space="preserve">CHELSEA                      </v>
          </cell>
          <cell r="E3211">
            <v>0</v>
          </cell>
          <cell r="G3211">
            <v>8490</v>
          </cell>
          <cell r="H3211" t="str">
            <v>Medical/Health Services (3200)</v>
          </cell>
          <cell r="I3211">
            <v>606800</v>
          </cell>
          <cell r="J3211">
            <v>0</v>
          </cell>
          <cell r="K3211">
            <v>606800</v>
          </cell>
          <cell r="L3211">
            <v>0.75709930949498605</v>
          </cell>
          <cell r="M3211">
            <v>110.0790944053407</v>
          </cell>
        </row>
        <row r="3212">
          <cell r="A3212">
            <v>3210</v>
          </cell>
          <cell r="B3212">
            <v>50</v>
          </cell>
          <cell r="C3212" t="str">
            <v>057</v>
          </cell>
          <cell r="D3212" t="str">
            <v xml:space="preserve">CHELSEA                      </v>
          </cell>
          <cell r="E3212">
            <v>0</v>
          </cell>
          <cell r="G3212">
            <v>8495</v>
          </cell>
          <cell r="H3212" t="str">
            <v>In-District Transportation (3300)</v>
          </cell>
          <cell r="I3212">
            <v>1429265</v>
          </cell>
          <cell r="J3212">
            <v>148487</v>
          </cell>
          <cell r="K3212">
            <v>1577752</v>
          </cell>
          <cell r="L3212">
            <v>1.9685480384876948</v>
          </cell>
          <cell r="M3212">
            <v>286.21870691531819</v>
          </cell>
        </row>
        <row r="3213">
          <cell r="A3213">
            <v>3211</v>
          </cell>
          <cell r="B3213">
            <v>51</v>
          </cell>
          <cell r="C3213" t="str">
            <v>057</v>
          </cell>
          <cell r="D3213" t="str">
            <v xml:space="preserve">CHELSEA                      </v>
          </cell>
          <cell r="E3213">
            <v>0</v>
          </cell>
          <cell r="G3213">
            <v>8500</v>
          </cell>
          <cell r="H3213" t="str">
            <v>Food Salaries and Other Expenses (3400)</v>
          </cell>
          <cell r="I3213">
            <v>0</v>
          </cell>
          <cell r="J3213">
            <v>2867901</v>
          </cell>
          <cell r="K3213">
            <v>2867901</v>
          </cell>
          <cell r="L3213">
            <v>3.5782562076466382</v>
          </cell>
          <cell r="M3213">
            <v>520.26358754807347</v>
          </cell>
        </row>
        <row r="3214">
          <cell r="A3214">
            <v>3212</v>
          </cell>
          <cell r="B3214">
            <v>52</v>
          </cell>
          <cell r="C3214" t="str">
            <v>057</v>
          </cell>
          <cell r="D3214" t="str">
            <v xml:space="preserve">CHELSEA                      </v>
          </cell>
          <cell r="E3214">
            <v>0</v>
          </cell>
          <cell r="G3214">
            <v>8505</v>
          </cell>
          <cell r="H3214" t="str">
            <v>Athletics (3510)</v>
          </cell>
          <cell r="I3214">
            <v>226913</v>
          </cell>
          <cell r="J3214">
            <v>0</v>
          </cell>
          <cell r="K3214">
            <v>226913</v>
          </cell>
          <cell r="L3214">
            <v>0.28311746146248479</v>
          </cell>
          <cell r="M3214">
            <v>41.164102750163273</v>
          </cell>
        </row>
        <row r="3215">
          <cell r="A3215">
            <v>3213</v>
          </cell>
          <cell r="B3215">
            <v>53</v>
          </cell>
          <cell r="C3215" t="str">
            <v>057</v>
          </cell>
          <cell r="D3215" t="str">
            <v xml:space="preserve">CHELSEA                      </v>
          </cell>
          <cell r="E3215">
            <v>0</v>
          </cell>
          <cell r="G3215">
            <v>8510</v>
          </cell>
          <cell r="H3215" t="str">
            <v>Other Student Body Activities (3520)</v>
          </cell>
          <cell r="I3215">
            <v>412463</v>
          </cell>
          <cell r="J3215">
            <v>1390637</v>
          </cell>
          <cell r="K3215">
            <v>1803100</v>
          </cell>
          <cell r="L3215">
            <v>2.2497128624759548</v>
          </cell>
          <cell r="M3215">
            <v>327.09890428851321</v>
          </cell>
        </row>
        <row r="3216">
          <cell r="A3216">
            <v>3214</v>
          </cell>
          <cell r="B3216">
            <v>54</v>
          </cell>
          <cell r="C3216" t="str">
            <v>057</v>
          </cell>
          <cell r="D3216" t="str">
            <v xml:space="preserve">CHELSEA                      </v>
          </cell>
          <cell r="E3216">
            <v>0</v>
          </cell>
          <cell r="G3216">
            <v>8515</v>
          </cell>
          <cell r="H3216" t="str">
            <v>School Security  (3600)</v>
          </cell>
          <cell r="I3216">
            <v>627731</v>
          </cell>
          <cell r="J3216">
            <v>24297</v>
          </cell>
          <cell r="K3216">
            <v>652028</v>
          </cell>
          <cell r="L3216">
            <v>0.81352990865424646</v>
          </cell>
          <cell r="M3216">
            <v>118.28386909513098</v>
          </cell>
        </row>
        <row r="3217">
          <cell r="A3217">
            <v>3215</v>
          </cell>
          <cell r="B3217">
            <v>55</v>
          </cell>
          <cell r="C3217" t="str">
            <v>057</v>
          </cell>
          <cell r="D3217" t="str">
            <v xml:space="preserve">CHELSEA                      </v>
          </cell>
          <cell r="E3217">
            <v>12</v>
          </cell>
          <cell r="F3217" t="str">
            <v>Operations and Maintenance</v>
          </cell>
          <cell r="I3217">
            <v>5555387</v>
          </cell>
          <cell r="J3217">
            <v>188593</v>
          </cell>
          <cell r="K3217">
            <v>5743980</v>
          </cell>
          <cell r="L3217">
            <v>7.1667160378263182</v>
          </cell>
          <cell r="M3217">
            <v>1042.0107394238446</v>
          </cell>
        </row>
        <row r="3218">
          <cell r="A3218">
            <v>3216</v>
          </cell>
          <cell r="B3218">
            <v>56</v>
          </cell>
          <cell r="C3218" t="str">
            <v>057</v>
          </cell>
          <cell r="D3218" t="str">
            <v xml:space="preserve">CHELSEA                      </v>
          </cell>
          <cell r="E3218">
            <v>0</v>
          </cell>
          <cell r="G3218">
            <v>8520</v>
          </cell>
          <cell r="H3218" t="str">
            <v>Custodial Services (4110)</v>
          </cell>
          <cell r="I3218">
            <v>1986203</v>
          </cell>
          <cell r="J3218">
            <v>27427</v>
          </cell>
          <cell r="K3218">
            <v>2013630</v>
          </cell>
          <cell r="L3218">
            <v>2.5123893911970812</v>
          </cell>
          <cell r="M3218">
            <v>365.29098033524423</v>
          </cell>
        </row>
        <row r="3219">
          <cell r="A3219">
            <v>3217</v>
          </cell>
          <cell r="B3219">
            <v>57</v>
          </cell>
          <cell r="C3219" t="str">
            <v>057</v>
          </cell>
          <cell r="D3219" t="str">
            <v xml:space="preserve">CHELSEA                      </v>
          </cell>
          <cell r="E3219">
            <v>0</v>
          </cell>
          <cell r="G3219">
            <v>8525</v>
          </cell>
          <cell r="H3219" t="str">
            <v>Heating of Buildings (4120)</v>
          </cell>
          <cell r="I3219">
            <v>207477</v>
          </cell>
          <cell r="J3219">
            <v>39785</v>
          </cell>
          <cell r="K3219">
            <v>247262</v>
          </cell>
          <cell r="L3219">
            <v>0.30850673939411544</v>
          </cell>
          <cell r="M3219">
            <v>44.85559828749728</v>
          </cell>
        </row>
        <row r="3220">
          <cell r="A3220">
            <v>3218</v>
          </cell>
          <cell r="B3220">
            <v>58</v>
          </cell>
          <cell r="C3220" t="str">
            <v>057</v>
          </cell>
          <cell r="D3220" t="str">
            <v xml:space="preserve">CHELSEA                      </v>
          </cell>
          <cell r="E3220">
            <v>0</v>
          </cell>
          <cell r="G3220">
            <v>8530</v>
          </cell>
          <cell r="H3220" t="str">
            <v>Utility Services (4130)</v>
          </cell>
          <cell r="I3220">
            <v>1641568</v>
          </cell>
          <cell r="J3220">
            <v>100092</v>
          </cell>
          <cell r="K3220">
            <v>1741660</v>
          </cell>
          <cell r="L3220">
            <v>2.1730546858520721</v>
          </cell>
          <cell r="M3220">
            <v>315.95312386619258</v>
          </cell>
        </row>
        <row r="3221">
          <cell r="A3221">
            <v>3219</v>
          </cell>
          <cell r="B3221">
            <v>59</v>
          </cell>
          <cell r="C3221" t="str">
            <v>057</v>
          </cell>
          <cell r="D3221" t="str">
            <v xml:space="preserve">CHELSEA                      </v>
          </cell>
          <cell r="E3221">
            <v>0</v>
          </cell>
          <cell r="G3221">
            <v>8535</v>
          </cell>
          <cell r="H3221" t="str">
            <v>Maintenance of Grounds (4210)</v>
          </cell>
          <cell r="I3221">
            <v>118470</v>
          </cell>
          <cell r="J3221">
            <v>0</v>
          </cell>
          <cell r="K3221">
            <v>118470</v>
          </cell>
          <cell r="L3221">
            <v>0.14781403295298451</v>
          </cell>
          <cell r="M3221">
            <v>21.49154633190625</v>
          </cell>
        </row>
        <row r="3222">
          <cell r="A3222">
            <v>3220</v>
          </cell>
          <cell r="B3222">
            <v>60</v>
          </cell>
          <cell r="C3222" t="str">
            <v>057</v>
          </cell>
          <cell r="D3222" t="str">
            <v xml:space="preserve">CHELSEA                      </v>
          </cell>
          <cell r="E3222">
            <v>0</v>
          </cell>
          <cell r="G3222">
            <v>8540</v>
          </cell>
          <cell r="H3222" t="str">
            <v>Maintenance of Buildings (4220)</v>
          </cell>
          <cell r="I3222">
            <v>821675</v>
          </cell>
          <cell r="J3222">
            <v>3500</v>
          </cell>
          <cell r="K3222">
            <v>825175</v>
          </cell>
          <cell r="L3222">
            <v>1.0295639794207732</v>
          </cell>
          <cell r="M3222">
            <v>149.69432552064438</v>
          </cell>
        </row>
        <row r="3223">
          <cell r="A3223">
            <v>3221</v>
          </cell>
          <cell r="B3223">
            <v>61</v>
          </cell>
          <cell r="C3223" t="str">
            <v>057</v>
          </cell>
          <cell r="D3223" t="str">
            <v xml:space="preserve">CHELSEA                      </v>
          </cell>
          <cell r="E3223">
            <v>0</v>
          </cell>
          <cell r="G3223">
            <v>8545</v>
          </cell>
          <cell r="H3223" t="str">
            <v>Building Security System (4225)</v>
          </cell>
          <cell r="I3223">
            <v>19271</v>
          </cell>
          <cell r="J3223">
            <v>0</v>
          </cell>
          <cell r="K3223">
            <v>19271</v>
          </cell>
          <cell r="L3223">
            <v>2.4044266304017594E-2</v>
          </cell>
          <cell r="M3223">
            <v>3.4959364342210293</v>
          </cell>
        </row>
        <row r="3224">
          <cell r="A3224">
            <v>3222</v>
          </cell>
          <cell r="B3224">
            <v>62</v>
          </cell>
          <cell r="C3224" t="str">
            <v>057</v>
          </cell>
          <cell r="D3224" t="str">
            <v xml:space="preserve">CHELSEA                      </v>
          </cell>
          <cell r="E3224">
            <v>0</v>
          </cell>
          <cell r="G3224">
            <v>8550</v>
          </cell>
          <cell r="H3224" t="str">
            <v>Maintenance of Equipment (4230)</v>
          </cell>
          <cell r="I3224">
            <v>50031</v>
          </cell>
          <cell r="J3224">
            <v>0</v>
          </cell>
          <cell r="K3224">
            <v>50031</v>
          </cell>
          <cell r="L3224">
            <v>6.2423262283031723E-2</v>
          </cell>
          <cell r="M3224">
            <v>9.0760830128437711</v>
          </cell>
        </row>
        <row r="3225">
          <cell r="A3225">
            <v>3223</v>
          </cell>
          <cell r="B3225">
            <v>63</v>
          </cell>
          <cell r="C3225" t="str">
            <v>057</v>
          </cell>
          <cell r="D3225" t="str">
            <v xml:space="preserve">CHELSEA                      </v>
          </cell>
          <cell r="E3225">
            <v>0</v>
          </cell>
          <cell r="G3225">
            <v>8555</v>
          </cell>
          <cell r="H3225" t="str">
            <v xml:space="preserve">Extraordinary Maintenance (4300)   </v>
          </cell>
          <cell r="I3225">
            <v>657065</v>
          </cell>
          <cell r="J3225">
            <v>0</v>
          </cell>
          <cell r="K3225">
            <v>657065</v>
          </cell>
          <cell r="L3225">
            <v>0.81981453163039386</v>
          </cell>
          <cell r="M3225">
            <v>119.19762716783978</v>
          </cell>
        </row>
        <row r="3226">
          <cell r="A3226">
            <v>3224</v>
          </cell>
          <cell r="B3226">
            <v>64</v>
          </cell>
          <cell r="C3226" t="str">
            <v>057</v>
          </cell>
          <cell r="D3226" t="str">
            <v xml:space="preserve">CHELSEA                      </v>
          </cell>
          <cell r="E3226">
            <v>0</v>
          </cell>
          <cell r="G3226">
            <v>8560</v>
          </cell>
          <cell r="H3226" t="str">
            <v>Networking and Telecommunications (4400)</v>
          </cell>
          <cell r="I3226">
            <v>53627</v>
          </cell>
          <cell r="J3226">
            <v>17789</v>
          </cell>
          <cell r="K3226">
            <v>71416</v>
          </cell>
          <cell r="L3226">
            <v>8.9105148791848915E-2</v>
          </cell>
          <cell r="M3226">
            <v>12.955518467455192</v>
          </cell>
        </row>
        <row r="3227">
          <cell r="A3227">
            <v>3225</v>
          </cell>
          <cell r="B3227">
            <v>65</v>
          </cell>
          <cell r="C3227" t="str">
            <v>057</v>
          </cell>
          <cell r="D3227" t="str">
            <v xml:space="preserve">CHELSEA                      </v>
          </cell>
          <cell r="E3227">
            <v>0</v>
          </cell>
          <cell r="G3227">
            <v>8565</v>
          </cell>
          <cell r="H3227" t="str">
            <v>Technology Maintenance (4450)</v>
          </cell>
          <cell r="I3227">
            <v>0</v>
          </cell>
          <cell r="J3227">
            <v>0</v>
          </cell>
          <cell r="K3227">
            <v>0</v>
          </cell>
          <cell r="L3227">
            <v>0</v>
          </cell>
          <cell r="M3227">
            <v>0</v>
          </cell>
        </row>
        <row r="3228">
          <cell r="A3228">
            <v>3226</v>
          </cell>
          <cell r="B3228">
            <v>66</v>
          </cell>
          <cell r="C3228" t="str">
            <v>057</v>
          </cell>
          <cell r="D3228" t="str">
            <v xml:space="preserve">CHELSEA                      </v>
          </cell>
          <cell r="E3228">
            <v>13</v>
          </cell>
          <cell r="F3228" t="str">
            <v>Insurance, Retirement Programs and Other</v>
          </cell>
          <cell r="I3228">
            <v>10941914</v>
          </cell>
          <cell r="J3228">
            <v>2721986</v>
          </cell>
          <cell r="K3228">
            <v>13663900</v>
          </cell>
          <cell r="L3228">
            <v>17.048334302914537</v>
          </cell>
          <cell r="M3228">
            <v>2478.7569842536827</v>
          </cell>
        </row>
        <row r="3229">
          <cell r="A3229">
            <v>3227</v>
          </cell>
          <cell r="B3229">
            <v>67</v>
          </cell>
          <cell r="C3229" t="str">
            <v>057</v>
          </cell>
          <cell r="D3229" t="str">
            <v xml:space="preserve">CHELSEA                      </v>
          </cell>
          <cell r="E3229">
            <v>0</v>
          </cell>
          <cell r="G3229">
            <v>8570</v>
          </cell>
          <cell r="H3229" t="str">
            <v>Employer Retirement Contributions (5100)</v>
          </cell>
          <cell r="I3229">
            <v>2317129</v>
          </cell>
          <cell r="J3229">
            <v>537483</v>
          </cell>
          <cell r="K3229">
            <v>2854612</v>
          </cell>
          <cell r="L3229">
            <v>3.5616756329533636</v>
          </cell>
          <cell r="M3229">
            <v>517.85284086786157</v>
          </cell>
        </row>
        <row r="3230">
          <cell r="A3230">
            <v>3228</v>
          </cell>
          <cell r="B3230">
            <v>68</v>
          </cell>
          <cell r="C3230" t="str">
            <v>057</v>
          </cell>
          <cell r="D3230" t="str">
            <v xml:space="preserve">CHELSEA                      </v>
          </cell>
          <cell r="E3230">
            <v>0</v>
          </cell>
          <cell r="G3230">
            <v>8575</v>
          </cell>
          <cell r="H3230" t="str">
            <v>Insurance for Active Employees (5200)</v>
          </cell>
          <cell r="I3230">
            <v>6803404</v>
          </cell>
          <cell r="J3230">
            <v>2176675</v>
          </cell>
          <cell r="K3230">
            <v>8980079</v>
          </cell>
          <cell r="L3230">
            <v>11.204369825495098</v>
          </cell>
          <cell r="M3230">
            <v>1629.0688266453815</v>
          </cell>
        </row>
        <row r="3231">
          <cell r="A3231">
            <v>3229</v>
          </cell>
          <cell r="B3231">
            <v>69</v>
          </cell>
          <cell r="C3231" t="str">
            <v>057</v>
          </cell>
          <cell r="D3231" t="str">
            <v xml:space="preserve">CHELSEA                      </v>
          </cell>
          <cell r="E3231">
            <v>0</v>
          </cell>
          <cell r="G3231">
            <v>8580</v>
          </cell>
          <cell r="H3231" t="str">
            <v>Insurance for Retired School Employees (5250)</v>
          </cell>
          <cell r="I3231">
            <v>1561599</v>
          </cell>
          <cell r="J3231">
            <v>0</v>
          </cell>
          <cell r="K3231">
            <v>1561599</v>
          </cell>
          <cell r="L3231">
            <v>1.9483940748320052</v>
          </cell>
          <cell r="M3231">
            <v>283.28840432479501</v>
          </cell>
        </row>
        <row r="3232">
          <cell r="A3232">
            <v>3230</v>
          </cell>
          <cell r="B3232">
            <v>70</v>
          </cell>
          <cell r="C3232" t="str">
            <v>057</v>
          </cell>
          <cell r="D3232" t="str">
            <v xml:space="preserve">CHELSEA                      </v>
          </cell>
          <cell r="E3232">
            <v>0</v>
          </cell>
          <cell r="G3232">
            <v>8585</v>
          </cell>
          <cell r="H3232" t="str">
            <v>Other Non-Employee Insurance (5260)</v>
          </cell>
          <cell r="I3232">
            <v>17635</v>
          </cell>
          <cell r="J3232">
            <v>0</v>
          </cell>
          <cell r="K3232">
            <v>17635</v>
          </cell>
          <cell r="L3232">
            <v>2.2003042720738431E-2</v>
          </cell>
          <cell r="M3232">
            <v>3.1991510050068936</v>
          </cell>
        </row>
        <row r="3233">
          <cell r="A3233">
            <v>3231</v>
          </cell>
          <cell r="B3233">
            <v>71</v>
          </cell>
          <cell r="C3233" t="str">
            <v>057</v>
          </cell>
          <cell r="D3233" t="str">
            <v xml:space="preserve">CHELSEA                      </v>
          </cell>
          <cell r="E3233">
            <v>0</v>
          </cell>
          <cell r="G3233">
            <v>8590</v>
          </cell>
          <cell r="H3233" t="str">
            <v xml:space="preserve">Rental Lease of Equipment (5300)   </v>
          </cell>
          <cell r="I3233">
            <v>0</v>
          </cell>
          <cell r="J3233">
            <v>0</v>
          </cell>
          <cell r="K3233">
            <v>0</v>
          </cell>
          <cell r="L3233">
            <v>0</v>
          </cell>
          <cell r="M3233">
            <v>0</v>
          </cell>
        </row>
        <row r="3234">
          <cell r="A3234">
            <v>3232</v>
          </cell>
          <cell r="B3234">
            <v>72</v>
          </cell>
          <cell r="C3234" t="str">
            <v>057</v>
          </cell>
          <cell r="D3234" t="str">
            <v xml:space="preserve">CHELSEA                      </v>
          </cell>
          <cell r="E3234">
            <v>0</v>
          </cell>
          <cell r="G3234">
            <v>8595</v>
          </cell>
          <cell r="H3234" t="str">
            <v>Rental Lease  of Buildings (5350)</v>
          </cell>
          <cell r="I3234">
            <v>0</v>
          </cell>
          <cell r="J3234">
            <v>0</v>
          </cell>
          <cell r="K3234">
            <v>0</v>
          </cell>
          <cell r="L3234">
            <v>0</v>
          </cell>
          <cell r="M3234">
            <v>0</v>
          </cell>
        </row>
        <row r="3235">
          <cell r="A3235">
            <v>3233</v>
          </cell>
          <cell r="B3235">
            <v>73</v>
          </cell>
          <cell r="C3235" t="str">
            <v>057</v>
          </cell>
          <cell r="D3235" t="str">
            <v xml:space="preserve">CHELSEA                      </v>
          </cell>
          <cell r="E3235">
            <v>0</v>
          </cell>
          <cell r="G3235">
            <v>8600</v>
          </cell>
          <cell r="H3235" t="str">
            <v>Short Term Interest RAN's (5400)</v>
          </cell>
          <cell r="I3235">
            <v>0</v>
          </cell>
          <cell r="J3235">
            <v>0</v>
          </cell>
          <cell r="K3235">
            <v>0</v>
          </cell>
          <cell r="L3235">
            <v>0</v>
          </cell>
          <cell r="M3235">
            <v>0</v>
          </cell>
        </row>
        <row r="3236">
          <cell r="A3236">
            <v>3234</v>
          </cell>
          <cell r="B3236">
            <v>74</v>
          </cell>
          <cell r="C3236" t="str">
            <v>057</v>
          </cell>
          <cell r="D3236" t="str">
            <v xml:space="preserve">CHELSEA                      </v>
          </cell>
          <cell r="E3236">
            <v>0</v>
          </cell>
          <cell r="G3236">
            <v>8610</v>
          </cell>
          <cell r="H3236" t="str">
            <v>Crossing Guards, Inspections, Bank Charges (5500)</v>
          </cell>
          <cell r="I3236">
            <v>242147</v>
          </cell>
          <cell r="J3236">
            <v>7828</v>
          </cell>
          <cell r="K3236">
            <v>249975</v>
          </cell>
          <cell r="L3236">
            <v>0.31189172691333084</v>
          </cell>
          <cell r="M3236">
            <v>45.347761410637837</v>
          </cell>
        </row>
        <row r="3237">
          <cell r="A3237">
            <v>3235</v>
          </cell>
          <cell r="B3237">
            <v>75</v>
          </cell>
          <cell r="C3237" t="str">
            <v>057</v>
          </cell>
          <cell r="D3237" t="str">
            <v xml:space="preserve">CHELSEA                      </v>
          </cell>
          <cell r="E3237">
            <v>14</v>
          </cell>
          <cell r="F3237" t="str">
            <v xml:space="preserve">Payments To Out-Of-District Schools </v>
          </cell>
          <cell r="I3237">
            <v>8234601</v>
          </cell>
          <cell r="J3237">
            <v>430336</v>
          </cell>
          <cell r="K3237">
            <v>8664937</v>
          </cell>
          <cell r="L3237">
            <v>10.811169775078373</v>
          </cell>
          <cell r="M3237">
            <v>25904.146487294471</v>
          </cell>
        </row>
        <row r="3238">
          <cell r="A3238">
            <v>3236</v>
          </cell>
          <cell r="B3238">
            <v>76</v>
          </cell>
          <cell r="C3238" t="str">
            <v>057</v>
          </cell>
          <cell r="D3238" t="str">
            <v xml:space="preserve">CHELSEA                      </v>
          </cell>
          <cell r="E3238">
            <v>15</v>
          </cell>
          <cell r="F3238" t="str">
            <v>Tuition To Other Schools (9000)</v>
          </cell>
          <cell r="G3238" t="str">
            <v xml:space="preserve"> </v>
          </cell>
          <cell r="I3238">
            <v>7233958</v>
          </cell>
          <cell r="J3238">
            <v>430336</v>
          </cell>
          <cell r="K3238">
            <v>7664294</v>
          </cell>
          <cell r="L3238">
            <v>9.5626758325091714</v>
          </cell>
          <cell r="M3238">
            <v>22912.687593423019</v>
          </cell>
        </row>
        <row r="3239">
          <cell r="A3239">
            <v>3237</v>
          </cell>
          <cell r="B3239">
            <v>77</v>
          </cell>
          <cell r="C3239" t="str">
            <v>057</v>
          </cell>
          <cell r="D3239" t="str">
            <v xml:space="preserve">CHELSEA                      </v>
          </cell>
          <cell r="E3239">
            <v>16</v>
          </cell>
          <cell r="F3239" t="str">
            <v>Out-of-District Transportation (3300)</v>
          </cell>
          <cell r="I3239">
            <v>1000643</v>
          </cell>
          <cell r="K3239">
            <v>1000643</v>
          </cell>
          <cell r="L3239">
            <v>1.2484939425692012</v>
          </cell>
          <cell r="M3239">
            <v>2991.4588938714501</v>
          </cell>
        </row>
        <row r="3240">
          <cell r="A3240">
            <v>3238</v>
          </cell>
          <cell r="B3240">
            <v>78</v>
          </cell>
          <cell r="C3240" t="str">
            <v>057</v>
          </cell>
          <cell r="D3240" t="str">
            <v xml:space="preserve">CHELSEA                      </v>
          </cell>
          <cell r="E3240">
            <v>17</v>
          </cell>
          <cell r="F3240" t="str">
            <v>TOTAL EXPENDITURES</v>
          </cell>
          <cell r="I3240">
            <v>64116218</v>
          </cell>
          <cell r="J3240">
            <v>16031788</v>
          </cell>
          <cell r="K3240">
            <v>80148006</v>
          </cell>
          <cell r="L3240">
            <v>100.00000000000001</v>
          </cell>
          <cell r="M3240">
            <v>13707.777796781202</v>
          </cell>
        </row>
        <row r="3241">
          <cell r="A3241">
            <v>3239</v>
          </cell>
          <cell r="B3241">
            <v>79</v>
          </cell>
          <cell r="C3241" t="str">
            <v>057</v>
          </cell>
          <cell r="D3241" t="str">
            <v xml:space="preserve">CHELSEA                      </v>
          </cell>
          <cell r="E3241">
            <v>18</v>
          </cell>
          <cell r="F3241" t="str">
            <v>percentage of overall spending from the general fund</v>
          </cell>
          <cell r="I3241">
            <v>79.997271547841123</v>
          </cell>
        </row>
        <row r="3242">
          <cell r="A3242">
            <v>3240</v>
          </cell>
          <cell r="B3242">
            <v>1</v>
          </cell>
          <cell r="C3242" t="str">
            <v>061</v>
          </cell>
          <cell r="D3242" t="str">
            <v xml:space="preserve">CHICOPEE                     </v>
          </cell>
          <cell r="E3242">
            <v>1</v>
          </cell>
          <cell r="F3242" t="str">
            <v>In-District FTE Average Membership</v>
          </cell>
          <cell r="G3242" t="str">
            <v xml:space="preserve"> </v>
          </cell>
        </row>
        <row r="3243">
          <cell r="A3243">
            <v>3241</v>
          </cell>
          <cell r="B3243">
            <v>2</v>
          </cell>
          <cell r="C3243" t="str">
            <v>061</v>
          </cell>
          <cell r="D3243" t="str">
            <v xml:space="preserve">CHICOPEE                     </v>
          </cell>
          <cell r="E3243">
            <v>2</v>
          </cell>
          <cell r="F3243" t="str">
            <v>Out-of-District FTE Average Membership</v>
          </cell>
          <cell r="G3243" t="str">
            <v xml:space="preserve"> </v>
          </cell>
        </row>
        <row r="3244">
          <cell r="A3244">
            <v>3242</v>
          </cell>
          <cell r="B3244">
            <v>3</v>
          </cell>
          <cell r="C3244" t="str">
            <v>061</v>
          </cell>
          <cell r="D3244" t="str">
            <v xml:space="preserve">CHICOPEE                     </v>
          </cell>
          <cell r="E3244">
            <v>3</v>
          </cell>
          <cell r="F3244" t="str">
            <v>Total FTE Average Membership</v>
          </cell>
          <cell r="G3244" t="str">
            <v xml:space="preserve"> </v>
          </cell>
        </row>
        <row r="3245">
          <cell r="A3245">
            <v>3243</v>
          </cell>
          <cell r="B3245">
            <v>4</v>
          </cell>
          <cell r="C3245" t="str">
            <v>061</v>
          </cell>
          <cell r="D3245" t="str">
            <v xml:space="preserve">CHICOPEE                     </v>
          </cell>
          <cell r="E3245">
            <v>4</v>
          </cell>
          <cell r="F3245" t="str">
            <v>Administration</v>
          </cell>
          <cell r="G3245" t="str">
            <v xml:space="preserve"> </v>
          </cell>
          <cell r="I3245">
            <v>3493085</v>
          </cell>
          <cell r="J3245">
            <v>581705</v>
          </cell>
          <cell r="K3245">
            <v>4074790</v>
          </cell>
          <cell r="L3245">
            <v>3.9956520358646244</v>
          </cell>
          <cell r="M3245">
            <v>521.96062356693608</v>
          </cell>
        </row>
        <row r="3246">
          <cell r="A3246">
            <v>3244</v>
          </cell>
          <cell r="B3246">
            <v>5</v>
          </cell>
          <cell r="C3246" t="str">
            <v>061</v>
          </cell>
          <cell r="D3246" t="str">
            <v xml:space="preserve">CHICOPEE                     </v>
          </cell>
          <cell r="E3246">
            <v>0</v>
          </cell>
          <cell r="G3246">
            <v>8300</v>
          </cell>
          <cell r="H3246" t="str">
            <v>School Committee (1110)</v>
          </cell>
          <cell r="I3246">
            <v>75300</v>
          </cell>
          <cell r="J3246">
            <v>0</v>
          </cell>
          <cell r="K3246">
            <v>75300</v>
          </cell>
          <cell r="L3246">
            <v>7.3837571580524702E-2</v>
          </cell>
          <cell r="M3246">
            <v>9.64556086438572</v>
          </cell>
        </row>
        <row r="3247">
          <cell r="A3247">
            <v>3245</v>
          </cell>
          <cell r="B3247">
            <v>6</v>
          </cell>
          <cell r="C3247" t="str">
            <v>061</v>
          </cell>
          <cell r="D3247" t="str">
            <v xml:space="preserve">CHICOPEE                     </v>
          </cell>
          <cell r="E3247">
            <v>0</v>
          </cell>
          <cell r="G3247">
            <v>8305</v>
          </cell>
          <cell r="H3247" t="str">
            <v>Superintendent (1210)</v>
          </cell>
          <cell r="I3247">
            <v>152825</v>
          </cell>
          <cell r="J3247">
            <v>0</v>
          </cell>
          <cell r="K3247">
            <v>152825</v>
          </cell>
          <cell r="L3247">
            <v>0.14985693063471031</v>
          </cell>
          <cell r="M3247">
            <v>19.576133321377792</v>
          </cell>
        </row>
        <row r="3248">
          <cell r="A3248">
            <v>3246</v>
          </cell>
          <cell r="B3248">
            <v>7</v>
          </cell>
          <cell r="C3248" t="str">
            <v>061</v>
          </cell>
          <cell r="D3248" t="str">
            <v xml:space="preserve">CHICOPEE                     </v>
          </cell>
          <cell r="E3248">
            <v>0</v>
          </cell>
          <cell r="G3248">
            <v>8310</v>
          </cell>
          <cell r="H3248" t="str">
            <v>Assistant Superintendents (1220)</v>
          </cell>
          <cell r="I3248">
            <v>253101</v>
          </cell>
          <cell r="J3248">
            <v>100991</v>
          </cell>
          <cell r="K3248">
            <v>354092</v>
          </cell>
          <cell r="L3248">
            <v>0.34721505174091832</v>
          </cell>
          <cell r="M3248">
            <v>45.357449370412596</v>
          </cell>
        </row>
        <row r="3249">
          <cell r="A3249">
            <v>3247</v>
          </cell>
          <cell r="B3249">
            <v>8</v>
          </cell>
          <cell r="C3249" t="str">
            <v>061</v>
          </cell>
          <cell r="D3249" t="str">
            <v xml:space="preserve">CHICOPEE                     </v>
          </cell>
          <cell r="E3249">
            <v>0</v>
          </cell>
          <cell r="G3249">
            <v>8315</v>
          </cell>
          <cell r="H3249" t="str">
            <v>Other District-Wide Administration (1230)</v>
          </cell>
          <cell r="I3249">
            <v>1415011</v>
          </cell>
          <cell r="J3249">
            <v>394068</v>
          </cell>
          <cell r="K3249">
            <v>1809079</v>
          </cell>
          <cell r="L3249">
            <v>1.7739442251968665</v>
          </cell>
          <cell r="M3249">
            <v>231.73415143402462</v>
          </cell>
        </row>
        <row r="3250">
          <cell r="A3250">
            <v>3248</v>
          </cell>
          <cell r="B3250">
            <v>9</v>
          </cell>
          <cell r="C3250" t="str">
            <v>061</v>
          </cell>
          <cell r="D3250" t="str">
            <v xml:space="preserve">CHICOPEE                     </v>
          </cell>
          <cell r="E3250">
            <v>0</v>
          </cell>
          <cell r="G3250">
            <v>8320</v>
          </cell>
          <cell r="H3250" t="str">
            <v>Business and Finance (1410)</v>
          </cell>
          <cell r="I3250">
            <v>1017378</v>
          </cell>
          <cell r="J3250">
            <v>0</v>
          </cell>
          <cell r="K3250">
            <v>1017378</v>
          </cell>
          <cell r="L3250">
            <v>0.99761913545087721</v>
          </cell>
          <cell r="M3250">
            <v>130.32113441018612</v>
          </cell>
        </row>
        <row r="3251">
          <cell r="A3251">
            <v>3249</v>
          </cell>
          <cell r="B3251">
            <v>10</v>
          </cell>
          <cell r="C3251" t="str">
            <v>061</v>
          </cell>
          <cell r="D3251" t="str">
            <v xml:space="preserve">CHICOPEE                     </v>
          </cell>
          <cell r="E3251">
            <v>0</v>
          </cell>
          <cell r="G3251">
            <v>8325</v>
          </cell>
          <cell r="H3251" t="str">
            <v>Human Resources and Benefits (1420)</v>
          </cell>
          <cell r="I3251">
            <v>75000</v>
          </cell>
          <cell r="J3251">
            <v>0</v>
          </cell>
          <cell r="K3251">
            <v>75000</v>
          </cell>
          <cell r="L3251">
            <v>7.3543397988570416E-2</v>
          </cell>
          <cell r="M3251">
            <v>9.607132335045538</v>
          </cell>
        </row>
        <row r="3252">
          <cell r="A3252">
            <v>3250</v>
          </cell>
          <cell r="B3252">
            <v>11</v>
          </cell>
          <cell r="C3252" t="str">
            <v>061</v>
          </cell>
          <cell r="D3252" t="str">
            <v xml:space="preserve">CHICOPEE                     </v>
          </cell>
          <cell r="E3252">
            <v>0</v>
          </cell>
          <cell r="G3252">
            <v>8330</v>
          </cell>
          <cell r="H3252" t="str">
            <v>Legal Service For School Committee (1430)</v>
          </cell>
          <cell r="I3252">
            <v>165000</v>
          </cell>
          <cell r="J3252">
            <v>0</v>
          </cell>
          <cell r="K3252">
            <v>165000</v>
          </cell>
          <cell r="L3252">
            <v>0.16179547557485491</v>
          </cell>
          <cell r="M3252">
            <v>21.135691137100185</v>
          </cell>
        </row>
        <row r="3253">
          <cell r="A3253">
            <v>3251</v>
          </cell>
          <cell r="B3253">
            <v>12</v>
          </cell>
          <cell r="C3253" t="str">
            <v>061</v>
          </cell>
          <cell r="D3253" t="str">
            <v xml:space="preserve">CHICOPEE                     </v>
          </cell>
          <cell r="E3253">
            <v>0</v>
          </cell>
          <cell r="G3253">
            <v>8335</v>
          </cell>
          <cell r="H3253" t="str">
            <v>Legal Settlements (1435)</v>
          </cell>
          <cell r="I3253">
            <v>0</v>
          </cell>
          <cell r="J3253">
            <v>42234</v>
          </cell>
          <cell r="K3253">
            <v>42234</v>
          </cell>
          <cell r="L3253">
            <v>4.1413758275323773E-2</v>
          </cell>
          <cell r="M3253">
            <v>5.4099683605108435</v>
          </cell>
        </row>
        <row r="3254">
          <cell r="A3254">
            <v>3252</v>
          </cell>
          <cell r="B3254">
            <v>13</v>
          </cell>
          <cell r="C3254" t="str">
            <v>061</v>
          </cell>
          <cell r="D3254" t="str">
            <v xml:space="preserve">CHICOPEE                     </v>
          </cell>
          <cell r="E3254">
            <v>0</v>
          </cell>
          <cell r="G3254">
            <v>8340</v>
          </cell>
          <cell r="H3254" t="str">
            <v>District-wide Information Mgmt and Tech (1450)</v>
          </cell>
          <cell r="I3254">
            <v>339470</v>
          </cell>
          <cell r="J3254">
            <v>44412</v>
          </cell>
          <cell r="K3254">
            <v>383882</v>
          </cell>
          <cell r="L3254">
            <v>0.37642648942197848</v>
          </cell>
          <cell r="M3254">
            <v>49.173402333892682</v>
          </cell>
        </row>
        <row r="3255">
          <cell r="A3255">
            <v>3253</v>
          </cell>
          <cell r="B3255">
            <v>14</v>
          </cell>
          <cell r="C3255" t="str">
            <v>061</v>
          </cell>
          <cell r="D3255" t="str">
            <v xml:space="preserve">CHICOPEE                     </v>
          </cell>
          <cell r="E3255">
            <v>5</v>
          </cell>
          <cell r="F3255" t="str">
            <v xml:space="preserve">Instructional Leadership </v>
          </cell>
          <cell r="I3255">
            <v>6518713</v>
          </cell>
          <cell r="J3255">
            <v>892774</v>
          </cell>
          <cell r="K3255">
            <v>7411487</v>
          </cell>
          <cell r="L3255">
            <v>7.2675458417082099</v>
          </cell>
          <cell r="M3255">
            <v>949.37515211292862</v>
          </cell>
        </row>
        <row r="3256">
          <cell r="A3256">
            <v>3254</v>
          </cell>
          <cell r="B3256">
            <v>15</v>
          </cell>
          <cell r="C3256" t="str">
            <v>061</v>
          </cell>
          <cell r="D3256" t="str">
            <v xml:space="preserve">CHICOPEE                     </v>
          </cell>
          <cell r="E3256">
            <v>0</v>
          </cell>
          <cell r="G3256">
            <v>8345</v>
          </cell>
          <cell r="H3256" t="str">
            <v>Curriculum Directors  (Supervisory) (2110)</v>
          </cell>
          <cell r="I3256">
            <v>270087</v>
          </cell>
          <cell r="J3256">
            <v>0</v>
          </cell>
          <cell r="K3256">
            <v>270087</v>
          </cell>
          <cell r="L3256">
            <v>0.26484154310052022</v>
          </cell>
          <cell r="M3256">
            <v>34.596820679672589</v>
          </cell>
        </row>
        <row r="3257">
          <cell r="A3257">
            <v>3255</v>
          </cell>
          <cell r="B3257">
            <v>16</v>
          </cell>
          <cell r="C3257" t="str">
            <v>061</v>
          </cell>
          <cell r="D3257" t="str">
            <v xml:space="preserve">CHICOPEE                     </v>
          </cell>
          <cell r="E3257">
            <v>0</v>
          </cell>
          <cell r="G3257">
            <v>8350</v>
          </cell>
          <cell r="H3257" t="str">
            <v>Department Heads  (Non-Supervisory) (2120)</v>
          </cell>
          <cell r="I3257">
            <v>1050332</v>
          </cell>
          <cell r="J3257">
            <v>14775</v>
          </cell>
          <cell r="K3257">
            <v>1065107</v>
          </cell>
          <cell r="L3257">
            <v>1.0444211733521636</v>
          </cell>
          <cell r="M3257">
            <v>136.43498533311131</v>
          </cell>
        </row>
        <row r="3258">
          <cell r="A3258">
            <v>3256</v>
          </cell>
          <cell r="B3258">
            <v>17</v>
          </cell>
          <cell r="C3258" t="str">
            <v>061</v>
          </cell>
          <cell r="D3258" t="str">
            <v xml:space="preserve">CHICOPEE                     </v>
          </cell>
          <cell r="E3258">
            <v>0</v>
          </cell>
          <cell r="G3258">
            <v>8355</v>
          </cell>
          <cell r="H3258" t="str">
            <v>School Leadership-Building (2210)</v>
          </cell>
          <cell r="I3258">
            <v>4818947</v>
          </cell>
          <cell r="J3258">
            <v>184293</v>
          </cell>
          <cell r="K3258">
            <v>5003240</v>
          </cell>
          <cell r="L3258">
            <v>4.9060702740311335</v>
          </cell>
          <cell r="M3258">
            <v>640.89051711990987</v>
          </cell>
        </row>
        <row r="3259">
          <cell r="A3259">
            <v>3257</v>
          </cell>
          <cell r="B3259">
            <v>18</v>
          </cell>
          <cell r="C3259" t="str">
            <v>061</v>
          </cell>
          <cell r="D3259" t="str">
            <v xml:space="preserve">CHICOPEE                     </v>
          </cell>
          <cell r="E3259">
            <v>0</v>
          </cell>
          <cell r="G3259">
            <v>8360</v>
          </cell>
          <cell r="H3259" t="str">
            <v>Curriculum Leaders/Dept Heads-Building Level (2220)</v>
          </cell>
          <cell r="I3259">
            <v>115000</v>
          </cell>
          <cell r="J3259">
            <v>405416</v>
          </cell>
          <cell r="K3259">
            <v>520416</v>
          </cell>
          <cell r="L3259">
            <v>0.51030881343493151</v>
          </cell>
          <cell r="M3259">
            <v>66.662738417000782</v>
          </cell>
        </row>
        <row r="3260">
          <cell r="A3260">
            <v>3258</v>
          </cell>
          <cell r="B3260">
            <v>19</v>
          </cell>
          <cell r="C3260" t="str">
            <v>061</v>
          </cell>
          <cell r="D3260" t="str">
            <v xml:space="preserve">CHICOPEE                     </v>
          </cell>
          <cell r="E3260">
            <v>0</v>
          </cell>
          <cell r="G3260">
            <v>8365</v>
          </cell>
          <cell r="H3260" t="str">
            <v>Building Technology (2250)</v>
          </cell>
          <cell r="I3260">
            <v>105755</v>
          </cell>
          <cell r="J3260">
            <v>0</v>
          </cell>
          <cell r="K3260">
            <v>105755</v>
          </cell>
          <cell r="L3260">
            <v>0.10370109405708353</v>
          </cell>
          <cell r="M3260">
            <v>13.546697067903212</v>
          </cell>
        </row>
        <row r="3261">
          <cell r="A3261">
            <v>3259</v>
          </cell>
          <cell r="B3261">
            <v>20</v>
          </cell>
          <cell r="C3261" t="str">
            <v>061</v>
          </cell>
          <cell r="D3261" t="str">
            <v xml:space="preserve">CHICOPEE                     </v>
          </cell>
          <cell r="E3261">
            <v>0</v>
          </cell>
          <cell r="G3261">
            <v>8380</v>
          </cell>
          <cell r="H3261" t="str">
            <v>Instructional Coordinators and Team Leaders (2315)</v>
          </cell>
          <cell r="I3261">
            <v>158592</v>
          </cell>
          <cell r="J3261">
            <v>288290</v>
          </cell>
          <cell r="K3261">
            <v>446882</v>
          </cell>
          <cell r="L3261">
            <v>0.43820294373237767</v>
          </cell>
          <cell r="M3261">
            <v>57.243393495330935</v>
          </cell>
        </row>
        <row r="3262">
          <cell r="A3262">
            <v>3260</v>
          </cell>
          <cell r="B3262">
            <v>21</v>
          </cell>
          <cell r="C3262" t="str">
            <v>061</v>
          </cell>
          <cell r="D3262" t="str">
            <v xml:space="preserve">CHICOPEE                     </v>
          </cell>
          <cell r="E3262">
            <v>6</v>
          </cell>
          <cell r="F3262" t="str">
            <v>Classroom and Specialist Teachers</v>
          </cell>
          <cell r="I3262">
            <v>34244277</v>
          </cell>
          <cell r="J3262">
            <v>4745679</v>
          </cell>
          <cell r="K3262">
            <v>38989956</v>
          </cell>
          <cell r="L3262">
            <v>38.232718022197986</v>
          </cell>
          <cell r="M3262">
            <v>4994.4222270613709</v>
          </cell>
        </row>
        <row r="3263">
          <cell r="A3263">
            <v>3261</v>
          </cell>
          <cell r="B3263">
            <v>22</v>
          </cell>
          <cell r="C3263" t="str">
            <v>061</v>
          </cell>
          <cell r="D3263" t="str">
            <v xml:space="preserve">CHICOPEE                     </v>
          </cell>
          <cell r="E3263">
            <v>0</v>
          </cell>
          <cell r="G3263">
            <v>8370</v>
          </cell>
          <cell r="H3263" t="str">
            <v>Teachers, Classroom (2305)</v>
          </cell>
          <cell r="I3263">
            <v>34244277</v>
          </cell>
          <cell r="J3263">
            <v>2230754</v>
          </cell>
          <cell r="K3263">
            <v>36475031</v>
          </cell>
          <cell r="L3263">
            <v>35.766636286379246</v>
          </cell>
          <cell r="M3263">
            <v>4672.2726632251788</v>
          </cell>
        </row>
        <row r="3264">
          <cell r="A3264">
            <v>3262</v>
          </cell>
          <cell r="B3264">
            <v>23</v>
          </cell>
          <cell r="C3264" t="str">
            <v>061</v>
          </cell>
          <cell r="D3264" t="str">
            <v xml:space="preserve">CHICOPEE                     </v>
          </cell>
          <cell r="E3264">
            <v>0</v>
          </cell>
          <cell r="G3264">
            <v>8375</v>
          </cell>
          <cell r="H3264" t="str">
            <v>Teachers, Specialists  (2310)</v>
          </cell>
          <cell r="I3264">
            <v>0</v>
          </cell>
          <cell r="J3264">
            <v>2514925</v>
          </cell>
          <cell r="K3264">
            <v>2514925</v>
          </cell>
          <cell r="L3264">
            <v>2.4660817358187392</v>
          </cell>
          <cell r="M3264">
            <v>322.14956383619199</v>
          </cell>
        </row>
        <row r="3265">
          <cell r="A3265">
            <v>3263</v>
          </cell>
          <cell r="B3265">
            <v>24</v>
          </cell>
          <cell r="C3265" t="str">
            <v>061</v>
          </cell>
          <cell r="D3265" t="str">
            <v xml:space="preserve">CHICOPEE                     </v>
          </cell>
          <cell r="E3265">
            <v>7</v>
          </cell>
          <cell r="F3265" t="str">
            <v>Other Teaching Services</v>
          </cell>
          <cell r="I3265">
            <v>5514715</v>
          </cell>
          <cell r="J3265">
            <v>1932029</v>
          </cell>
          <cell r="K3265">
            <v>7446744</v>
          </cell>
          <cell r="L3265">
            <v>7.3021181028133171</v>
          </cell>
          <cell r="M3265">
            <v>953.8914009760847</v>
          </cell>
        </row>
        <row r="3266">
          <cell r="A3266">
            <v>3264</v>
          </cell>
          <cell r="B3266">
            <v>25</v>
          </cell>
          <cell r="C3266" t="str">
            <v>061</v>
          </cell>
          <cell r="D3266" t="str">
            <v xml:space="preserve">CHICOPEE                     </v>
          </cell>
          <cell r="E3266">
            <v>0</v>
          </cell>
          <cell r="G3266">
            <v>8385</v>
          </cell>
          <cell r="H3266" t="str">
            <v>Medical/ Therapeutic Services (2320)</v>
          </cell>
          <cell r="I3266">
            <v>779687</v>
          </cell>
          <cell r="J3266">
            <v>0</v>
          </cell>
          <cell r="K3266">
            <v>779687</v>
          </cell>
          <cell r="L3266">
            <v>0.76454441796686001</v>
          </cell>
          <cell r="M3266">
            <v>99.874082518862011</v>
          </cell>
        </row>
        <row r="3267">
          <cell r="A3267">
            <v>3265</v>
          </cell>
          <cell r="B3267">
            <v>26</v>
          </cell>
          <cell r="C3267" t="str">
            <v>061</v>
          </cell>
          <cell r="D3267" t="str">
            <v xml:space="preserve">CHICOPEE                     </v>
          </cell>
          <cell r="E3267">
            <v>0</v>
          </cell>
          <cell r="G3267">
            <v>8390</v>
          </cell>
          <cell r="H3267" t="str">
            <v>Substitute Teachers (2325)</v>
          </cell>
          <cell r="I3267">
            <v>0</v>
          </cell>
          <cell r="J3267">
            <v>6826</v>
          </cell>
          <cell r="K3267">
            <v>6826</v>
          </cell>
          <cell r="L3267">
            <v>6.6934297955997552E-3</v>
          </cell>
          <cell r="M3267">
            <v>0.87437713758694457</v>
          </cell>
        </row>
        <row r="3268">
          <cell r="A3268">
            <v>3266</v>
          </cell>
          <cell r="B3268">
            <v>27</v>
          </cell>
          <cell r="C3268" t="str">
            <v>061</v>
          </cell>
          <cell r="D3268" t="str">
            <v xml:space="preserve">CHICOPEE                     </v>
          </cell>
          <cell r="E3268">
            <v>0</v>
          </cell>
          <cell r="G3268">
            <v>8395</v>
          </cell>
          <cell r="H3268" t="str">
            <v>Non-Clerical Paraprofs./Instructional Assistants (2330)</v>
          </cell>
          <cell r="I3268">
            <v>4474227</v>
          </cell>
          <cell r="J3268">
            <v>1694512</v>
          </cell>
          <cell r="K3268">
            <v>6168739</v>
          </cell>
          <cell r="L3268">
            <v>6.0489336981948787</v>
          </cell>
          <cell r="M3268">
            <v>790.18522551141973</v>
          </cell>
        </row>
        <row r="3269">
          <cell r="A3269">
            <v>3267</v>
          </cell>
          <cell r="B3269">
            <v>28</v>
          </cell>
          <cell r="C3269" t="str">
            <v>061</v>
          </cell>
          <cell r="D3269" t="str">
            <v xml:space="preserve">CHICOPEE                     </v>
          </cell>
          <cell r="E3269">
            <v>0</v>
          </cell>
          <cell r="G3269">
            <v>8400</v>
          </cell>
          <cell r="H3269" t="str">
            <v>Librarians and Media Center Directors (2340)</v>
          </cell>
          <cell r="I3269">
            <v>260801</v>
          </cell>
          <cell r="J3269">
            <v>230691</v>
          </cell>
          <cell r="K3269">
            <v>491492</v>
          </cell>
          <cell r="L3269">
            <v>0.48194655685597931</v>
          </cell>
          <cell r="M3269">
            <v>62.957715808216022</v>
          </cell>
        </row>
        <row r="3270">
          <cell r="A3270">
            <v>3268</v>
          </cell>
          <cell r="B3270">
            <v>29</v>
          </cell>
          <cell r="C3270" t="str">
            <v>061</v>
          </cell>
          <cell r="D3270" t="str">
            <v xml:space="preserve">CHICOPEE                     </v>
          </cell>
          <cell r="E3270">
            <v>8</v>
          </cell>
          <cell r="F3270" t="str">
            <v>Professional Development</v>
          </cell>
          <cell r="I3270">
            <v>1678211</v>
          </cell>
          <cell r="J3270">
            <v>734038</v>
          </cell>
          <cell r="K3270">
            <v>2412249</v>
          </cell>
          <cell r="L3270">
            <v>2.3653998433937464</v>
          </cell>
          <cell r="M3270">
            <v>308.99727157441686</v>
          </cell>
        </row>
        <row r="3271">
          <cell r="A3271">
            <v>3269</v>
          </cell>
          <cell r="B3271">
            <v>30</v>
          </cell>
          <cell r="C3271" t="str">
            <v>061</v>
          </cell>
          <cell r="D3271" t="str">
            <v xml:space="preserve">CHICOPEE                     </v>
          </cell>
          <cell r="E3271">
            <v>0</v>
          </cell>
          <cell r="G3271">
            <v>8405</v>
          </cell>
          <cell r="H3271" t="str">
            <v>Professional Development Leadership (2351)</v>
          </cell>
          <cell r="I3271">
            <v>159000</v>
          </cell>
          <cell r="J3271">
            <v>137210</v>
          </cell>
          <cell r="K3271">
            <v>296210</v>
          </cell>
          <cell r="L3271">
            <v>0.29045719890925925</v>
          </cell>
          <cell r="M3271">
            <v>37.94304891951785</v>
          </cell>
        </row>
        <row r="3272">
          <cell r="A3272">
            <v>3270</v>
          </cell>
          <cell r="B3272">
            <v>31</v>
          </cell>
          <cell r="C3272" t="str">
            <v>061</v>
          </cell>
          <cell r="D3272" t="str">
            <v xml:space="preserve">CHICOPEE                     </v>
          </cell>
          <cell r="E3272">
            <v>0</v>
          </cell>
          <cell r="G3272">
            <v>8410</v>
          </cell>
          <cell r="H3272" t="str">
            <v>Teacher/Instructional Staff-Professional Days (2353)</v>
          </cell>
          <cell r="I3272">
            <v>445000</v>
          </cell>
          <cell r="J3272">
            <v>0</v>
          </cell>
          <cell r="K3272">
            <v>445000</v>
          </cell>
          <cell r="L3272">
            <v>0.43635749473218444</v>
          </cell>
          <cell r="M3272">
            <v>57.00231852127019</v>
          </cell>
        </row>
        <row r="3273">
          <cell r="A3273">
            <v>3271</v>
          </cell>
          <cell r="B3273">
            <v>32</v>
          </cell>
          <cell r="C3273" t="str">
            <v>061</v>
          </cell>
          <cell r="D3273" t="str">
            <v xml:space="preserve">CHICOPEE                     </v>
          </cell>
          <cell r="E3273">
            <v>0</v>
          </cell>
          <cell r="G3273">
            <v>8415</v>
          </cell>
          <cell r="H3273" t="str">
            <v>Substitutes for Instructional Staff at Prof. Dev. (2355)</v>
          </cell>
          <cell r="I3273">
            <v>0</v>
          </cell>
          <cell r="J3273">
            <v>0</v>
          </cell>
          <cell r="K3273">
            <v>0</v>
          </cell>
          <cell r="L3273">
            <v>0</v>
          </cell>
          <cell r="M3273">
            <v>0</v>
          </cell>
        </row>
        <row r="3274">
          <cell r="A3274">
            <v>3272</v>
          </cell>
          <cell r="B3274">
            <v>33</v>
          </cell>
          <cell r="C3274" t="str">
            <v>061</v>
          </cell>
          <cell r="D3274" t="str">
            <v xml:space="preserve">CHICOPEE                     </v>
          </cell>
          <cell r="E3274">
            <v>0</v>
          </cell>
          <cell r="G3274">
            <v>8420</v>
          </cell>
          <cell r="H3274" t="str">
            <v>Prof. Dev.  Stipends, Providers and Expenses (2357)</v>
          </cell>
          <cell r="I3274">
            <v>1074211</v>
          </cell>
          <cell r="J3274">
            <v>596828</v>
          </cell>
          <cell r="K3274">
            <v>1671039</v>
          </cell>
          <cell r="L3274">
            <v>1.638585149752303</v>
          </cell>
          <cell r="M3274">
            <v>214.05190413362882</v>
          </cell>
        </row>
        <row r="3275">
          <cell r="A3275">
            <v>3273</v>
          </cell>
          <cell r="B3275">
            <v>34</v>
          </cell>
          <cell r="C3275" t="str">
            <v>061</v>
          </cell>
          <cell r="D3275" t="str">
            <v xml:space="preserve">CHICOPEE                     </v>
          </cell>
          <cell r="E3275">
            <v>9</v>
          </cell>
          <cell r="F3275" t="str">
            <v>Instructional Materials, Equipment and Technology</v>
          </cell>
          <cell r="I3275">
            <v>598655</v>
          </cell>
          <cell r="J3275">
            <v>916385</v>
          </cell>
          <cell r="K3275">
            <v>1515040</v>
          </cell>
          <cell r="L3275">
            <v>1.4856158625147162</v>
          </cell>
          <cell r="M3275">
            <v>194.0691969718319</v>
          </cell>
        </row>
        <row r="3276">
          <cell r="A3276">
            <v>3274</v>
          </cell>
          <cell r="B3276">
            <v>35</v>
          </cell>
          <cell r="C3276" t="str">
            <v>061</v>
          </cell>
          <cell r="D3276" t="str">
            <v xml:space="preserve">CHICOPEE                     </v>
          </cell>
          <cell r="E3276">
            <v>0</v>
          </cell>
          <cell r="G3276">
            <v>8425</v>
          </cell>
          <cell r="H3276" t="str">
            <v>Textbooks &amp; Related Software/Media/Materials (2410)</v>
          </cell>
          <cell r="I3276">
            <v>129755</v>
          </cell>
          <cell r="J3276">
            <v>19550</v>
          </cell>
          <cell r="K3276">
            <v>149305</v>
          </cell>
          <cell r="L3276">
            <v>0.14640529382244674</v>
          </cell>
          <cell r="M3276">
            <v>19.125238577119653</v>
          </cell>
        </row>
        <row r="3277">
          <cell r="A3277">
            <v>3275</v>
          </cell>
          <cell r="B3277">
            <v>36</v>
          </cell>
          <cell r="C3277" t="str">
            <v>061</v>
          </cell>
          <cell r="D3277" t="str">
            <v xml:space="preserve">CHICOPEE                     </v>
          </cell>
          <cell r="E3277">
            <v>0</v>
          </cell>
          <cell r="G3277">
            <v>8430</v>
          </cell>
          <cell r="H3277" t="str">
            <v>Other Instructional Materials (2415)</v>
          </cell>
          <cell r="I3277">
            <v>14325</v>
          </cell>
          <cell r="J3277">
            <v>182161</v>
          </cell>
          <cell r="K3277">
            <v>196486</v>
          </cell>
          <cell r="L3277">
            <v>0.19266997462909663</v>
          </cell>
          <cell r="M3277">
            <v>25.168893386450101</v>
          </cell>
        </row>
        <row r="3278">
          <cell r="A3278">
            <v>3276</v>
          </cell>
          <cell r="B3278">
            <v>37</v>
          </cell>
          <cell r="C3278" t="str">
            <v>061</v>
          </cell>
          <cell r="D3278" t="str">
            <v xml:space="preserve">CHICOPEE                     </v>
          </cell>
          <cell r="E3278">
            <v>0</v>
          </cell>
          <cell r="G3278">
            <v>8435</v>
          </cell>
          <cell r="H3278" t="str">
            <v>Instructional Equipment (2420)</v>
          </cell>
          <cell r="I3278">
            <v>51425</v>
          </cell>
          <cell r="J3278">
            <v>0</v>
          </cell>
          <cell r="K3278">
            <v>51425</v>
          </cell>
          <cell r="L3278">
            <v>5.0426256554163114E-2</v>
          </cell>
          <cell r="M3278">
            <v>6.5872904043962235</v>
          </cell>
        </row>
        <row r="3279">
          <cell r="A3279">
            <v>3277</v>
          </cell>
          <cell r="B3279">
            <v>38</v>
          </cell>
          <cell r="C3279" t="str">
            <v>061</v>
          </cell>
          <cell r="D3279" t="str">
            <v xml:space="preserve">CHICOPEE                     </v>
          </cell>
          <cell r="E3279">
            <v>0</v>
          </cell>
          <cell r="G3279">
            <v>8440</v>
          </cell>
          <cell r="H3279" t="str">
            <v>General Supplies (2430)</v>
          </cell>
          <cell r="I3279">
            <v>389050</v>
          </cell>
          <cell r="J3279">
            <v>82485</v>
          </cell>
          <cell r="K3279">
            <v>471535</v>
          </cell>
          <cell r="L3279">
            <v>0.46237714894054066</v>
          </cell>
          <cell r="M3279">
            <v>60.401321941409307</v>
          </cell>
        </row>
        <row r="3280">
          <cell r="A3280">
            <v>3278</v>
          </cell>
          <cell r="B3280">
            <v>39</v>
          </cell>
          <cell r="C3280" t="str">
            <v>061</v>
          </cell>
          <cell r="D3280" t="str">
            <v xml:space="preserve">CHICOPEE                     </v>
          </cell>
          <cell r="E3280">
            <v>0</v>
          </cell>
          <cell r="G3280">
            <v>8445</v>
          </cell>
          <cell r="H3280" t="str">
            <v>Other Instructional Services (2440)</v>
          </cell>
          <cell r="I3280">
            <v>0</v>
          </cell>
          <cell r="J3280">
            <v>374499</v>
          </cell>
          <cell r="K3280">
            <v>374499</v>
          </cell>
          <cell r="L3280">
            <v>0.36722572004428844</v>
          </cell>
          <cell r="M3280">
            <v>47.971486031229588</v>
          </cell>
        </row>
        <row r="3281">
          <cell r="A3281">
            <v>3279</v>
          </cell>
          <cell r="B3281">
            <v>40</v>
          </cell>
          <cell r="C3281" t="str">
            <v>061</v>
          </cell>
          <cell r="D3281" t="str">
            <v xml:space="preserve">CHICOPEE                     </v>
          </cell>
          <cell r="E3281">
            <v>0</v>
          </cell>
          <cell r="G3281">
            <v>8450</v>
          </cell>
          <cell r="H3281" t="str">
            <v>Classroom Instructional Technology (2451)</v>
          </cell>
          <cell r="I3281">
            <v>14100</v>
          </cell>
          <cell r="J3281">
            <v>257690</v>
          </cell>
          <cell r="K3281">
            <v>271790</v>
          </cell>
          <cell r="L3281">
            <v>0.26651146852418073</v>
          </cell>
          <cell r="M3281">
            <v>34.814966631227023</v>
          </cell>
        </row>
        <row r="3282">
          <cell r="A3282">
            <v>3280</v>
          </cell>
          <cell r="B3282">
            <v>41</v>
          </cell>
          <cell r="C3282" t="str">
            <v>061</v>
          </cell>
          <cell r="D3282" t="str">
            <v xml:space="preserve">CHICOPEE                     </v>
          </cell>
          <cell r="E3282">
            <v>0</v>
          </cell>
          <cell r="G3282">
            <v>8455</v>
          </cell>
          <cell r="H3282" t="str">
            <v>Other Instructional Hardware  (2453)</v>
          </cell>
          <cell r="I3282">
            <v>0</v>
          </cell>
          <cell r="J3282">
            <v>0</v>
          </cell>
          <cell r="K3282">
            <v>0</v>
          </cell>
          <cell r="L3282">
            <v>0</v>
          </cell>
          <cell r="M3282">
            <v>0</v>
          </cell>
        </row>
        <row r="3283">
          <cell r="A3283">
            <v>3281</v>
          </cell>
          <cell r="B3283">
            <v>42</v>
          </cell>
          <cell r="C3283" t="str">
            <v>061</v>
          </cell>
          <cell r="D3283" t="str">
            <v xml:space="preserve">CHICOPEE                     </v>
          </cell>
          <cell r="E3283">
            <v>0</v>
          </cell>
          <cell r="G3283">
            <v>8460</v>
          </cell>
          <cell r="H3283" t="str">
            <v>Instructional Software (2455)</v>
          </cell>
          <cell r="I3283">
            <v>0</v>
          </cell>
          <cell r="J3283">
            <v>0</v>
          </cell>
          <cell r="K3283">
            <v>0</v>
          </cell>
          <cell r="L3283">
            <v>0</v>
          </cell>
          <cell r="M3283">
            <v>0</v>
          </cell>
        </row>
        <row r="3284">
          <cell r="A3284">
            <v>3282</v>
          </cell>
          <cell r="B3284">
            <v>43</v>
          </cell>
          <cell r="C3284" t="str">
            <v>061</v>
          </cell>
          <cell r="D3284" t="str">
            <v xml:space="preserve">CHICOPEE                     </v>
          </cell>
          <cell r="E3284">
            <v>10</v>
          </cell>
          <cell r="F3284" t="str">
            <v>Guidance, Counseling and Testing</v>
          </cell>
          <cell r="I3284">
            <v>1563722</v>
          </cell>
          <cell r="J3284">
            <v>778629</v>
          </cell>
          <cell r="K3284">
            <v>2342351</v>
          </cell>
          <cell r="L3284">
            <v>2.2968593576256788</v>
          </cell>
          <cell r="M3284">
            <v>300.04368042835</v>
          </cell>
        </row>
        <row r="3285">
          <cell r="A3285">
            <v>3283</v>
          </cell>
          <cell r="B3285">
            <v>44</v>
          </cell>
          <cell r="C3285" t="str">
            <v>061</v>
          </cell>
          <cell r="D3285" t="str">
            <v xml:space="preserve">CHICOPEE                     </v>
          </cell>
          <cell r="E3285">
            <v>0</v>
          </cell>
          <cell r="G3285">
            <v>8465</v>
          </cell>
          <cell r="H3285" t="str">
            <v>Guidance and Adjustment Counselors (2710)</v>
          </cell>
          <cell r="I3285">
            <v>919613</v>
          </cell>
          <cell r="J3285">
            <v>484400</v>
          </cell>
          <cell r="K3285">
            <v>1404013</v>
          </cell>
          <cell r="L3285">
            <v>1.3767451578683563</v>
          </cell>
          <cell r="M3285">
            <v>179.84718254832387</v>
          </cell>
        </row>
        <row r="3286">
          <cell r="A3286">
            <v>3284</v>
          </cell>
          <cell r="B3286">
            <v>45</v>
          </cell>
          <cell r="C3286" t="str">
            <v>061</v>
          </cell>
          <cell r="D3286" t="str">
            <v xml:space="preserve">CHICOPEE                     </v>
          </cell>
          <cell r="E3286">
            <v>0</v>
          </cell>
          <cell r="G3286">
            <v>8470</v>
          </cell>
          <cell r="H3286" t="str">
            <v>Testing and Assessment (2720)</v>
          </cell>
          <cell r="I3286">
            <v>700</v>
          </cell>
          <cell r="J3286">
            <v>59772</v>
          </cell>
          <cell r="K3286">
            <v>60472</v>
          </cell>
          <cell r="L3286">
            <v>5.9297551508864399E-2</v>
          </cell>
          <cell r="M3286">
            <v>7.7461667541983168</v>
          </cell>
        </row>
        <row r="3287">
          <cell r="A3287">
            <v>3285</v>
          </cell>
          <cell r="B3287">
            <v>46</v>
          </cell>
          <cell r="C3287" t="str">
            <v>061</v>
          </cell>
          <cell r="D3287" t="str">
            <v xml:space="preserve">CHICOPEE                     </v>
          </cell>
          <cell r="E3287">
            <v>0</v>
          </cell>
          <cell r="G3287">
            <v>8475</v>
          </cell>
          <cell r="H3287" t="str">
            <v>Psychological Services (2800)</v>
          </cell>
          <cell r="I3287">
            <v>643409</v>
          </cell>
          <cell r="J3287">
            <v>234457</v>
          </cell>
          <cell r="K3287">
            <v>877866</v>
          </cell>
          <cell r="L3287">
            <v>0.86081664824845805</v>
          </cell>
          <cell r="M3287">
            <v>112.45033112582782</v>
          </cell>
        </row>
        <row r="3288">
          <cell r="A3288">
            <v>3286</v>
          </cell>
          <cell r="B3288">
            <v>47</v>
          </cell>
          <cell r="C3288" t="str">
            <v>061</v>
          </cell>
          <cell r="D3288" t="str">
            <v xml:space="preserve">CHICOPEE                     </v>
          </cell>
          <cell r="E3288">
            <v>11</v>
          </cell>
          <cell r="F3288" t="str">
            <v>Pupil Services</v>
          </cell>
          <cell r="I3288">
            <v>6954035</v>
          </cell>
          <cell r="J3288">
            <v>4118528</v>
          </cell>
          <cell r="K3288">
            <v>11072563</v>
          </cell>
          <cell r="L3288">
            <v>10.857518766166923</v>
          </cell>
          <cell r="M3288">
            <v>1418.3410403883843</v>
          </cell>
        </row>
        <row r="3289">
          <cell r="A3289">
            <v>3287</v>
          </cell>
          <cell r="B3289">
            <v>48</v>
          </cell>
          <cell r="C3289" t="str">
            <v>061</v>
          </cell>
          <cell r="D3289" t="str">
            <v xml:space="preserve">CHICOPEE                     </v>
          </cell>
          <cell r="E3289">
            <v>0</v>
          </cell>
          <cell r="G3289">
            <v>8485</v>
          </cell>
          <cell r="H3289" t="str">
            <v>Attendance and Parent Liaison Services (3100)</v>
          </cell>
          <cell r="I3289">
            <v>97850</v>
          </cell>
          <cell r="J3289">
            <v>2360</v>
          </cell>
          <cell r="K3289">
            <v>100210</v>
          </cell>
          <cell r="L3289">
            <v>9.826378549912855E-2</v>
          </cell>
          <cell r="M3289">
            <v>12.836409750598845</v>
          </cell>
        </row>
        <row r="3290">
          <cell r="A3290">
            <v>3288</v>
          </cell>
          <cell r="B3290">
            <v>49</v>
          </cell>
          <cell r="C3290" t="str">
            <v>061</v>
          </cell>
          <cell r="D3290" t="str">
            <v xml:space="preserve">CHICOPEE                     </v>
          </cell>
          <cell r="E3290">
            <v>0</v>
          </cell>
          <cell r="G3290">
            <v>8490</v>
          </cell>
          <cell r="H3290" t="str">
            <v>Medical/Health Services (3200)</v>
          </cell>
          <cell r="I3290">
            <v>0</v>
          </cell>
          <cell r="J3290">
            <v>221279</v>
          </cell>
          <cell r="K3290">
            <v>221279</v>
          </cell>
          <cell r="L3290">
            <v>0.21698146084683831</v>
          </cell>
          <cell r="M3290">
            <v>28.344755146220553</v>
          </cell>
        </row>
        <row r="3291">
          <cell r="A3291">
            <v>3289</v>
          </cell>
          <cell r="B3291">
            <v>50</v>
          </cell>
          <cell r="C3291" t="str">
            <v>061</v>
          </cell>
          <cell r="D3291" t="str">
            <v xml:space="preserve">CHICOPEE                     </v>
          </cell>
          <cell r="E3291">
            <v>0</v>
          </cell>
          <cell r="G3291">
            <v>8495</v>
          </cell>
          <cell r="H3291" t="str">
            <v>In-District Transportation (3300)</v>
          </cell>
          <cell r="I3291">
            <v>5507374</v>
          </cell>
          <cell r="J3291">
            <v>0</v>
          </cell>
          <cell r="K3291">
            <v>5507374</v>
          </cell>
          <cell r="L3291">
            <v>5.4004133060520667</v>
          </cell>
          <cell r="M3291">
            <v>705.46761115452114</v>
          </cell>
        </row>
        <row r="3292">
          <cell r="A3292">
            <v>3290</v>
          </cell>
          <cell r="B3292">
            <v>51</v>
          </cell>
          <cell r="C3292" t="str">
            <v>061</v>
          </cell>
          <cell r="D3292" t="str">
            <v xml:space="preserve">CHICOPEE                     </v>
          </cell>
          <cell r="E3292">
            <v>0</v>
          </cell>
          <cell r="G3292">
            <v>8500</v>
          </cell>
          <cell r="H3292" t="str">
            <v>Food Salaries and Other Expenses (3400)</v>
          </cell>
          <cell r="I3292">
            <v>135000</v>
          </cell>
          <cell r="J3292">
            <v>3864532</v>
          </cell>
          <cell r="K3292">
            <v>3999532</v>
          </cell>
          <cell r="L3292">
            <v>3.9218556485869733</v>
          </cell>
          <cell r="M3292">
            <v>512.32044269665801</v>
          </cell>
        </row>
        <row r="3293">
          <cell r="A3293">
            <v>3291</v>
          </cell>
          <cell r="B3293">
            <v>52</v>
          </cell>
          <cell r="C3293" t="str">
            <v>061</v>
          </cell>
          <cell r="D3293" t="str">
            <v xml:space="preserve">CHICOPEE                     </v>
          </cell>
          <cell r="E3293">
            <v>0</v>
          </cell>
          <cell r="G3293">
            <v>8505</v>
          </cell>
          <cell r="H3293" t="str">
            <v>Athletics (3510)</v>
          </cell>
          <cell r="I3293">
            <v>837573</v>
          </cell>
          <cell r="J3293">
            <v>30357</v>
          </cell>
          <cell r="K3293">
            <v>867930</v>
          </cell>
          <cell r="L3293">
            <v>0.85107361888293231</v>
          </cell>
          <cell r="M3293">
            <v>111.17757823408098</v>
          </cell>
        </row>
        <row r="3294">
          <cell r="A3294">
            <v>3292</v>
          </cell>
          <cell r="B3294">
            <v>53</v>
          </cell>
          <cell r="C3294" t="str">
            <v>061</v>
          </cell>
          <cell r="D3294" t="str">
            <v xml:space="preserve">CHICOPEE                     </v>
          </cell>
          <cell r="E3294">
            <v>0</v>
          </cell>
          <cell r="G3294">
            <v>8510</v>
          </cell>
          <cell r="H3294" t="str">
            <v>Other Student Body Activities (3520)</v>
          </cell>
          <cell r="I3294">
            <v>203120</v>
          </cell>
          <cell r="J3294">
            <v>0</v>
          </cell>
          <cell r="K3294">
            <v>203120</v>
          </cell>
          <cell r="L3294">
            <v>0.19917513332584563</v>
          </cell>
          <cell r="M3294">
            <v>26.01867626525933</v>
          </cell>
        </row>
        <row r="3295">
          <cell r="A3295">
            <v>3293</v>
          </cell>
          <cell r="B3295">
            <v>54</v>
          </cell>
          <cell r="C3295" t="str">
            <v>061</v>
          </cell>
          <cell r="D3295" t="str">
            <v xml:space="preserve">CHICOPEE                     </v>
          </cell>
          <cell r="E3295">
            <v>0</v>
          </cell>
          <cell r="G3295">
            <v>8515</v>
          </cell>
          <cell r="H3295" t="str">
            <v>School Security  (3600)</v>
          </cell>
          <cell r="I3295">
            <v>173118</v>
          </cell>
          <cell r="J3295">
            <v>0</v>
          </cell>
          <cell r="K3295">
            <v>173118</v>
          </cell>
          <cell r="L3295">
            <v>0.16975581297313777</v>
          </cell>
          <cell r="M3295">
            <v>22.175567141045512</v>
          </cell>
        </row>
        <row r="3296">
          <cell r="A3296">
            <v>3294</v>
          </cell>
          <cell r="B3296">
            <v>55</v>
          </cell>
          <cell r="C3296" t="str">
            <v>061</v>
          </cell>
          <cell r="D3296" t="str">
            <v xml:space="preserve">CHICOPEE                     </v>
          </cell>
          <cell r="E3296">
            <v>12</v>
          </cell>
          <cell r="F3296" t="str">
            <v>Operations and Maintenance</v>
          </cell>
          <cell r="I3296">
            <v>7182500</v>
          </cell>
          <cell r="J3296">
            <v>700293</v>
          </cell>
          <cell r="K3296">
            <v>7882793</v>
          </cell>
          <cell r="L3296">
            <v>7.7296984381402263</v>
          </cell>
          <cell r="M3296">
            <v>1009.7471402769416</v>
          </cell>
        </row>
        <row r="3297">
          <cell r="A3297">
            <v>3295</v>
          </cell>
          <cell r="B3297">
            <v>56</v>
          </cell>
          <cell r="C3297" t="str">
            <v>061</v>
          </cell>
          <cell r="D3297" t="str">
            <v xml:space="preserve">CHICOPEE                     </v>
          </cell>
          <cell r="E3297">
            <v>0</v>
          </cell>
          <cell r="G3297">
            <v>8520</v>
          </cell>
          <cell r="H3297" t="str">
            <v>Custodial Services (4110)</v>
          </cell>
          <cell r="I3297">
            <v>3087474</v>
          </cell>
          <cell r="J3297">
            <v>374859</v>
          </cell>
          <cell r="K3297">
            <v>3462333</v>
          </cell>
          <cell r="L3297">
            <v>3.3950897838394796</v>
          </cell>
          <cell r="M3297">
            <v>443.50788425326965</v>
          </cell>
        </row>
        <row r="3298">
          <cell r="A3298">
            <v>3296</v>
          </cell>
          <cell r="B3298">
            <v>57</v>
          </cell>
          <cell r="C3298" t="str">
            <v>061</v>
          </cell>
          <cell r="D3298" t="str">
            <v xml:space="preserve">CHICOPEE                     </v>
          </cell>
          <cell r="E3298">
            <v>0</v>
          </cell>
          <cell r="G3298">
            <v>8525</v>
          </cell>
          <cell r="H3298" t="str">
            <v>Heating of Buildings (4120)</v>
          </cell>
          <cell r="I3298">
            <v>938827</v>
          </cell>
          <cell r="J3298">
            <v>0</v>
          </cell>
          <cell r="K3298">
            <v>938827</v>
          </cell>
          <cell r="L3298">
            <v>0.92059370271220797</v>
          </cell>
          <cell r="M3298">
            <v>120.25913638285063</v>
          </cell>
        </row>
        <row r="3299">
          <cell r="A3299">
            <v>3297</v>
          </cell>
          <cell r="B3299">
            <v>58</v>
          </cell>
          <cell r="C3299" t="str">
            <v>061</v>
          </cell>
          <cell r="D3299" t="str">
            <v xml:space="preserve">CHICOPEE                     </v>
          </cell>
          <cell r="E3299">
            <v>0</v>
          </cell>
          <cell r="G3299">
            <v>8530</v>
          </cell>
          <cell r="H3299" t="str">
            <v>Utility Services (4130)</v>
          </cell>
          <cell r="I3299">
            <v>1756190</v>
          </cell>
          <cell r="J3299">
            <v>0</v>
          </cell>
          <cell r="K3299">
            <v>1756190</v>
          </cell>
          <cell r="L3299">
            <v>1.7220824015139664</v>
          </cell>
          <cell r="M3299">
            <v>224.95932980644832</v>
          </cell>
        </row>
        <row r="3300">
          <cell r="A3300">
            <v>3298</v>
          </cell>
          <cell r="B3300">
            <v>59</v>
          </cell>
          <cell r="C3300" t="str">
            <v>061</v>
          </cell>
          <cell r="D3300" t="str">
            <v xml:space="preserve">CHICOPEE                     </v>
          </cell>
          <cell r="E3300">
            <v>0</v>
          </cell>
          <cell r="G3300">
            <v>8535</v>
          </cell>
          <cell r="H3300" t="str">
            <v>Maintenance of Grounds (4210)</v>
          </cell>
          <cell r="I3300">
            <v>480200</v>
          </cell>
          <cell r="J3300">
            <v>0</v>
          </cell>
          <cell r="K3300">
            <v>480200</v>
          </cell>
          <cell r="L3300">
            <v>0.47087386285482019</v>
          </cell>
          <cell r="M3300">
            <v>61.511265963851564</v>
          </cell>
        </row>
        <row r="3301">
          <cell r="A3301">
            <v>3299</v>
          </cell>
          <cell r="B3301">
            <v>60</v>
          </cell>
          <cell r="C3301" t="str">
            <v>061</v>
          </cell>
          <cell r="D3301" t="str">
            <v xml:space="preserve">CHICOPEE                     </v>
          </cell>
          <cell r="E3301">
            <v>0</v>
          </cell>
          <cell r="G3301">
            <v>8540</v>
          </cell>
          <cell r="H3301" t="str">
            <v>Maintenance of Buildings (4220)</v>
          </cell>
          <cell r="I3301">
            <v>638205</v>
          </cell>
          <cell r="J3301">
            <v>227711</v>
          </cell>
          <cell r="K3301">
            <v>865916</v>
          </cell>
          <cell r="L3301">
            <v>0.84909873350227916</v>
          </cell>
          <cell r="M3301">
            <v>110.91959470711056</v>
          </cell>
        </row>
        <row r="3302">
          <cell r="A3302">
            <v>3300</v>
          </cell>
          <cell r="B3302">
            <v>61</v>
          </cell>
          <cell r="C3302" t="str">
            <v>061</v>
          </cell>
          <cell r="D3302" t="str">
            <v xml:space="preserve">CHICOPEE                     </v>
          </cell>
          <cell r="E3302">
            <v>0</v>
          </cell>
          <cell r="G3302">
            <v>8545</v>
          </cell>
          <cell r="H3302" t="str">
            <v>Building Security System (4225)</v>
          </cell>
          <cell r="I3302">
            <v>0</v>
          </cell>
          <cell r="J3302">
            <v>0</v>
          </cell>
          <cell r="K3302">
            <v>0</v>
          </cell>
          <cell r="L3302">
            <v>0</v>
          </cell>
          <cell r="M3302">
            <v>0</v>
          </cell>
        </row>
        <row r="3303">
          <cell r="A3303">
            <v>3301</v>
          </cell>
          <cell r="B3303">
            <v>62</v>
          </cell>
          <cell r="C3303" t="str">
            <v>061</v>
          </cell>
          <cell r="D3303" t="str">
            <v xml:space="preserve">CHICOPEE                     </v>
          </cell>
          <cell r="E3303">
            <v>0</v>
          </cell>
          <cell r="G3303">
            <v>8550</v>
          </cell>
          <cell r="H3303" t="str">
            <v>Maintenance of Equipment (4230)</v>
          </cell>
          <cell r="I3303">
            <v>77204</v>
          </cell>
          <cell r="J3303">
            <v>0</v>
          </cell>
          <cell r="K3303">
            <v>77204</v>
          </cell>
          <cell r="L3303">
            <v>7.5704593310794543E-2</v>
          </cell>
          <cell r="M3303">
            <v>9.8894539305980764</v>
          </cell>
        </row>
        <row r="3304">
          <cell r="A3304">
            <v>3302</v>
          </cell>
          <cell r="B3304">
            <v>63</v>
          </cell>
          <cell r="C3304" t="str">
            <v>061</v>
          </cell>
          <cell r="D3304" t="str">
            <v xml:space="preserve">CHICOPEE                     </v>
          </cell>
          <cell r="E3304">
            <v>0</v>
          </cell>
          <cell r="G3304">
            <v>8555</v>
          </cell>
          <cell r="H3304" t="str">
            <v xml:space="preserve">Extraordinary Maintenance (4300)   </v>
          </cell>
          <cell r="I3304">
            <v>0</v>
          </cell>
          <cell r="J3304">
            <v>0</v>
          </cell>
          <cell r="K3304">
            <v>0</v>
          </cell>
          <cell r="L3304">
            <v>0</v>
          </cell>
          <cell r="M3304">
            <v>0</v>
          </cell>
        </row>
        <row r="3305">
          <cell r="A3305">
            <v>3303</v>
          </cell>
          <cell r="B3305">
            <v>64</v>
          </cell>
          <cell r="C3305" t="str">
            <v>061</v>
          </cell>
          <cell r="D3305" t="str">
            <v xml:space="preserve">CHICOPEE                     </v>
          </cell>
          <cell r="E3305">
            <v>0</v>
          </cell>
          <cell r="G3305">
            <v>8560</v>
          </cell>
          <cell r="H3305" t="str">
            <v>Networking and Telecommunications (4400)</v>
          </cell>
          <cell r="I3305">
            <v>0</v>
          </cell>
          <cell r="J3305">
            <v>0</v>
          </cell>
          <cell r="K3305">
            <v>0</v>
          </cell>
          <cell r="L3305">
            <v>0</v>
          </cell>
          <cell r="M3305">
            <v>0</v>
          </cell>
        </row>
        <row r="3306">
          <cell r="A3306">
            <v>3304</v>
          </cell>
          <cell r="B3306">
            <v>65</v>
          </cell>
          <cell r="C3306" t="str">
            <v>061</v>
          </cell>
          <cell r="D3306" t="str">
            <v xml:space="preserve">CHICOPEE                     </v>
          </cell>
          <cell r="E3306">
            <v>0</v>
          </cell>
          <cell r="G3306">
            <v>8565</v>
          </cell>
          <cell r="H3306" t="str">
            <v>Technology Maintenance (4450)</v>
          </cell>
          <cell r="I3306">
            <v>204400</v>
          </cell>
          <cell r="J3306">
            <v>97723</v>
          </cell>
          <cell r="K3306">
            <v>302123</v>
          </cell>
          <cell r="L3306">
            <v>0.2962553604066781</v>
          </cell>
          <cell r="M3306">
            <v>38.700475232812842</v>
          </cell>
        </row>
        <row r="3307">
          <cell r="A3307">
            <v>3305</v>
          </cell>
          <cell r="B3307">
            <v>66</v>
          </cell>
          <cell r="C3307" t="str">
            <v>061</v>
          </cell>
          <cell r="D3307" t="str">
            <v xml:space="preserve">CHICOPEE                     </v>
          </cell>
          <cell r="E3307">
            <v>13</v>
          </cell>
          <cell r="F3307" t="str">
            <v>Insurance, Retirement Programs and Other</v>
          </cell>
          <cell r="I3307">
            <v>14185518</v>
          </cell>
          <cell r="J3307">
            <v>573716</v>
          </cell>
          <cell r="K3307">
            <v>14759234</v>
          </cell>
          <cell r="L3307">
            <v>14.472589600912535</v>
          </cell>
          <cell r="M3307">
            <v>1890.5855226920467</v>
          </cell>
        </row>
        <row r="3308">
          <cell r="A3308">
            <v>3306</v>
          </cell>
          <cell r="B3308">
            <v>67</v>
          </cell>
          <cell r="C3308" t="str">
            <v>061</v>
          </cell>
          <cell r="D3308" t="str">
            <v xml:space="preserve">CHICOPEE                     </v>
          </cell>
          <cell r="E3308">
            <v>0</v>
          </cell>
          <cell r="G3308">
            <v>8570</v>
          </cell>
          <cell r="H3308" t="str">
            <v>Employer Retirement Contributions (5100)</v>
          </cell>
          <cell r="I3308">
            <v>3843338</v>
          </cell>
          <cell r="J3308">
            <v>526392</v>
          </cell>
          <cell r="K3308">
            <v>4369730</v>
          </cell>
          <cell r="L3308">
            <v>4.2848638999012776</v>
          </cell>
          <cell r="M3308">
            <v>559.74099171224714</v>
          </cell>
        </row>
        <row r="3309">
          <cell r="A3309">
            <v>3307</v>
          </cell>
          <cell r="B3309">
            <v>68</v>
          </cell>
          <cell r="C3309" t="str">
            <v>061</v>
          </cell>
          <cell r="D3309" t="str">
            <v xml:space="preserve">CHICOPEE                     </v>
          </cell>
          <cell r="E3309">
            <v>0</v>
          </cell>
          <cell r="G3309">
            <v>8575</v>
          </cell>
          <cell r="H3309" t="str">
            <v>Insurance for Active Employees (5200)</v>
          </cell>
          <cell r="I3309">
            <v>6989626</v>
          </cell>
          <cell r="J3309">
            <v>47324</v>
          </cell>
          <cell r="K3309">
            <v>7036950</v>
          </cell>
          <cell r="L3309">
            <v>6.9002828596756078</v>
          </cell>
          <cell r="M3309">
            <v>901.3987984679826</v>
          </cell>
        </row>
        <row r="3310">
          <cell r="A3310">
            <v>3308</v>
          </cell>
          <cell r="B3310">
            <v>69</v>
          </cell>
          <cell r="C3310" t="str">
            <v>061</v>
          </cell>
          <cell r="D3310" t="str">
            <v xml:space="preserve">CHICOPEE                     </v>
          </cell>
          <cell r="E3310">
            <v>0</v>
          </cell>
          <cell r="G3310">
            <v>8580</v>
          </cell>
          <cell r="H3310" t="str">
            <v>Insurance for Retired School Employees (5250)</v>
          </cell>
          <cell r="I3310">
            <v>2302884</v>
          </cell>
          <cell r="J3310">
            <v>0</v>
          </cell>
          <cell r="K3310">
            <v>2302884</v>
          </cell>
          <cell r="L3310">
            <v>2.2581588604468132</v>
          </cell>
          <cell r="M3310">
            <v>294.98815120345347</v>
          </cell>
        </row>
        <row r="3311">
          <cell r="A3311">
            <v>3309</v>
          </cell>
          <cell r="B3311">
            <v>70</v>
          </cell>
          <cell r="C3311" t="str">
            <v>061</v>
          </cell>
          <cell r="D3311" t="str">
            <v xml:space="preserve">CHICOPEE                     </v>
          </cell>
          <cell r="E3311">
            <v>0</v>
          </cell>
          <cell r="G3311">
            <v>8585</v>
          </cell>
          <cell r="H3311" t="str">
            <v>Other Non-Employee Insurance (5260)</v>
          </cell>
          <cell r="I3311">
            <v>253548</v>
          </cell>
          <cell r="J3311">
            <v>0</v>
          </cell>
          <cell r="K3311">
            <v>253548</v>
          </cell>
          <cell r="L3311">
            <v>0.24862375297608069</v>
          </cell>
          <cell r="M3311">
            <v>32.478255857148348</v>
          </cell>
        </row>
        <row r="3312">
          <cell r="A3312">
            <v>3310</v>
          </cell>
          <cell r="B3312">
            <v>71</v>
          </cell>
          <cell r="C3312" t="str">
            <v>061</v>
          </cell>
          <cell r="D3312" t="str">
            <v xml:space="preserve">CHICOPEE                     </v>
          </cell>
          <cell r="E3312">
            <v>0</v>
          </cell>
          <cell r="G3312">
            <v>8590</v>
          </cell>
          <cell r="H3312" t="str">
            <v xml:space="preserve">Rental Lease of Equipment (5300)   </v>
          </cell>
          <cell r="I3312">
            <v>496522</v>
          </cell>
          <cell r="J3312">
            <v>0</v>
          </cell>
          <cell r="K3312">
            <v>496522</v>
          </cell>
          <cell r="L3312">
            <v>0.48687886741441277</v>
          </cell>
          <cell r="M3312">
            <v>63.602034150153074</v>
          </cell>
        </row>
        <row r="3313">
          <cell r="A3313">
            <v>3311</v>
          </cell>
          <cell r="B3313">
            <v>72</v>
          </cell>
          <cell r="C3313" t="str">
            <v>061</v>
          </cell>
          <cell r="D3313" t="str">
            <v xml:space="preserve">CHICOPEE                     </v>
          </cell>
          <cell r="E3313">
            <v>0</v>
          </cell>
          <cell r="G3313">
            <v>8595</v>
          </cell>
          <cell r="H3313" t="str">
            <v>Rental Lease  of Buildings (5350)</v>
          </cell>
          <cell r="I3313">
            <v>0</v>
          </cell>
          <cell r="J3313">
            <v>0</v>
          </cell>
          <cell r="K3313">
            <v>0</v>
          </cell>
          <cell r="L3313">
            <v>0</v>
          </cell>
          <cell r="M3313">
            <v>0</v>
          </cell>
        </row>
        <row r="3314">
          <cell r="A3314">
            <v>3312</v>
          </cell>
          <cell r="B3314">
            <v>73</v>
          </cell>
          <cell r="C3314" t="str">
            <v>061</v>
          </cell>
          <cell r="D3314" t="str">
            <v xml:space="preserve">CHICOPEE                     </v>
          </cell>
          <cell r="E3314">
            <v>0</v>
          </cell>
          <cell r="G3314">
            <v>8600</v>
          </cell>
          <cell r="H3314" t="str">
            <v>Short Term Interest RAN's (5400)</v>
          </cell>
          <cell r="I3314">
            <v>0</v>
          </cell>
          <cell r="J3314">
            <v>0</v>
          </cell>
          <cell r="K3314">
            <v>0</v>
          </cell>
          <cell r="L3314">
            <v>0</v>
          </cell>
          <cell r="M3314">
            <v>0</v>
          </cell>
        </row>
        <row r="3315">
          <cell r="A3315">
            <v>3313</v>
          </cell>
          <cell r="B3315">
            <v>74</v>
          </cell>
          <cell r="C3315" t="str">
            <v>061</v>
          </cell>
          <cell r="D3315" t="str">
            <v xml:space="preserve">CHICOPEE                     </v>
          </cell>
          <cell r="E3315">
            <v>0</v>
          </cell>
          <cell r="G3315">
            <v>8610</v>
          </cell>
          <cell r="H3315" t="str">
            <v>Crossing Guards, Inspections, Bank Charges (5500)</v>
          </cell>
          <cell r="I3315">
            <v>299600</v>
          </cell>
          <cell r="J3315">
            <v>0</v>
          </cell>
          <cell r="K3315">
            <v>299600</v>
          </cell>
          <cell r="L3315">
            <v>0.29378136049834264</v>
          </cell>
          <cell r="M3315">
            <v>38.377291301061909</v>
          </cell>
        </row>
        <row r="3316">
          <cell r="A3316">
            <v>3314</v>
          </cell>
          <cell r="B3316">
            <v>75</v>
          </cell>
          <cell r="C3316" t="str">
            <v>061</v>
          </cell>
          <cell r="D3316" t="str">
            <v xml:space="preserve">CHICOPEE                     </v>
          </cell>
          <cell r="E3316">
            <v>14</v>
          </cell>
          <cell r="F3316" t="str">
            <v xml:space="preserve">Payments To Out-Of-District Schools </v>
          </cell>
          <cell r="I3316">
            <v>3121650</v>
          </cell>
          <cell r="J3316">
            <v>951745</v>
          </cell>
          <cell r="K3316">
            <v>4073395</v>
          </cell>
          <cell r="L3316">
            <v>3.994284128662037</v>
          </cell>
          <cell r="M3316">
            <v>17459.901414487784</v>
          </cell>
        </row>
        <row r="3317">
          <cell r="A3317">
            <v>3315</v>
          </cell>
          <cell r="B3317">
            <v>76</v>
          </cell>
          <cell r="C3317" t="str">
            <v>061</v>
          </cell>
          <cell r="D3317" t="str">
            <v xml:space="preserve">CHICOPEE                     </v>
          </cell>
          <cell r="E3317">
            <v>15</v>
          </cell>
          <cell r="F3317" t="str">
            <v>Tuition To Other Schools (9000)</v>
          </cell>
          <cell r="G3317" t="str">
            <v xml:space="preserve"> </v>
          </cell>
          <cell r="I3317">
            <v>3121650</v>
          </cell>
          <cell r="J3317">
            <v>951745</v>
          </cell>
          <cell r="K3317">
            <v>4073395</v>
          </cell>
          <cell r="L3317">
            <v>3.994284128662037</v>
          </cell>
          <cell r="M3317">
            <v>17459.901414487784</v>
          </cell>
        </row>
        <row r="3318">
          <cell r="A3318">
            <v>3316</v>
          </cell>
          <cell r="B3318">
            <v>77</v>
          </cell>
          <cell r="C3318" t="str">
            <v>061</v>
          </cell>
          <cell r="D3318" t="str">
            <v xml:space="preserve">CHICOPEE                     </v>
          </cell>
          <cell r="E3318">
            <v>16</v>
          </cell>
          <cell r="F3318" t="str">
            <v>Out-of-District Transportation (3300)</v>
          </cell>
          <cell r="I3318">
            <v>0</v>
          </cell>
          <cell r="K3318">
            <v>0</v>
          </cell>
          <cell r="L3318">
            <v>0</v>
          </cell>
          <cell r="M3318">
            <v>0</v>
          </cell>
        </row>
        <row r="3319">
          <cell r="A3319">
            <v>3317</v>
          </cell>
          <cell r="B3319">
            <v>78</v>
          </cell>
          <cell r="C3319" t="str">
            <v>061</v>
          </cell>
          <cell r="D3319" t="str">
            <v xml:space="preserve">CHICOPEE                     </v>
          </cell>
          <cell r="E3319">
            <v>17</v>
          </cell>
          <cell r="F3319" t="str">
            <v>TOTAL EXPENDITURES</v>
          </cell>
          <cell r="I3319">
            <v>85055081</v>
          </cell>
          <cell r="J3319">
            <v>16925521</v>
          </cell>
          <cell r="K3319">
            <v>101980602</v>
          </cell>
          <cell r="L3319">
            <v>100</v>
          </cell>
          <cell r="M3319">
            <v>12684.154477611941</v>
          </cell>
        </row>
        <row r="3320">
          <cell r="A3320">
            <v>3318</v>
          </cell>
          <cell r="B3320">
            <v>79</v>
          </cell>
          <cell r="C3320" t="str">
            <v>061</v>
          </cell>
          <cell r="D3320" t="str">
            <v xml:space="preserve">CHICOPEE                     </v>
          </cell>
          <cell r="E3320">
            <v>18</v>
          </cell>
          <cell r="F3320" t="str">
            <v>percentage of overall spending from the general fund</v>
          </cell>
          <cell r="I3320">
            <v>83.403195639107921</v>
          </cell>
        </row>
        <row r="3321">
          <cell r="A3321">
            <v>3319</v>
          </cell>
          <cell r="B3321">
            <v>1</v>
          </cell>
          <cell r="C3321" t="str">
            <v>063</v>
          </cell>
          <cell r="D3321" t="str">
            <v xml:space="preserve">CLARKSBURG                   </v>
          </cell>
          <cell r="E3321">
            <v>1</v>
          </cell>
          <cell r="F3321" t="str">
            <v>In-District FTE Average Membership</v>
          </cell>
          <cell r="G3321" t="str">
            <v xml:space="preserve"> </v>
          </cell>
        </row>
        <row r="3322">
          <cell r="A3322">
            <v>3320</v>
          </cell>
          <cell r="B3322">
            <v>2</v>
          </cell>
          <cell r="C3322" t="str">
            <v>063</v>
          </cell>
          <cell r="D3322" t="str">
            <v xml:space="preserve">CLARKSBURG                   </v>
          </cell>
          <cell r="E3322">
            <v>2</v>
          </cell>
          <cell r="F3322" t="str">
            <v>Out-of-District FTE Average Membership</v>
          </cell>
          <cell r="G3322" t="str">
            <v xml:space="preserve"> </v>
          </cell>
        </row>
        <row r="3323">
          <cell r="A3323">
            <v>3321</v>
          </cell>
          <cell r="B3323">
            <v>3</v>
          </cell>
          <cell r="C3323" t="str">
            <v>063</v>
          </cell>
          <cell r="D3323" t="str">
            <v xml:space="preserve">CLARKSBURG                   </v>
          </cell>
          <cell r="E3323">
            <v>3</v>
          </cell>
          <cell r="F3323" t="str">
            <v>Total FTE Average Membership</v>
          </cell>
          <cell r="G3323" t="str">
            <v xml:space="preserve"> </v>
          </cell>
        </row>
        <row r="3324">
          <cell r="A3324">
            <v>3322</v>
          </cell>
          <cell r="B3324">
            <v>4</v>
          </cell>
          <cell r="C3324" t="str">
            <v>063</v>
          </cell>
          <cell r="D3324" t="str">
            <v xml:space="preserve">CLARKSBURG                   </v>
          </cell>
          <cell r="E3324">
            <v>4</v>
          </cell>
          <cell r="F3324" t="str">
            <v>Administration</v>
          </cell>
          <cell r="G3324" t="str">
            <v xml:space="preserve"> </v>
          </cell>
          <cell r="I3324">
            <v>109504</v>
          </cell>
          <cell r="J3324">
            <v>0</v>
          </cell>
          <cell r="K3324">
            <v>109504</v>
          </cell>
          <cell r="L3324">
            <v>3.4652714948951613</v>
          </cell>
          <cell r="M3324">
            <v>590.6364617044228</v>
          </cell>
        </row>
        <row r="3325">
          <cell r="A3325">
            <v>3323</v>
          </cell>
          <cell r="B3325">
            <v>5</v>
          </cell>
          <cell r="C3325" t="str">
            <v>063</v>
          </cell>
          <cell r="D3325" t="str">
            <v xml:space="preserve">CLARKSBURG                   </v>
          </cell>
          <cell r="E3325">
            <v>0</v>
          </cell>
          <cell r="G3325">
            <v>8300</v>
          </cell>
          <cell r="H3325" t="str">
            <v>School Committee (1110)</v>
          </cell>
          <cell r="I3325">
            <v>4935</v>
          </cell>
          <cell r="J3325">
            <v>0</v>
          </cell>
          <cell r="K3325">
            <v>4935</v>
          </cell>
          <cell r="L3325">
            <v>0.15616885983441353</v>
          </cell>
          <cell r="M3325">
            <v>26.618122977346278</v>
          </cell>
        </row>
        <row r="3326">
          <cell r="A3326">
            <v>3324</v>
          </cell>
          <cell r="B3326">
            <v>6</v>
          </cell>
          <cell r="C3326" t="str">
            <v>063</v>
          </cell>
          <cell r="D3326" t="str">
            <v xml:space="preserve">CLARKSBURG                   </v>
          </cell>
          <cell r="E3326">
            <v>0</v>
          </cell>
          <cell r="G3326">
            <v>8305</v>
          </cell>
          <cell r="H3326" t="str">
            <v>Superintendent (1210)</v>
          </cell>
          <cell r="I3326">
            <v>84283</v>
          </cell>
          <cell r="J3326">
            <v>0</v>
          </cell>
          <cell r="K3326">
            <v>84283</v>
          </cell>
          <cell r="L3326">
            <v>2.66714893889035</v>
          </cell>
          <cell r="M3326">
            <v>454.60086299892123</v>
          </cell>
        </row>
        <row r="3327">
          <cell r="A3327">
            <v>3325</v>
          </cell>
          <cell r="B3327">
            <v>7</v>
          </cell>
          <cell r="C3327" t="str">
            <v>063</v>
          </cell>
          <cell r="D3327" t="str">
            <v xml:space="preserve">CLARKSBURG                   </v>
          </cell>
          <cell r="E3327">
            <v>0</v>
          </cell>
          <cell r="G3327">
            <v>8310</v>
          </cell>
          <cell r="H3327" t="str">
            <v>Assistant Superintendents (1220)</v>
          </cell>
          <cell r="I3327">
            <v>0</v>
          </cell>
          <cell r="J3327">
            <v>0</v>
          </cell>
          <cell r="K3327">
            <v>0</v>
          </cell>
          <cell r="L3327">
            <v>0</v>
          </cell>
          <cell r="M3327">
            <v>0</v>
          </cell>
        </row>
        <row r="3328">
          <cell r="A3328">
            <v>3326</v>
          </cell>
          <cell r="B3328">
            <v>8</v>
          </cell>
          <cell r="C3328" t="str">
            <v>063</v>
          </cell>
          <cell r="D3328" t="str">
            <v xml:space="preserve">CLARKSBURG                   </v>
          </cell>
          <cell r="E3328">
            <v>0</v>
          </cell>
          <cell r="G3328">
            <v>8315</v>
          </cell>
          <cell r="H3328" t="str">
            <v>Other District-Wide Administration (1230)</v>
          </cell>
          <cell r="I3328">
            <v>0</v>
          </cell>
          <cell r="J3328">
            <v>0</v>
          </cell>
          <cell r="K3328">
            <v>0</v>
          </cell>
          <cell r="L3328">
            <v>0</v>
          </cell>
          <cell r="M3328">
            <v>0</v>
          </cell>
        </row>
        <row r="3329">
          <cell r="A3329">
            <v>3327</v>
          </cell>
          <cell r="B3329">
            <v>9</v>
          </cell>
          <cell r="C3329" t="str">
            <v>063</v>
          </cell>
          <cell r="D3329" t="str">
            <v xml:space="preserve">CLARKSBURG                   </v>
          </cell>
          <cell r="E3329">
            <v>0</v>
          </cell>
          <cell r="G3329">
            <v>8320</v>
          </cell>
          <cell r="H3329" t="str">
            <v>Business and Finance (1410)</v>
          </cell>
          <cell r="I3329">
            <v>16700</v>
          </cell>
          <cell r="J3329">
            <v>0</v>
          </cell>
          <cell r="K3329">
            <v>16700</v>
          </cell>
          <cell r="L3329">
            <v>0.52847415587329405</v>
          </cell>
          <cell r="M3329">
            <v>90.075512405609487</v>
          </cell>
        </row>
        <row r="3330">
          <cell r="A3330">
            <v>3328</v>
          </cell>
          <cell r="B3330">
            <v>10</v>
          </cell>
          <cell r="C3330" t="str">
            <v>063</v>
          </cell>
          <cell r="D3330" t="str">
            <v xml:space="preserve">CLARKSBURG                   </v>
          </cell>
          <cell r="E3330">
            <v>0</v>
          </cell>
          <cell r="G3330">
            <v>8325</v>
          </cell>
          <cell r="H3330" t="str">
            <v>Human Resources and Benefits (1420)</v>
          </cell>
          <cell r="I3330">
            <v>0</v>
          </cell>
          <cell r="J3330">
            <v>0</v>
          </cell>
          <cell r="K3330">
            <v>0</v>
          </cell>
          <cell r="L3330">
            <v>0</v>
          </cell>
          <cell r="M3330">
            <v>0</v>
          </cell>
        </row>
        <row r="3331">
          <cell r="A3331">
            <v>3329</v>
          </cell>
          <cell r="B3331">
            <v>11</v>
          </cell>
          <cell r="C3331" t="str">
            <v>063</v>
          </cell>
          <cell r="D3331" t="str">
            <v xml:space="preserve">CLARKSBURG                   </v>
          </cell>
          <cell r="E3331">
            <v>0</v>
          </cell>
          <cell r="G3331">
            <v>8330</v>
          </cell>
          <cell r="H3331" t="str">
            <v>Legal Service For School Committee (1430)</v>
          </cell>
          <cell r="I3331">
            <v>2400</v>
          </cell>
          <cell r="J3331">
            <v>0</v>
          </cell>
          <cell r="K3331">
            <v>2400</v>
          </cell>
          <cell r="L3331">
            <v>7.5948381682389571E-2</v>
          </cell>
          <cell r="M3331">
            <v>12.944983818770226</v>
          </cell>
        </row>
        <row r="3332">
          <cell r="A3332">
            <v>3330</v>
          </cell>
          <cell r="B3332">
            <v>12</v>
          </cell>
          <cell r="C3332" t="str">
            <v>063</v>
          </cell>
          <cell r="D3332" t="str">
            <v xml:space="preserve">CLARKSBURG                   </v>
          </cell>
          <cell r="E3332">
            <v>0</v>
          </cell>
          <cell r="G3332">
            <v>8335</v>
          </cell>
          <cell r="H3332" t="str">
            <v>Legal Settlements (1435)</v>
          </cell>
          <cell r="I3332">
            <v>0</v>
          </cell>
          <cell r="J3332">
            <v>0</v>
          </cell>
          <cell r="K3332">
            <v>0</v>
          </cell>
          <cell r="L3332">
            <v>0</v>
          </cell>
          <cell r="M3332">
            <v>0</v>
          </cell>
        </row>
        <row r="3333">
          <cell r="A3333">
            <v>3331</v>
          </cell>
          <cell r="B3333">
            <v>13</v>
          </cell>
          <cell r="C3333" t="str">
            <v>063</v>
          </cell>
          <cell r="D3333" t="str">
            <v xml:space="preserve">CLARKSBURG                   </v>
          </cell>
          <cell r="E3333">
            <v>0</v>
          </cell>
          <cell r="G3333">
            <v>8340</v>
          </cell>
          <cell r="H3333" t="str">
            <v>District-wide Information Mgmt and Tech (1450)</v>
          </cell>
          <cell r="I3333">
            <v>1186</v>
          </cell>
          <cell r="J3333">
            <v>0</v>
          </cell>
          <cell r="K3333">
            <v>1186</v>
          </cell>
          <cell r="L3333">
            <v>3.7531158614714177E-2</v>
          </cell>
          <cell r="M3333">
            <v>6.3969795037756203</v>
          </cell>
        </row>
        <row r="3334">
          <cell r="A3334">
            <v>3332</v>
          </cell>
          <cell r="B3334">
            <v>14</v>
          </cell>
          <cell r="C3334" t="str">
            <v>063</v>
          </cell>
          <cell r="D3334" t="str">
            <v xml:space="preserve">CLARKSBURG                   </v>
          </cell>
          <cell r="E3334">
            <v>5</v>
          </cell>
          <cell r="F3334" t="str">
            <v xml:space="preserve">Instructional Leadership </v>
          </cell>
          <cell r="I3334">
            <v>153973</v>
          </cell>
          <cell r="J3334">
            <v>44285</v>
          </cell>
          <cell r="K3334">
            <v>198258</v>
          </cell>
          <cell r="L3334">
            <v>6.2739059398279959</v>
          </cell>
          <cell r="M3334">
            <v>1069.3527508090615</v>
          </cell>
        </row>
        <row r="3335">
          <cell r="A3335">
            <v>3333</v>
          </cell>
          <cell r="B3335">
            <v>15</v>
          </cell>
          <cell r="C3335" t="str">
            <v>063</v>
          </cell>
          <cell r="D3335" t="str">
            <v xml:space="preserve">CLARKSBURG                   </v>
          </cell>
          <cell r="E3335">
            <v>0</v>
          </cell>
          <cell r="G3335">
            <v>8345</v>
          </cell>
          <cell r="H3335" t="str">
            <v>Curriculum Directors  (Supervisory) (2110)</v>
          </cell>
          <cell r="I3335">
            <v>43244</v>
          </cell>
          <cell r="J3335">
            <v>19862</v>
          </cell>
          <cell r="K3335">
            <v>63106</v>
          </cell>
          <cell r="L3335">
            <v>1.9969994060203649</v>
          </cell>
          <cell r="M3335">
            <v>340.37756202804746</v>
          </cell>
        </row>
        <row r="3336">
          <cell r="A3336">
            <v>3334</v>
          </cell>
          <cell r="B3336">
            <v>16</v>
          </cell>
          <cell r="C3336" t="str">
            <v>063</v>
          </cell>
          <cell r="D3336" t="str">
            <v xml:space="preserve">CLARKSBURG                   </v>
          </cell>
          <cell r="E3336">
            <v>0</v>
          </cell>
          <cell r="G3336">
            <v>8350</v>
          </cell>
          <cell r="H3336" t="str">
            <v>Department Heads  (Non-Supervisory) (2120)</v>
          </cell>
          <cell r="I3336">
            <v>0</v>
          </cell>
          <cell r="J3336">
            <v>0</v>
          </cell>
          <cell r="K3336">
            <v>0</v>
          </cell>
          <cell r="L3336">
            <v>0</v>
          </cell>
          <cell r="M3336">
            <v>0</v>
          </cell>
        </row>
        <row r="3337">
          <cell r="A3337">
            <v>3335</v>
          </cell>
          <cell r="B3337">
            <v>17</v>
          </cell>
          <cell r="C3337" t="str">
            <v>063</v>
          </cell>
          <cell r="D3337" t="str">
            <v xml:space="preserve">CLARKSBURG                   </v>
          </cell>
          <cell r="E3337">
            <v>0</v>
          </cell>
          <cell r="G3337">
            <v>8355</v>
          </cell>
          <cell r="H3337" t="str">
            <v>School Leadership-Building (2210)</v>
          </cell>
          <cell r="I3337">
            <v>109351</v>
          </cell>
          <cell r="J3337">
            <v>0</v>
          </cell>
          <cell r="K3337">
            <v>109351</v>
          </cell>
          <cell r="L3337">
            <v>3.4604297855629089</v>
          </cell>
          <cell r="M3337">
            <v>589.81121898597621</v>
          </cell>
        </row>
        <row r="3338">
          <cell r="A3338">
            <v>3336</v>
          </cell>
          <cell r="B3338">
            <v>18</v>
          </cell>
          <cell r="C3338" t="str">
            <v>063</v>
          </cell>
          <cell r="D3338" t="str">
            <v xml:space="preserve">CLARKSBURG                   </v>
          </cell>
          <cell r="E3338">
            <v>0</v>
          </cell>
          <cell r="G3338">
            <v>8360</v>
          </cell>
          <cell r="H3338" t="str">
            <v>Curriculum Leaders/Dept Heads-Building Level (2220)</v>
          </cell>
          <cell r="I3338">
            <v>0</v>
          </cell>
          <cell r="J3338">
            <v>0</v>
          </cell>
          <cell r="K3338">
            <v>0</v>
          </cell>
          <cell r="L3338">
            <v>0</v>
          </cell>
          <cell r="M3338">
            <v>0</v>
          </cell>
        </row>
        <row r="3339">
          <cell r="A3339">
            <v>3337</v>
          </cell>
          <cell r="B3339">
            <v>19</v>
          </cell>
          <cell r="C3339" t="str">
            <v>063</v>
          </cell>
          <cell r="D3339" t="str">
            <v xml:space="preserve">CLARKSBURG                   </v>
          </cell>
          <cell r="E3339">
            <v>0</v>
          </cell>
          <cell r="G3339">
            <v>8365</v>
          </cell>
          <cell r="H3339" t="str">
            <v>Building Technology (2250)</v>
          </cell>
          <cell r="I3339">
            <v>1378</v>
          </cell>
          <cell r="J3339">
            <v>0</v>
          </cell>
          <cell r="K3339">
            <v>1378</v>
          </cell>
          <cell r="L3339">
            <v>4.3607029149305344E-2</v>
          </cell>
          <cell r="M3339">
            <v>7.4325782092772386</v>
          </cell>
        </row>
        <row r="3340">
          <cell r="A3340">
            <v>3338</v>
          </cell>
          <cell r="B3340">
            <v>20</v>
          </cell>
          <cell r="C3340" t="str">
            <v>063</v>
          </cell>
          <cell r="D3340" t="str">
            <v xml:space="preserve">CLARKSBURG                   </v>
          </cell>
          <cell r="E3340">
            <v>0</v>
          </cell>
          <cell r="G3340">
            <v>8380</v>
          </cell>
          <cell r="H3340" t="str">
            <v>Instructional Coordinators and Team Leaders (2315)</v>
          </cell>
          <cell r="I3340">
            <v>0</v>
          </cell>
          <cell r="J3340">
            <v>24423</v>
          </cell>
          <cell r="K3340">
            <v>24423</v>
          </cell>
          <cell r="L3340">
            <v>0.7728697190954168</v>
          </cell>
          <cell r="M3340">
            <v>131.73139158576052</v>
          </cell>
        </row>
        <row r="3341">
          <cell r="A3341">
            <v>3339</v>
          </cell>
          <cell r="B3341">
            <v>21</v>
          </cell>
          <cell r="C3341" t="str">
            <v>063</v>
          </cell>
          <cell r="D3341" t="str">
            <v xml:space="preserve">CLARKSBURG                   </v>
          </cell>
          <cell r="E3341">
            <v>6</v>
          </cell>
          <cell r="F3341" t="str">
            <v>Classroom and Specialist Teachers</v>
          </cell>
          <cell r="I3341">
            <v>703429</v>
          </cell>
          <cell r="J3341">
            <v>39795</v>
          </cell>
          <cell r="K3341">
            <v>743224</v>
          </cell>
          <cell r="L3341">
            <v>23.519441678130125</v>
          </cell>
          <cell r="M3341">
            <v>4008.7594390507011</v>
          </cell>
        </row>
        <row r="3342">
          <cell r="A3342">
            <v>3340</v>
          </cell>
          <cell r="B3342">
            <v>22</v>
          </cell>
          <cell r="C3342" t="str">
            <v>063</v>
          </cell>
          <cell r="D3342" t="str">
            <v xml:space="preserve">CLARKSBURG                   </v>
          </cell>
          <cell r="E3342">
            <v>0</v>
          </cell>
          <cell r="G3342">
            <v>8370</v>
          </cell>
          <cell r="H3342" t="str">
            <v>Teachers, Classroom (2305)</v>
          </cell>
          <cell r="I3342">
            <v>655913</v>
          </cell>
          <cell r="J3342">
            <v>0</v>
          </cell>
          <cell r="K3342">
            <v>655913</v>
          </cell>
          <cell r="L3342">
            <v>20.756471197683826</v>
          </cell>
          <cell r="M3342">
            <v>3537.8263214670978</v>
          </cell>
        </row>
        <row r="3343">
          <cell r="A3343">
            <v>3341</v>
          </cell>
          <cell r="B3343">
            <v>23</v>
          </cell>
          <cell r="C3343" t="str">
            <v>063</v>
          </cell>
          <cell r="D3343" t="str">
            <v xml:space="preserve">CLARKSBURG                   </v>
          </cell>
          <cell r="E3343">
            <v>0</v>
          </cell>
          <cell r="G3343">
            <v>8375</v>
          </cell>
          <cell r="H3343" t="str">
            <v>Teachers, Specialists  (2310)</v>
          </cell>
          <cell r="I3343">
            <v>47516</v>
          </cell>
          <cell r="J3343">
            <v>39795</v>
          </cell>
          <cell r="K3343">
            <v>87311</v>
          </cell>
          <cell r="L3343">
            <v>2.762970480446298</v>
          </cell>
          <cell r="M3343">
            <v>470.93311758360301</v>
          </cell>
        </row>
        <row r="3344">
          <cell r="A3344">
            <v>3342</v>
          </cell>
          <cell r="B3344">
            <v>24</v>
          </cell>
          <cell r="C3344" t="str">
            <v>063</v>
          </cell>
          <cell r="D3344" t="str">
            <v xml:space="preserve">CLARKSBURG                   </v>
          </cell>
          <cell r="E3344">
            <v>7</v>
          </cell>
          <cell r="F3344" t="str">
            <v>Other Teaching Services</v>
          </cell>
          <cell r="I3344">
            <v>199776</v>
          </cell>
          <cell r="J3344">
            <v>113968</v>
          </cell>
          <cell r="K3344">
            <v>313744</v>
          </cell>
          <cell r="L3344">
            <v>9.9284787760665125</v>
          </cell>
          <cell r="M3344">
            <v>1692.2545846817691</v>
          </cell>
        </row>
        <row r="3345">
          <cell r="A3345">
            <v>3343</v>
          </cell>
          <cell r="B3345">
            <v>25</v>
          </cell>
          <cell r="C3345" t="str">
            <v>063</v>
          </cell>
          <cell r="D3345" t="str">
            <v xml:space="preserve">CLARKSBURG                   </v>
          </cell>
          <cell r="E3345">
            <v>0</v>
          </cell>
          <cell r="G3345">
            <v>8385</v>
          </cell>
          <cell r="H3345" t="str">
            <v>Medical/ Therapeutic Services (2320)</v>
          </cell>
          <cell r="I3345">
            <v>34604</v>
          </cell>
          <cell r="J3345">
            <v>59968</v>
          </cell>
          <cell r="K3345">
            <v>94572</v>
          </cell>
          <cell r="L3345">
            <v>2.9927459801945608</v>
          </cell>
          <cell r="M3345">
            <v>510.09708737864077</v>
          </cell>
        </row>
        <row r="3346">
          <cell r="A3346">
            <v>3344</v>
          </cell>
          <cell r="B3346">
            <v>26</v>
          </cell>
          <cell r="C3346" t="str">
            <v>063</v>
          </cell>
          <cell r="D3346" t="str">
            <v xml:space="preserve">CLARKSBURG                   </v>
          </cell>
          <cell r="E3346">
            <v>0</v>
          </cell>
          <cell r="G3346">
            <v>8390</v>
          </cell>
          <cell r="H3346" t="str">
            <v>Substitute Teachers (2325)</v>
          </cell>
          <cell r="I3346">
            <v>18534</v>
          </cell>
          <cell r="J3346">
            <v>0</v>
          </cell>
          <cell r="K3346">
            <v>18534</v>
          </cell>
          <cell r="L3346">
            <v>0.58651137754225335</v>
          </cell>
          <cell r="M3346">
            <v>99.967637540453069</v>
          </cell>
        </row>
        <row r="3347">
          <cell r="A3347">
            <v>3345</v>
          </cell>
          <cell r="B3347">
            <v>27</v>
          </cell>
          <cell r="C3347" t="str">
            <v>063</v>
          </cell>
          <cell r="D3347" t="str">
            <v xml:space="preserve">CLARKSBURG                   </v>
          </cell>
          <cell r="E3347">
            <v>0</v>
          </cell>
          <cell r="G3347">
            <v>8395</v>
          </cell>
          <cell r="H3347" t="str">
            <v>Non-Clerical Paraprofs./Instructional Assistants (2330)</v>
          </cell>
          <cell r="I3347">
            <v>146638</v>
          </cell>
          <cell r="J3347">
            <v>54000</v>
          </cell>
          <cell r="K3347">
            <v>200638</v>
          </cell>
          <cell r="L3347">
            <v>6.3492214183296989</v>
          </cell>
          <cell r="M3347">
            <v>1082.1898597626753</v>
          </cell>
        </row>
        <row r="3348">
          <cell r="A3348">
            <v>3346</v>
          </cell>
          <cell r="B3348">
            <v>28</v>
          </cell>
          <cell r="C3348" t="str">
            <v>063</v>
          </cell>
          <cell r="D3348" t="str">
            <v xml:space="preserve">CLARKSBURG                   </v>
          </cell>
          <cell r="E3348">
            <v>0</v>
          </cell>
          <cell r="G3348">
            <v>8400</v>
          </cell>
          <cell r="H3348" t="str">
            <v>Librarians and Media Center Directors (2340)</v>
          </cell>
          <cell r="I3348">
            <v>0</v>
          </cell>
          <cell r="J3348">
            <v>0</v>
          </cell>
          <cell r="K3348">
            <v>0</v>
          </cell>
          <cell r="L3348">
            <v>0</v>
          </cell>
          <cell r="M3348">
            <v>0</v>
          </cell>
        </row>
        <row r="3349">
          <cell r="A3349">
            <v>3347</v>
          </cell>
          <cell r="B3349">
            <v>29</v>
          </cell>
          <cell r="C3349" t="str">
            <v>063</v>
          </cell>
          <cell r="D3349" t="str">
            <v xml:space="preserve">CLARKSBURG                   </v>
          </cell>
          <cell r="E3349">
            <v>8</v>
          </cell>
          <cell r="F3349" t="str">
            <v>Professional Development</v>
          </cell>
          <cell r="I3349">
            <v>14846</v>
          </cell>
          <cell r="J3349">
            <v>53868</v>
          </cell>
          <cell r="K3349">
            <v>68714</v>
          </cell>
          <cell r="L3349">
            <v>2.1744654578848817</v>
          </cell>
          <cell r="M3349">
            <v>370.6256742179072</v>
          </cell>
        </row>
        <row r="3350">
          <cell r="A3350">
            <v>3348</v>
          </cell>
          <cell r="B3350">
            <v>30</v>
          </cell>
          <cell r="C3350" t="str">
            <v>063</v>
          </cell>
          <cell r="D3350" t="str">
            <v xml:space="preserve">CLARKSBURG                   </v>
          </cell>
          <cell r="E3350">
            <v>0</v>
          </cell>
          <cell r="G3350">
            <v>8405</v>
          </cell>
          <cell r="H3350" t="str">
            <v>Professional Development Leadership (2351)</v>
          </cell>
          <cell r="I3350">
            <v>0</v>
          </cell>
          <cell r="J3350">
            <v>0</v>
          </cell>
          <cell r="K3350">
            <v>0</v>
          </cell>
          <cell r="L3350">
            <v>0</v>
          </cell>
          <cell r="M3350">
            <v>0</v>
          </cell>
        </row>
        <row r="3351">
          <cell r="A3351">
            <v>3349</v>
          </cell>
          <cell r="B3351">
            <v>31</v>
          </cell>
          <cell r="C3351" t="str">
            <v>063</v>
          </cell>
          <cell r="D3351" t="str">
            <v xml:space="preserve">CLARKSBURG                   </v>
          </cell>
          <cell r="E3351">
            <v>0</v>
          </cell>
          <cell r="G3351">
            <v>8410</v>
          </cell>
          <cell r="H3351" t="str">
            <v>Teacher/Instructional Staff-Professional Days (2353)</v>
          </cell>
          <cell r="I3351">
            <v>0</v>
          </cell>
          <cell r="J3351">
            <v>0</v>
          </cell>
          <cell r="K3351">
            <v>0</v>
          </cell>
          <cell r="L3351">
            <v>0</v>
          </cell>
          <cell r="M3351">
            <v>0</v>
          </cell>
        </row>
        <row r="3352">
          <cell r="A3352">
            <v>3350</v>
          </cell>
          <cell r="B3352">
            <v>32</v>
          </cell>
          <cell r="C3352" t="str">
            <v>063</v>
          </cell>
          <cell r="D3352" t="str">
            <v xml:space="preserve">CLARKSBURG                   </v>
          </cell>
          <cell r="E3352">
            <v>0</v>
          </cell>
          <cell r="G3352">
            <v>8415</v>
          </cell>
          <cell r="H3352" t="str">
            <v>Substitutes for Instructional Staff at Prof. Dev. (2355)</v>
          </cell>
          <cell r="I3352">
            <v>1750</v>
          </cell>
          <cell r="J3352">
            <v>0</v>
          </cell>
          <cell r="K3352">
            <v>1750</v>
          </cell>
          <cell r="L3352">
            <v>5.5379028310075726E-2</v>
          </cell>
          <cell r="M3352">
            <v>9.4390507011866234</v>
          </cell>
        </row>
        <row r="3353">
          <cell r="A3353">
            <v>3351</v>
          </cell>
          <cell r="B3353">
            <v>33</v>
          </cell>
          <cell r="C3353" t="str">
            <v>063</v>
          </cell>
          <cell r="D3353" t="str">
            <v xml:space="preserve">CLARKSBURG                   </v>
          </cell>
          <cell r="E3353">
            <v>0</v>
          </cell>
          <cell r="G3353">
            <v>8420</v>
          </cell>
          <cell r="H3353" t="str">
            <v>Prof. Dev.  Stipends, Providers and Expenses (2357)</v>
          </cell>
          <cell r="I3353">
            <v>13096</v>
          </cell>
          <cell r="J3353">
            <v>53868</v>
          </cell>
          <cell r="K3353">
            <v>66964</v>
          </cell>
          <cell r="L3353">
            <v>2.1190864295748062</v>
          </cell>
          <cell r="M3353">
            <v>361.1866235167206</v>
          </cell>
        </row>
        <row r="3354">
          <cell r="A3354">
            <v>3352</v>
          </cell>
          <cell r="B3354">
            <v>34</v>
          </cell>
          <cell r="C3354" t="str">
            <v>063</v>
          </cell>
          <cell r="D3354" t="str">
            <v xml:space="preserve">CLARKSBURG                   </v>
          </cell>
          <cell r="E3354">
            <v>9</v>
          </cell>
          <cell r="F3354" t="str">
            <v>Instructional Materials, Equipment and Technology</v>
          </cell>
          <cell r="I3354">
            <v>30196</v>
          </cell>
          <cell r="J3354">
            <v>68494</v>
          </cell>
          <cell r="K3354">
            <v>98690</v>
          </cell>
          <cell r="L3354">
            <v>3.1230607450979275</v>
          </cell>
          <cell r="M3354">
            <v>532.3085221143474</v>
          </cell>
        </row>
        <row r="3355">
          <cell r="A3355">
            <v>3353</v>
          </cell>
          <cell r="B3355">
            <v>35</v>
          </cell>
          <cell r="C3355" t="str">
            <v>063</v>
          </cell>
          <cell r="D3355" t="str">
            <v xml:space="preserve">CLARKSBURG                   </v>
          </cell>
          <cell r="E3355">
            <v>0</v>
          </cell>
          <cell r="G3355">
            <v>8425</v>
          </cell>
          <cell r="H3355" t="str">
            <v>Textbooks &amp; Related Software/Media/Materials (2410)</v>
          </cell>
          <cell r="I3355">
            <v>137</v>
          </cell>
          <cell r="J3355">
            <v>6511</v>
          </cell>
          <cell r="K3355">
            <v>6648</v>
          </cell>
          <cell r="L3355">
            <v>0.2103770172602191</v>
          </cell>
          <cell r="M3355">
            <v>35.857605177993527</v>
          </cell>
        </row>
        <row r="3356">
          <cell r="A3356">
            <v>3354</v>
          </cell>
          <cell r="B3356">
            <v>36</v>
          </cell>
          <cell r="C3356" t="str">
            <v>063</v>
          </cell>
          <cell r="D3356" t="str">
            <v xml:space="preserve">CLARKSBURG                   </v>
          </cell>
          <cell r="E3356">
            <v>0</v>
          </cell>
          <cell r="G3356">
            <v>8430</v>
          </cell>
          <cell r="H3356" t="str">
            <v>Other Instructional Materials (2415)</v>
          </cell>
          <cell r="I3356">
            <v>0</v>
          </cell>
          <cell r="J3356">
            <v>0</v>
          </cell>
          <cell r="K3356">
            <v>0</v>
          </cell>
          <cell r="L3356">
            <v>0</v>
          </cell>
          <cell r="M3356">
            <v>0</v>
          </cell>
        </row>
        <row r="3357">
          <cell r="A3357">
            <v>3355</v>
          </cell>
          <cell r="B3357">
            <v>37</v>
          </cell>
          <cell r="C3357" t="str">
            <v>063</v>
          </cell>
          <cell r="D3357" t="str">
            <v xml:space="preserve">CLARKSBURG                   </v>
          </cell>
          <cell r="E3357">
            <v>0</v>
          </cell>
          <cell r="G3357">
            <v>8435</v>
          </cell>
          <cell r="H3357" t="str">
            <v>Instructional Equipment (2420)</v>
          </cell>
          <cell r="I3357">
            <v>0</v>
          </cell>
          <cell r="J3357">
            <v>34368</v>
          </cell>
          <cell r="K3357">
            <v>34368</v>
          </cell>
          <cell r="L3357">
            <v>1.0875808256918185</v>
          </cell>
          <cell r="M3357">
            <v>185.37216828478964</v>
          </cell>
        </row>
        <row r="3358">
          <cell r="A3358">
            <v>3356</v>
          </cell>
          <cell r="B3358">
            <v>38</v>
          </cell>
          <cell r="C3358" t="str">
            <v>063</v>
          </cell>
          <cell r="D3358" t="str">
            <v xml:space="preserve">CLARKSBURG                   </v>
          </cell>
          <cell r="E3358">
            <v>0</v>
          </cell>
          <cell r="G3358">
            <v>8440</v>
          </cell>
          <cell r="H3358" t="str">
            <v>General Supplies (2430)</v>
          </cell>
          <cell r="I3358">
            <v>9458</v>
          </cell>
          <cell r="J3358">
            <v>6972</v>
          </cell>
          <cell r="K3358">
            <v>16430</v>
          </cell>
          <cell r="L3358">
            <v>0.51992996293402527</v>
          </cell>
          <cell r="M3358">
            <v>88.61920172599784</v>
          </cell>
        </row>
        <row r="3359">
          <cell r="A3359">
            <v>3357</v>
          </cell>
          <cell r="B3359">
            <v>39</v>
          </cell>
          <cell r="C3359" t="str">
            <v>063</v>
          </cell>
          <cell r="D3359" t="str">
            <v xml:space="preserve">CLARKSBURG                   </v>
          </cell>
          <cell r="E3359">
            <v>0</v>
          </cell>
          <cell r="G3359">
            <v>8445</v>
          </cell>
          <cell r="H3359" t="str">
            <v>Other Instructional Services (2440)</v>
          </cell>
          <cell r="I3359">
            <v>1672</v>
          </cell>
          <cell r="J3359">
            <v>1764</v>
          </cell>
          <cell r="K3359">
            <v>3436</v>
          </cell>
          <cell r="L3359">
            <v>0.1087327664419544</v>
          </cell>
          <cell r="M3359">
            <v>18.532901833872707</v>
          </cell>
        </row>
        <row r="3360">
          <cell r="A3360">
            <v>3358</v>
          </cell>
          <cell r="B3360">
            <v>40</v>
          </cell>
          <cell r="C3360" t="str">
            <v>063</v>
          </cell>
          <cell r="D3360" t="str">
            <v xml:space="preserve">CLARKSBURG                   </v>
          </cell>
          <cell r="E3360">
            <v>0</v>
          </cell>
          <cell r="G3360">
            <v>8450</v>
          </cell>
          <cell r="H3360" t="str">
            <v>Classroom Instructional Technology (2451)</v>
          </cell>
          <cell r="I3360">
            <v>16499</v>
          </cell>
          <cell r="J3360">
            <v>18879</v>
          </cell>
          <cell r="K3360">
            <v>35378</v>
          </cell>
          <cell r="L3360">
            <v>1.1195424363164908</v>
          </cell>
          <cell r="M3360">
            <v>190.81984897518876</v>
          </cell>
        </row>
        <row r="3361">
          <cell r="A3361">
            <v>3359</v>
          </cell>
          <cell r="B3361">
            <v>41</v>
          </cell>
          <cell r="C3361" t="str">
            <v>063</v>
          </cell>
          <cell r="D3361" t="str">
            <v xml:space="preserve">CLARKSBURG                   </v>
          </cell>
          <cell r="E3361">
            <v>0</v>
          </cell>
          <cell r="G3361">
            <v>8455</v>
          </cell>
          <cell r="H3361" t="str">
            <v>Other Instructional Hardware  (2453)</v>
          </cell>
          <cell r="I3361">
            <v>2430</v>
          </cell>
          <cell r="J3361">
            <v>0</v>
          </cell>
          <cell r="K3361">
            <v>2430</v>
          </cell>
          <cell r="L3361">
            <v>7.6897736453419435E-2</v>
          </cell>
          <cell r="M3361">
            <v>13.106796116504855</v>
          </cell>
        </row>
        <row r="3362">
          <cell r="A3362">
            <v>3360</v>
          </cell>
          <cell r="B3362">
            <v>42</v>
          </cell>
          <cell r="C3362" t="str">
            <v>063</v>
          </cell>
          <cell r="D3362" t="str">
            <v xml:space="preserve">CLARKSBURG                   </v>
          </cell>
          <cell r="E3362">
            <v>0</v>
          </cell>
          <cell r="G3362">
            <v>8460</v>
          </cell>
          <cell r="H3362" t="str">
            <v>Instructional Software (2455)</v>
          </cell>
          <cell r="I3362">
            <v>0</v>
          </cell>
          <cell r="J3362">
            <v>0</v>
          </cell>
          <cell r="K3362">
            <v>0</v>
          </cell>
          <cell r="L3362">
            <v>0</v>
          </cell>
          <cell r="M3362">
            <v>0</v>
          </cell>
        </row>
        <row r="3363">
          <cell r="A3363">
            <v>3361</v>
          </cell>
          <cell r="B3363">
            <v>43</v>
          </cell>
          <cell r="C3363" t="str">
            <v>063</v>
          </cell>
          <cell r="D3363" t="str">
            <v xml:space="preserve">CLARKSBURG                   </v>
          </cell>
          <cell r="E3363">
            <v>10</v>
          </cell>
          <cell r="F3363" t="str">
            <v>Guidance, Counseling and Testing</v>
          </cell>
          <cell r="I3363">
            <v>9749</v>
          </cell>
          <cell r="J3363">
            <v>33327</v>
          </cell>
          <cell r="K3363">
            <v>43076</v>
          </cell>
          <cell r="L3363">
            <v>1.3631468705627554</v>
          </cell>
          <cell r="M3363">
            <v>232.34088457389427</v>
          </cell>
        </row>
        <row r="3364">
          <cell r="A3364">
            <v>3362</v>
          </cell>
          <cell r="B3364">
            <v>44</v>
          </cell>
          <cell r="C3364" t="str">
            <v>063</v>
          </cell>
          <cell r="D3364" t="str">
            <v xml:space="preserve">CLARKSBURG                   </v>
          </cell>
          <cell r="E3364">
            <v>0</v>
          </cell>
          <cell r="G3364">
            <v>8465</v>
          </cell>
          <cell r="H3364" t="str">
            <v>Guidance and Adjustment Counselors (2710)</v>
          </cell>
          <cell r="I3364">
            <v>8449</v>
          </cell>
          <cell r="J3364">
            <v>30662</v>
          </cell>
          <cell r="K3364">
            <v>39111</v>
          </cell>
          <cell r="L3364">
            <v>1.2376738149916409</v>
          </cell>
          <cell r="M3364">
            <v>210.95469255663428</v>
          </cell>
        </row>
        <row r="3365">
          <cell r="A3365">
            <v>3363</v>
          </cell>
          <cell r="B3365">
            <v>45</v>
          </cell>
          <cell r="C3365" t="str">
            <v>063</v>
          </cell>
          <cell r="D3365" t="str">
            <v xml:space="preserve">CLARKSBURG                   </v>
          </cell>
          <cell r="E3365">
            <v>0</v>
          </cell>
          <cell r="G3365">
            <v>8470</v>
          </cell>
          <cell r="H3365" t="str">
            <v>Testing and Assessment (2720)</v>
          </cell>
          <cell r="I3365">
            <v>0</v>
          </cell>
          <cell r="J3365">
            <v>0</v>
          </cell>
          <cell r="K3365">
            <v>0</v>
          </cell>
          <cell r="L3365">
            <v>0</v>
          </cell>
          <cell r="M3365">
            <v>0</v>
          </cell>
        </row>
        <row r="3366">
          <cell r="A3366">
            <v>3364</v>
          </cell>
          <cell r="B3366">
            <v>46</v>
          </cell>
          <cell r="C3366" t="str">
            <v>063</v>
          </cell>
          <cell r="D3366" t="str">
            <v xml:space="preserve">CLARKSBURG                   </v>
          </cell>
          <cell r="E3366">
            <v>0</v>
          </cell>
          <cell r="G3366">
            <v>8475</v>
          </cell>
          <cell r="H3366" t="str">
            <v>Psychological Services (2800)</v>
          </cell>
          <cell r="I3366">
            <v>1300</v>
          </cell>
          <cell r="J3366">
            <v>2665</v>
          </cell>
          <cell r="K3366">
            <v>3965</v>
          </cell>
          <cell r="L3366">
            <v>0.12547305557111443</v>
          </cell>
          <cell r="M3366">
            <v>21.38619201725998</v>
          </cell>
        </row>
        <row r="3367">
          <cell r="A3367">
            <v>3365</v>
          </cell>
          <cell r="B3367">
            <v>47</v>
          </cell>
          <cell r="C3367" t="str">
            <v>063</v>
          </cell>
          <cell r="D3367" t="str">
            <v xml:space="preserve">CLARKSBURG                   </v>
          </cell>
          <cell r="E3367">
            <v>11</v>
          </cell>
          <cell r="F3367" t="str">
            <v>Pupil Services</v>
          </cell>
          <cell r="I3367">
            <v>118320</v>
          </cell>
          <cell r="J3367">
            <v>66317</v>
          </cell>
          <cell r="K3367">
            <v>184637</v>
          </cell>
          <cell r="L3367">
            <v>5.842867228621401</v>
          </cell>
          <cell r="M3367">
            <v>995.88457389428265</v>
          </cell>
        </row>
        <row r="3368">
          <cell r="A3368">
            <v>3366</v>
          </cell>
          <cell r="B3368">
            <v>48</v>
          </cell>
          <cell r="C3368" t="str">
            <v>063</v>
          </cell>
          <cell r="D3368" t="str">
            <v xml:space="preserve">CLARKSBURG                   </v>
          </cell>
          <cell r="E3368">
            <v>0</v>
          </cell>
          <cell r="G3368">
            <v>8485</v>
          </cell>
          <cell r="H3368" t="str">
            <v>Attendance and Parent Liaison Services (3100)</v>
          </cell>
          <cell r="I3368">
            <v>0</v>
          </cell>
          <cell r="J3368">
            <v>0</v>
          </cell>
          <cell r="K3368">
            <v>0</v>
          </cell>
          <cell r="L3368">
            <v>0</v>
          </cell>
          <cell r="M3368">
            <v>0</v>
          </cell>
        </row>
        <row r="3369">
          <cell r="A3369">
            <v>3367</v>
          </cell>
          <cell r="B3369">
            <v>49</v>
          </cell>
          <cell r="C3369" t="str">
            <v>063</v>
          </cell>
          <cell r="D3369" t="str">
            <v xml:space="preserve">CLARKSBURG                   </v>
          </cell>
          <cell r="E3369">
            <v>0</v>
          </cell>
          <cell r="G3369">
            <v>8490</v>
          </cell>
          <cell r="H3369" t="str">
            <v>Medical/Health Services (3200)</v>
          </cell>
          <cell r="I3369">
            <v>15906</v>
          </cell>
          <cell r="J3369">
            <v>0</v>
          </cell>
          <cell r="K3369">
            <v>15906</v>
          </cell>
          <cell r="L3369">
            <v>0.50334789960003679</v>
          </cell>
          <cell r="M3369">
            <v>85.792880258899672</v>
          </cell>
        </row>
        <row r="3370">
          <cell r="A3370">
            <v>3368</v>
          </cell>
          <cell r="B3370">
            <v>50</v>
          </cell>
          <cell r="C3370" t="str">
            <v>063</v>
          </cell>
          <cell r="D3370" t="str">
            <v xml:space="preserve">CLARKSBURG                   </v>
          </cell>
          <cell r="E3370">
            <v>0</v>
          </cell>
          <cell r="G3370">
            <v>8495</v>
          </cell>
          <cell r="H3370" t="str">
            <v>In-District Transportation (3300)</v>
          </cell>
          <cell r="I3370">
            <v>102414</v>
          </cell>
          <cell r="J3370">
            <v>0</v>
          </cell>
          <cell r="K3370">
            <v>102414</v>
          </cell>
          <cell r="L3370">
            <v>3.2409073173417688</v>
          </cell>
          <cell r="M3370">
            <v>552.39482200647251</v>
          </cell>
        </row>
        <row r="3371">
          <cell r="A3371">
            <v>3369</v>
          </cell>
          <cell r="B3371">
            <v>51</v>
          </cell>
          <cell r="C3371" t="str">
            <v>063</v>
          </cell>
          <cell r="D3371" t="str">
            <v xml:space="preserve">CLARKSBURG                   </v>
          </cell>
          <cell r="E3371">
            <v>0</v>
          </cell>
          <cell r="G3371">
            <v>8500</v>
          </cell>
          <cell r="H3371" t="str">
            <v>Food Salaries and Other Expenses (3400)</v>
          </cell>
          <cell r="I3371">
            <v>0</v>
          </cell>
          <cell r="J3371">
            <v>66317</v>
          </cell>
          <cell r="K3371">
            <v>66317</v>
          </cell>
          <cell r="L3371">
            <v>2.0986120116795952</v>
          </cell>
          <cell r="M3371">
            <v>357.69687162891046</v>
          </cell>
        </row>
        <row r="3372">
          <cell r="A3372">
            <v>3370</v>
          </cell>
          <cell r="B3372">
            <v>52</v>
          </cell>
          <cell r="C3372" t="str">
            <v>063</v>
          </cell>
          <cell r="D3372" t="str">
            <v xml:space="preserve">CLARKSBURG                   </v>
          </cell>
          <cell r="E3372">
            <v>0</v>
          </cell>
          <cell r="G3372">
            <v>8505</v>
          </cell>
          <cell r="H3372" t="str">
            <v>Athletics (3510)</v>
          </cell>
          <cell r="I3372">
            <v>0</v>
          </cell>
          <cell r="J3372">
            <v>0</v>
          </cell>
          <cell r="K3372">
            <v>0</v>
          </cell>
          <cell r="L3372">
            <v>0</v>
          </cell>
          <cell r="M3372">
            <v>0</v>
          </cell>
        </row>
        <row r="3373">
          <cell r="A3373">
            <v>3371</v>
          </cell>
          <cell r="B3373">
            <v>53</v>
          </cell>
          <cell r="C3373" t="str">
            <v>063</v>
          </cell>
          <cell r="D3373" t="str">
            <v xml:space="preserve">CLARKSBURG                   </v>
          </cell>
          <cell r="E3373">
            <v>0</v>
          </cell>
          <cell r="G3373">
            <v>8510</v>
          </cell>
          <cell r="H3373" t="str">
            <v>Other Student Body Activities (3520)</v>
          </cell>
          <cell r="I3373">
            <v>0</v>
          </cell>
          <cell r="J3373">
            <v>0</v>
          </cell>
          <cell r="K3373">
            <v>0</v>
          </cell>
          <cell r="L3373">
            <v>0</v>
          </cell>
          <cell r="M3373">
            <v>0</v>
          </cell>
        </row>
        <row r="3374">
          <cell r="A3374">
            <v>3372</v>
          </cell>
          <cell r="B3374">
            <v>54</v>
          </cell>
          <cell r="C3374" t="str">
            <v>063</v>
          </cell>
          <cell r="D3374" t="str">
            <v xml:space="preserve">CLARKSBURG                   </v>
          </cell>
          <cell r="E3374">
            <v>0</v>
          </cell>
          <cell r="G3374">
            <v>8515</v>
          </cell>
          <cell r="H3374" t="str">
            <v>School Security  (3600)</v>
          </cell>
          <cell r="I3374">
            <v>0</v>
          </cell>
          <cell r="J3374">
            <v>0</v>
          </cell>
          <cell r="K3374">
            <v>0</v>
          </cell>
          <cell r="L3374">
            <v>0</v>
          </cell>
          <cell r="M3374">
            <v>0</v>
          </cell>
        </row>
        <row r="3375">
          <cell r="A3375">
            <v>3373</v>
          </cell>
          <cell r="B3375">
            <v>55</v>
          </cell>
          <cell r="C3375" t="str">
            <v>063</v>
          </cell>
          <cell r="D3375" t="str">
            <v xml:space="preserve">CLARKSBURG                   </v>
          </cell>
          <cell r="E3375">
            <v>12</v>
          </cell>
          <cell r="F3375" t="str">
            <v>Operations and Maintenance</v>
          </cell>
          <cell r="I3375">
            <v>134645</v>
          </cell>
          <cell r="J3375">
            <v>1873</v>
          </cell>
          <cell r="K3375">
            <v>136518</v>
          </cell>
          <cell r="L3375">
            <v>4.3201338210485245</v>
          </cell>
          <cell r="M3375">
            <v>736.34304207119737</v>
          </cell>
        </row>
        <row r="3376">
          <cell r="A3376">
            <v>3374</v>
          </cell>
          <cell r="B3376">
            <v>56</v>
          </cell>
          <cell r="C3376" t="str">
            <v>063</v>
          </cell>
          <cell r="D3376" t="str">
            <v xml:space="preserve">CLARKSBURG                   </v>
          </cell>
          <cell r="E3376">
            <v>0</v>
          </cell>
          <cell r="G3376">
            <v>8520</v>
          </cell>
          <cell r="H3376" t="str">
            <v>Custodial Services (4110)</v>
          </cell>
          <cell r="I3376">
            <v>51493</v>
          </cell>
          <cell r="J3376">
            <v>0</v>
          </cell>
          <cell r="K3376">
            <v>51493</v>
          </cell>
          <cell r="L3376">
            <v>1.6295041741547025</v>
          </cell>
          <cell r="M3376">
            <v>277.74002157497301</v>
          </cell>
        </row>
        <row r="3377">
          <cell r="A3377">
            <v>3375</v>
          </cell>
          <cell r="B3377">
            <v>57</v>
          </cell>
          <cell r="C3377" t="str">
            <v>063</v>
          </cell>
          <cell r="D3377" t="str">
            <v xml:space="preserve">CLARKSBURG                   </v>
          </cell>
          <cell r="E3377">
            <v>0</v>
          </cell>
          <cell r="G3377">
            <v>8525</v>
          </cell>
          <cell r="H3377" t="str">
            <v>Heating of Buildings (4120)</v>
          </cell>
          <cell r="I3377">
            <v>39646</v>
          </cell>
          <cell r="J3377">
            <v>0</v>
          </cell>
          <cell r="K3377">
            <v>39646</v>
          </cell>
          <cell r="L3377">
            <v>1.2546039750750069</v>
          </cell>
          <cell r="M3377">
            <v>213.8403451995685</v>
          </cell>
        </row>
        <row r="3378">
          <cell r="A3378">
            <v>3376</v>
          </cell>
          <cell r="B3378">
            <v>58</v>
          </cell>
          <cell r="C3378" t="str">
            <v>063</v>
          </cell>
          <cell r="D3378" t="str">
            <v xml:space="preserve">CLARKSBURG                   </v>
          </cell>
          <cell r="E3378">
            <v>0</v>
          </cell>
          <cell r="G3378">
            <v>8530</v>
          </cell>
          <cell r="H3378" t="str">
            <v>Utility Services (4130)</v>
          </cell>
          <cell r="I3378">
            <v>22877</v>
          </cell>
          <cell r="J3378">
            <v>757</v>
          </cell>
          <cell r="K3378">
            <v>23634</v>
          </cell>
          <cell r="L3378">
            <v>0.7479016886173312</v>
          </cell>
          <cell r="M3378">
            <v>127.47572815533981</v>
          </cell>
        </row>
        <row r="3379">
          <cell r="A3379">
            <v>3377</v>
          </cell>
          <cell r="B3379">
            <v>59</v>
          </cell>
          <cell r="C3379" t="str">
            <v>063</v>
          </cell>
          <cell r="D3379" t="str">
            <v xml:space="preserve">CLARKSBURG                   </v>
          </cell>
          <cell r="E3379">
            <v>0</v>
          </cell>
          <cell r="G3379">
            <v>8535</v>
          </cell>
          <cell r="H3379" t="str">
            <v>Maintenance of Grounds (4210)</v>
          </cell>
          <cell r="I3379">
            <v>0</v>
          </cell>
          <cell r="J3379">
            <v>0</v>
          </cell>
          <cell r="K3379">
            <v>0</v>
          </cell>
          <cell r="L3379">
            <v>0</v>
          </cell>
          <cell r="M3379">
            <v>0</v>
          </cell>
        </row>
        <row r="3380">
          <cell r="A3380">
            <v>3378</v>
          </cell>
          <cell r="B3380">
            <v>60</v>
          </cell>
          <cell r="C3380" t="str">
            <v>063</v>
          </cell>
          <cell r="D3380" t="str">
            <v xml:space="preserve">CLARKSBURG                   </v>
          </cell>
          <cell r="E3380">
            <v>0</v>
          </cell>
          <cell r="G3380">
            <v>8540</v>
          </cell>
          <cell r="H3380" t="str">
            <v>Maintenance of Buildings (4220)</v>
          </cell>
          <cell r="I3380">
            <v>10611</v>
          </cell>
          <cell r="J3380">
            <v>0</v>
          </cell>
          <cell r="K3380">
            <v>10611</v>
          </cell>
          <cell r="L3380">
            <v>0.33578678251326488</v>
          </cell>
          <cell r="M3380">
            <v>57.23300970873786</v>
          </cell>
        </row>
        <row r="3381">
          <cell r="A3381">
            <v>3379</v>
          </cell>
          <cell r="B3381">
            <v>61</v>
          </cell>
          <cell r="C3381" t="str">
            <v>063</v>
          </cell>
          <cell r="D3381" t="str">
            <v xml:space="preserve">CLARKSBURG                   </v>
          </cell>
          <cell r="E3381">
            <v>0</v>
          </cell>
          <cell r="G3381">
            <v>8545</v>
          </cell>
          <cell r="H3381" t="str">
            <v>Building Security System (4225)</v>
          </cell>
          <cell r="I3381">
            <v>0</v>
          </cell>
          <cell r="J3381">
            <v>0</v>
          </cell>
          <cell r="K3381">
            <v>0</v>
          </cell>
          <cell r="L3381">
            <v>0</v>
          </cell>
          <cell r="M3381">
            <v>0</v>
          </cell>
        </row>
        <row r="3382">
          <cell r="A3382">
            <v>3380</v>
          </cell>
          <cell r="B3382">
            <v>62</v>
          </cell>
          <cell r="C3382" t="str">
            <v>063</v>
          </cell>
          <cell r="D3382" t="str">
            <v xml:space="preserve">CLARKSBURG                   </v>
          </cell>
          <cell r="E3382">
            <v>0</v>
          </cell>
          <cell r="G3382">
            <v>8550</v>
          </cell>
          <cell r="H3382" t="str">
            <v>Maintenance of Equipment (4230)</v>
          </cell>
          <cell r="I3382">
            <v>10018</v>
          </cell>
          <cell r="J3382">
            <v>1116</v>
          </cell>
          <cell r="K3382">
            <v>11134</v>
          </cell>
          <cell r="L3382">
            <v>0.35233720068821894</v>
          </cell>
          <cell r="M3382">
            <v>60.053937432578209</v>
          </cell>
        </row>
        <row r="3383">
          <cell r="A3383">
            <v>3381</v>
          </cell>
          <cell r="B3383">
            <v>63</v>
          </cell>
          <cell r="C3383" t="str">
            <v>063</v>
          </cell>
          <cell r="D3383" t="str">
            <v xml:space="preserve">CLARKSBURG                   </v>
          </cell>
          <cell r="E3383">
            <v>0</v>
          </cell>
          <cell r="G3383">
            <v>8555</v>
          </cell>
          <cell r="H3383" t="str">
            <v xml:space="preserve">Extraordinary Maintenance (4300)   </v>
          </cell>
          <cell r="I3383">
            <v>0</v>
          </cell>
          <cell r="J3383">
            <v>0</v>
          </cell>
          <cell r="K3383">
            <v>0</v>
          </cell>
          <cell r="L3383">
            <v>0</v>
          </cell>
          <cell r="M3383">
            <v>0</v>
          </cell>
        </row>
        <row r="3384">
          <cell r="A3384">
            <v>3382</v>
          </cell>
          <cell r="B3384">
            <v>64</v>
          </cell>
          <cell r="C3384" t="str">
            <v>063</v>
          </cell>
          <cell r="D3384" t="str">
            <v xml:space="preserve">CLARKSBURG                   </v>
          </cell>
          <cell r="E3384">
            <v>0</v>
          </cell>
          <cell r="G3384">
            <v>8560</v>
          </cell>
          <cell r="H3384" t="str">
            <v>Networking and Telecommunications (4400)</v>
          </cell>
          <cell r="I3384">
            <v>0</v>
          </cell>
          <cell r="J3384">
            <v>0</v>
          </cell>
          <cell r="K3384">
            <v>0</v>
          </cell>
          <cell r="L3384">
            <v>0</v>
          </cell>
          <cell r="M3384">
            <v>0</v>
          </cell>
        </row>
        <row r="3385">
          <cell r="A3385">
            <v>3383</v>
          </cell>
          <cell r="B3385">
            <v>65</v>
          </cell>
          <cell r="C3385" t="str">
            <v>063</v>
          </cell>
          <cell r="D3385" t="str">
            <v xml:space="preserve">CLARKSBURG                   </v>
          </cell>
          <cell r="E3385">
            <v>0</v>
          </cell>
          <cell r="G3385">
            <v>8565</v>
          </cell>
          <cell r="H3385" t="str">
            <v>Technology Maintenance (4450)</v>
          </cell>
          <cell r="I3385">
            <v>0</v>
          </cell>
          <cell r="J3385">
            <v>0</v>
          </cell>
          <cell r="K3385">
            <v>0</v>
          </cell>
          <cell r="L3385">
            <v>0</v>
          </cell>
          <cell r="M3385">
            <v>0</v>
          </cell>
        </row>
        <row r="3386">
          <cell r="A3386">
            <v>3384</v>
          </cell>
          <cell r="B3386">
            <v>66</v>
          </cell>
          <cell r="C3386" t="str">
            <v>063</v>
          </cell>
          <cell r="D3386" t="str">
            <v xml:space="preserve">CLARKSBURG                   </v>
          </cell>
          <cell r="E3386">
            <v>13</v>
          </cell>
          <cell r="F3386" t="str">
            <v>Insurance, Retirement Programs and Other</v>
          </cell>
          <cell r="I3386">
            <v>414296</v>
          </cell>
          <cell r="J3386">
            <v>14262</v>
          </cell>
          <cell r="K3386">
            <v>428558</v>
          </cell>
          <cell r="L3386">
            <v>13.561786065433962</v>
          </cell>
          <cell r="M3386">
            <v>2311.5318230852213</v>
          </cell>
        </row>
        <row r="3387">
          <cell r="A3387">
            <v>3385</v>
          </cell>
          <cell r="B3387">
            <v>67</v>
          </cell>
          <cell r="C3387" t="str">
            <v>063</v>
          </cell>
          <cell r="D3387" t="str">
            <v xml:space="preserve">CLARKSBURG                   </v>
          </cell>
          <cell r="E3387">
            <v>0</v>
          </cell>
          <cell r="G3387">
            <v>8570</v>
          </cell>
          <cell r="H3387" t="str">
            <v>Employer Retirement Contributions (5100)</v>
          </cell>
          <cell r="I3387">
            <v>95920</v>
          </cell>
          <cell r="J3387">
            <v>3762</v>
          </cell>
          <cell r="K3387">
            <v>99682</v>
          </cell>
          <cell r="L3387">
            <v>3.154452742859982</v>
          </cell>
          <cell r="M3387">
            <v>537.6591154261057</v>
          </cell>
        </row>
        <row r="3388">
          <cell r="A3388">
            <v>3386</v>
          </cell>
          <cell r="B3388">
            <v>68</v>
          </cell>
          <cell r="C3388" t="str">
            <v>063</v>
          </cell>
          <cell r="D3388" t="str">
            <v xml:space="preserve">CLARKSBURG                   </v>
          </cell>
          <cell r="E3388">
            <v>0</v>
          </cell>
          <cell r="G3388">
            <v>8575</v>
          </cell>
          <cell r="H3388" t="str">
            <v>Insurance for Active Employees (5200)</v>
          </cell>
          <cell r="I3388">
            <v>175100</v>
          </cell>
          <cell r="J3388">
            <v>10500</v>
          </cell>
          <cell r="K3388">
            <v>185600</v>
          </cell>
          <cell r="L3388">
            <v>5.8733415167714593</v>
          </cell>
          <cell r="M3388">
            <v>1001.0787486515642</v>
          </cell>
        </row>
        <row r="3389">
          <cell r="A3389">
            <v>3387</v>
          </cell>
          <cell r="B3389">
            <v>69</v>
          </cell>
          <cell r="C3389" t="str">
            <v>063</v>
          </cell>
          <cell r="D3389" t="str">
            <v xml:space="preserve">CLARKSBURG                   </v>
          </cell>
          <cell r="E3389">
            <v>0</v>
          </cell>
          <cell r="G3389">
            <v>8580</v>
          </cell>
          <cell r="H3389" t="str">
            <v>Insurance for Retired School Employees (5250)</v>
          </cell>
          <cell r="I3389">
            <v>86745</v>
          </cell>
          <cell r="J3389">
            <v>0</v>
          </cell>
          <cell r="K3389">
            <v>86745</v>
          </cell>
          <cell r="L3389">
            <v>2.7450593204328677</v>
          </cell>
          <cell r="M3389">
            <v>467.88025889967633</v>
          </cell>
        </row>
        <row r="3390">
          <cell r="A3390">
            <v>3388</v>
          </cell>
          <cell r="B3390">
            <v>70</v>
          </cell>
          <cell r="C3390" t="str">
            <v>063</v>
          </cell>
          <cell r="D3390" t="str">
            <v xml:space="preserve">CLARKSBURG                   </v>
          </cell>
          <cell r="E3390">
            <v>0</v>
          </cell>
          <cell r="G3390">
            <v>8585</v>
          </cell>
          <cell r="H3390" t="str">
            <v>Other Non-Employee Insurance (5260)</v>
          </cell>
          <cell r="I3390">
            <v>56531</v>
          </cell>
          <cell r="J3390">
            <v>0</v>
          </cell>
          <cell r="K3390">
            <v>56531</v>
          </cell>
          <cell r="L3390">
            <v>1.7889324853696518</v>
          </cell>
          <cell r="M3390">
            <v>304.91370010787483</v>
          </cell>
        </row>
        <row r="3391">
          <cell r="A3391">
            <v>3389</v>
          </cell>
          <cell r="B3391">
            <v>71</v>
          </cell>
          <cell r="C3391" t="str">
            <v>063</v>
          </cell>
          <cell r="D3391" t="str">
            <v xml:space="preserve">CLARKSBURG                   </v>
          </cell>
          <cell r="E3391">
            <v>0</v>
          </cell>
          <cell r="G3391">
            <v>8590</v>
          </cell>
          <cell r="H3391" t="str">
            <v xml:space="preserve">Rental Lease of Equipment (5300)   </v>
          </cell>
          <cell r="I3391">
            <v>0</v>
          </cell>
          <cell r="J3391">
            <v>0</v>
          </cell>
          <cell r="K3391">
            <v>0</v>
          </cell>
          <cell r="L3391">
            <v>0</v>
          </cell>
          <cell r="M3391">
            <v>0</v>
          </cell>
        </row>
        <row r="3392">
          <cell r="A3392">
            <v>3390</v>
          </cell>
          <cell r="B3392">
            <v>72</v>
          </cell>
          <cell r="C3392" t="str">
            <v>063</v>
          </cell>
          <cell r="D3392" t="str">
            <v xml:space="preserve">CLARKSBURG                   </v>
          </cell>
          <cell r="E3392">
            <v>0</v>
          </cell>
          <cell r="G3392">
            <v>8595</v>
          </cell>
          <cell r="H3392" t="str">
            <v>Rental Lease  of Buildings (5350)</v>
          </cell>
          <cell r="I3392">
            <v>0</v>
          </cell>
          <cell r="J3392">
            <v>0</v>
          </cell>
          <cell r="K3392">
            <v>0</v>
          </cell>
          <cell r="L3392">
            <v>0</v>
          </cell>
          <cell r="M3392">
            <v>0</v>
          </cell>
        </row>
        <row r="3393">
          <cell r="A3393">
            <v>3391</v>
          </cell>
          <cell r="B3393">
            <v>73</v>
          </cell>
          <cell r="C3393" t="str">
            <v>063</v>
          </cell>
          <cell r="D3393" t="str">
            <v xml:space="preserve">CLARKSBURG                   </v>
          </cell>
          <cell r="E3393">
            <v>0</v>
          </cell>
          <cell r="G3393">
            <v>8600</v>
          </cell>
          <cell r="H3393" t="str">
            <v>Short Term Interest RAN's (5400)</v>
          </cell>
          <cell r="I3393">
            <v>0</v>
          </cell>
          <cell r="J3393">
            <v>0</v>
          </cell>
          <cell r="K3393">
            <v>0</v>
          </cell>
          <cell r="L3393">
            <v>0</v>
          </cell>
          <cell r="M3393">
            <v>0</v>
          </cell>
        </row>
        <row r="3394">
          <cell r="A3394">
            <v>3392</v>
          </cell>
          <cell r="B3394">
            <v>74</v>
          </cell>
          <cell r="C3394" t="str">
            <v>063</v>
          </cell>
          <cell r="D3394" t="str">
            <v xml:space="preserve">CLARKSBURG                   </v>
          </cell>
          <cell r="E3394">
            <v>0</v>
          </cell>
          <cell r="G3394">
            <v>8610</v>
          </cell>
          <cell r="H3394" t="str">
            <v>Crossing Guards, Inspections, Bank Charges (5500)</v>
          </cell>
          <cell r="I3394">
            <v>0</v>
          </cell>
          <cell r="J3394">
            <v>0</v>
          </cell>
          <cell r="K3394">
            <v>0</v>
          </cell>
          <cell r="L3394">
            <v>0</v>
          </cell>
          <cell r="M3394">
            <v>0</v>
          </cell>
        </row>
        <row r="3395">
          <cell r="A3395">
            <v>3393</v>
          </cell>
          <cell r="B3395">
            <v>75</v>
          </cell>
          <cell r="C3395" t="str">
            <v>063</v>
          </cell>
          <cell r="D3395" t="str">
            <v xml:space="preserve">CLARKSBURG                   </v>
          </cell>
          <cell r="E3395">
            <v>14</v>
          </cell>
          <cell r="F3395" t="str">
            <v xml:space="preserve">Payments To Out-Of-District Schools </v>
          </cell>
          <cell r="I3395">
            <v>799221</v>
          </cell>
          <cell r="J3395">
            <v>35897</v>
          </cell>
          <cell r="K3395">
            <v>835118</v>
          </cell>
          <cell r="L3395">
            <v>26.427441922430752</v>
          </cell>
          <cell r="M3395">
            <v>11647.39191073919</v>
          </cell>
        </row>
        <row r="3396">
          <cell r="A3396">
            <v>3394</v>
          </cell>
          <cell r="B3396">
            <v>76</v>
          </cell>
          <cell r="C3396" t="str">
            <v>063</v>
          </cell>
          <cell r="D3396" t="str">
            <v xml:space="preserve">CLARKSBURG                   </v>
          </cell>
          <cell r="E3396">
            <v>15</v>
          </cell>
          <cell r="F3396" t="str">
            <v>Tuition To Other Schools (9000)</v>
          </cell>
          <cell r="G3396" t="str">
            <v xml:space="preserve"> </v>
          </cell>
          <cell r="I3396">
            <v>737202</v>
          </cell>
          <cell r="J3396">
            <v>35897</v>
          </cell>
          <cell r="K3396">
            <v>773099</v>
          </cell>
          <cell r="L3396">
            <v>24.464840804280705</v>
          </cell>
          <cell r="M3396">
            <v>10782.412831241283</v>
          </cell>
        </row>
        <row r="3397">
          <cell r="A3397">
            <v>3395</v>
          </cell>
          <cell r="B3397">
            <v>77</v>
          </cell>
          <cell r="C3397" t="str">
            <v>063</v>
          </cell>
          <cell r="D3397" t="str">
            <v xml:space="preserve">CLARKSBURG                   </v>
          </cell>
          <cell r="E3397">
            <v>16</v>
          </cell>
          <cell r="F3397" t="str">
            <v>Out-of-District Transportation (3300)</v>
          </cell>
          <cell r="I3397">
            <v>62019</v>
          </cell>
          <cell r="K3397">
            <v>62019</v>
          </cell>
          <cell r="L3397">
            <v>1.9626011181500493</v>
          </cell>
          <cell r="M3397">
            <v>864.97907949790795</v>
          </cell>
        </row>
        <row r="3398">
          <cell r="A3398">
            <v>3396</v>
          </cell>
          <cell r="B3398">
            <v>78</v>
          </cell>
          <cell r="C3398" t="str">
            <v>063</v>
          </cell>
          <cell r="D3398" t="str">
            <v xml:space="preserve">CLARKSBURG                   </v>
          </cell>
          <cell r="E3398">
            <v>17</v>
          </cell>
          <cell r="F3398" t="str">
            <v>TOTAL EXPENDITURES</v>
          </cell>
          <cell r="I3398">
            <v>2687955</v>
          </cell>
          <cell r="J3398">
            <v>472086</v>
          </cell>
          <cell r="K3398">
            <v>3160041</v>
          </cell>
          <cell r="L3398">
            <v>99.999999999999986</v>
          </cell>
          <cell r="M3398">
            <v>12291.096849474912</v>
          </cell>
        </row>
        <row r="3399">
          <cell r="A3399">
            <v>3397</v>
          </cell>
          <cell r="B3399">
            <v>79</v>
          </cell>
          <cell r="C3399" t="str">
            <v>063</v>
          </cell>
          <cell r="D3399" t="str">
            <v xml:space="preserve">CLARKSBURG                   </v>
          </cell>
          <cell r="E3399">
            <v>18</v>
          </cell>
          <cell r="F3399" t="str">
            <v>percentage of overall spending from the general fund</v>
          </cell>
          <cell r="I3399">
            <v>85.060763452119772</v>
          </cell>
        </row>
        <row r="3400">
          <cell r="A3400">
            <v>3398</v>
          </cell>
          <cell r="B3400">
            <v>1</v>
          </cell>
          <cell r="C3400" t="str">
            <v>064</v>
          </cell>
          <cell r="D3400" t="str">
            <v xml:space="preserve">CLINTON                      </v>
          </cell>
          <cell r="E3400">
            <v>1</v>
          </cell>
          <cell r="F3400" t="str">
            <v>In-District FTE Average Membership</v>
          </cell>
          <cell r="G3400" t="str">
            <v xml:space="preserve"> </v>
          </cell>
        </row>
        <row r="3401">
          <cell r="A3401">
            <v>3399</v>
          </cell>
          <cell r="B3401">
            <v>2</v>
          </cell>
          <cell r="C3401" t="str">
            <v>064</v>
          </cell>
          <cell r="D3401" t="str">
            <v xml:space="preserve">CLINTON                      </v>
          </cell>
          <cell r="E3401">
            <v>2</v>
          </cell>
          <cell r="F3401" t="str">
            <v>Out-of-District FTE Average Membership</v>
          </cell>
          <cell r="G3401" t="str">
            <v xml:space="preserve"> </v>
          </cell>
        </row>
        <row r="3402">
          <cell r="A3402">
            <v>3400</v>
          </cell>
          <cell r="B3402">
            <v>3</v>
          </cell>
          <cell r="C3402" t="str">
            <v>064</v>
          </cell>
          <cell r="D3402" t="str">
            <v xml:space="preserve">CLINTON                      </v>
          </cell>
          <cell r="E3402">
            <v>3</v>
          </cell>
          <cell r="F3402" t="str">
            <v>Total FTE Average Membership</v>
          </cell>
          <cell r="G3402" t="str">
            <v xml:space="preserve"> </v>
          </cell>
        </row>
        <row r="3403">
          <cell r="A3403">
            <v>3401</v>
          </cell>
          <cell r="B3403">
            <v>4</v>
          </cell>
          <cell r="C3403" t="str">
            <v>064</v>
          </cell>
          <cell r="D3403" t="str">
            <v xml:space="preserve">CLINTON                      </v>
          </cell>
          <cell r="E3403">
            <v>4</v>
          </cell>
          <cell r="F3403" t="str">
            <v>Administration</v>
          </cell>
          <cell r="G3403" t="str">
            <v xml:space="preserve"> </v>
          </cell>
          <cell r="I3403">
            <v>376337</v>
          </cell>
          <cell r="J3403">
            <v>444906</v>
          </cell>
          <cell r="K3403">
            <v>821243</v>
          </cell>
          <cell r="L3403">
            <v>3.1691930125808678</v>
          </cell>
          <cell r="M3403">
            <v>418.98015407377176</v>
          </cell>
        </row>
        <row r="3404">
          <cell r="A3404">
            <v>3402</v>
          </cell>
          <cell r="B3404">
            <v>5</v>
          </cell>
          <cell r="C3404" t="str">
            <v>064</v>
          </cell>
          <cell r="D3404" t="str">
            <v xml:space="preserve">CLINTON                      </v>
          </cell>
          <cell r="E3404">
            <v>0</v>
          </cell>
          <cell r="G3404">
            <v>8300</v>
          </cell>
          <cell r="H3404" t="str">
            <v>School Committee (1110)</v>
          </cell>
          <cell r="I3404">
            <v>2700</v>
          </cell>
          <cell r="J3404">
            <v>0</v>
          </cell>
          <cell r="K3404">
            <v>2700</v>
          </cell>
          <cell r="L3404">
            <v>1.0419353509215109E-2</v>
          </cell>
          <cell r="M3404">
            <v>1.3774807407785317</v>
          </cell>
        </row>
        <row r="3405">
          <cell r="A3405">
            <v>3403</v>
          </cell>
          <cell r="B3405">
            <v>6</v>
          </cell>
          <cell r="C3405" t="str">
            <v>064</v>
          </cell>
          <cell r="D3405" t="str">
            <v xml:space="preserve">CLINTON                      </v>
          </cell>
          <cell r="E3405">
            <v>0</v>
          </cell>
          <cell r="G3405">
            <v>8305</v>
          </cell>
          <cell r="H3405" t="str">
            <v>Superintendent (1210)</v>
          </cell>
          <cell r="I3405">
            <v>190511</v>
          </cell>
          <cell r="J3405">
            <v>0</v>
          </cell>
          <cell r="K3405">
            <v>190511</v>
          </cell>
          <cell r="L3405">
            <v>0.73518572459039977</v>
          </cell>
          <cell r="M3405">
            <v>97.194530891281062</v>
          </cell>
        </row>
        <row r="3406">
          <cell r="A3406">
            <v>3404</v>
          </cell>
          <cell r="B3406">
            <v>7</v>
          </cell>
          <cell r="C3406" t="str">
            <v>064</v>
          </cell>
          <cell r="D3406" t="str">
            <v xml:space="preserve">CLINTON                      </v>
          </cell>
          <cell r="E3406">
            <v>0</v>
          </cell>
          <cell r="G3406">
            <v>8310</v>
          </cell>
          <cell r="H3406" t="str">
            <v>Assistant Superintendents (1220)</v>
          </cell>
          <cell r="I3406">
            <v>0</v>
          </cell>
          <cell r="J3406">
            <v>0</v>
          </cell>
          <cell r="K3406">
            <v>0</v>
          </cell>
          <cell r="L3406">
            <v>0</v>
          </cell>
          <cell r="M3406">
            <v>0</v>
          </cell>
        </row>
        <row r="3407">
          <cell r="A3407">
            <v>3405</v>
          </cell>
          <cell r="B3407">
            <v>8</v>
          </cell>
          <cell r="C3407" t="str">
            <v>064</v>
          </cell>
          <cell r="D3407" t="str">
            <v xml:space="preserve">CLINTON                      </v>
          </cell>
          <cell r="E3407">
            <v>0</v>
          </cell>
          <cell r="G3407">
            <v>8315</v>
          </cell>
          <cell r="H3407" t="str">
            <v>Other District-Wide Administration (1230)</v>
          </cell>
          <cell r="I3407">
            <v>51357</v>
          </cell>
          <cell r="J3407">
            <v>173446</v>
          </cell>
          <cell r="K3407">
            <v>224803</v>
          </cell>
          <cell r="L3407">
            <v>0.86751923219706806</v>
          </cell>
          <cell r="M3407">
            <v>114.6895566552727</v>
          </cell>
        </row>
        <row r="3408">
          <cell r="A3408">
            <v>3406</v>
          </cell>
          <cell r="B3408">
            <v>9</v>
          </cell>
          <cell r="C3408" t="str">
            <v>064</v>
          </cell>
          <cell r="D3408" t="str">
            <v xml:space="preserve">CLINTON                      </v>
          </cell>
          <cell r="E3408">
            <v>0</v>
          </cell>
          <cell r="G3408">
            <v>8320</v>
          </cell>
          <cell r="H3408" t="str">
            <v>Business and Finance (1410)</v>
          </cell>
          <cell r="I3408">
            <v>62525</v>
          </cell>
          <cell r="J3408">
            <v>101354</v>
          </cell>
          <cell r="K3408">
            <v>163879</v>
          </cell>
          <cell r="L3408">
            <v>0.63241230879135657</v>
          </cell>
          <cell r="M3408">
            <v>83.607469006683331</v>
          </cell>
        </row>
        <row r="3409">
          <cell r="A3409">
            <v>3407</v>
          </cell>
          <cell r="B3409">
            <v>10</v>
          </cell>
          <cell r="C3409" t="str">
            <v>064</v>
          </cell>
          <cell r="D3409" t="str">
            <v xml:space="preserve">CLINTON                      </v>
          </cell>
          <cell r="E3409">
            <v>0</v>
          </cell>
          <cell r="G3409">
            <v>8325</v>
          </cell>
          <cell r="H3409" t="str">
            <v>Human Resources and Benefits (1420)</v>
          </cell>
          <cell r="I3409">
            <v>0</v>
          </cell>
          <cell r="J3409">
            <v>0</v>
          </cell>
          <cell r="K3409">
            <v>0</v>
          </cell>
          <cell r="L3409">
            <v>0</v>
          </cell>
          <cell r="M3409">
            <v>0</v>
          </cell>
        </row>
        <row r="3410">
          <cell r="A3410">
            <v>3408</v>
          </cell>
          <cell r="B3410">
            <v>11</v>
          </cell>
          <cell r="C3410" t="str">
            <v>064</v>
          </cell>
          <cell r="D3410" t="str">
            <v xml:space="preserve">CLINTON                      </v>
          </cell>
          <cell r="E3410">
            <v>0</v>
          </cell>
          <cell r="G3410">
            <v>8330</v>
          </cell>
          <cell r="H3410" t="str">
            <v>Legal Service For School Committee (1430)</v>
          </cell>
          <cell r="I3410">
            <v>29437</v>
          </cell>
          <cell r="J3410">
            <v>5924</v>
          </cell>
          <cell r="K3410">
            <v>35361</v>
          </cell>
          <cell r="L3410">
            <v>0.13645879979235387</v>
          </cell>
          <cell r="M3410">
            <v>18.040406101729506</v>
          </cell>
        </row>
        <row r="3411">
          <cell r="A3411">
            <v>3409</v>
          </cell>
          <cell r="B3411">
            <v>12</v>
          </cell>
          <cell r="C3411" t="str">
            <v>064</v>
          </cell>
          <cell r="D3411" t="str">
            <v xml:space="preserve">CLINTON                      </v>
          </cell>
          <cell r="E3411">
            <v>0</v>
          </cell>
          <cell r="G3411">
            <v>8335</v>
          </cell>
          <cell r="H3411" t="str">
            <v>Legal Settlements (1435)</v>
          </cell>
          <cell r="I3411">
            <v>39342</v>
          </cell>
          <cell r="J3411">
            <v>0</v>
          </cell>
          <cell r="K3411">
            <v>39342</v>
          </cell>
          <cell r="L3411">
            <v>0.1518215576887188</v>
          </cell>
          <cell r="M3411">
            <v>20.071424927299628</v>
          </cell>
        </row>
        <row r="3412">
          <cell r="A3412">
            <v>3410</v>
          </cell>
          <cell r="B3412">
            <v>13</v>
          </cell>
          <cell r="C3412" t="str">
            <v>064</v>
          </cell>
          <cell r="D3412" t="str">
            <v xml:space="preserve">CLINTON                      </v>
          </cell>
          <cell r="E3412">
            <v>0</v>
          </cell>
          <cell r="G3412">
            <v>8340</v>
          </cell>
          <cell r="H3412" t="str">
            <v>District-wide Information Mgmt and Tech (1450)</v>
          </cell>
          <cell r="I3412">
            <v>465</v>
          </cell>
          <cell r="J3412">
            <v>164182</v>
          </cell>
          <cell r="K3412">
            <v>164647</v>
          </cell>
          <cell r="L3412">
            <v>0.63537603601175552</v>
          </cell>
          <cell r="M3412">
            <v>83.999285750727012</v>
          </cell>
        </row>
        <row r="3413">
          <cell r="A3413">
            <v>3411</v>
          </cell>
          <cell r="B3413">
            <v>14</v>
          </cell>
          <cell r="C3413" t="str">
            <v>064</v>
          </cell>
          <cell r="D3413" t="str">
            <v xml:space="preserve">CLINTON                      </v>
          </cell>
          <cell r="E3413">
            <v>5</v>
          </cell>
          <cell r="F3413" t="str">
            <v xml:space="preserve">Instructional Leadership </v>
          </cell>
          <cell r="I3413">
            <v>1069652</v>
          </cell>
          <cell r="J3413">
            <v>188806</v>
          </cell>
          <cell r="K3413">
            <v>1258458</v>
          </cell>
          <cell r="L3413">
            <v>4.8564143624073433</v>
          </cell>
          <cell r="M3413">
            <v>642.03765114024793</v>
          </cell>
        </row>
        <row r="3414">
          <cell r="A3414">
            <v>3412</v>
          </cell>
          <cell r="B3414">
            <v>15</v>
          </cell>
          <cell r="C3414" t="str">
            <v>064</v>
          </cell>
          <cell r="D3414" t="str">
            <v xml:space="preserve">CLINTON                      </v>
          </cell>
          <cell r="E3414">
            <v>0</v>
          </cell>
          <cell r="G3414">
            <v>8345</v>
          </cell>
          <cell r="H3414" t="str">
            <v>Curriculum Directors  (Supervisory) (2110)</v>
          </cell>
          <cell r="I3414">
            <v>135709</v>
          </cell>
          <cell r="J3414">
            <v>4000</v>
          </cell>
          <cell r="K3414">
            <v>139709</v>
          </cell>
          <cell r="L3414">
            <v>0.53913979978479021</v>
          </cell>
          <cell r="M3414">
            <v>71.276465486454782</v>
          </cell>
        </row>
        <row r="3415">
          <cell r="A3415">
            <v>3413</v>
          </cell>
          <cell r="B3415">
            <v>16</v>
          </cell>
          <cell r="C3415" t="str">
            <v>064</v>
          </cell>
          <cell r="D3415" t="str">
            <v xml:space="preserve">CLINTON                      </v>
          </cell>
          <cell r="E3415">
            <v>0</v>
          </cell>
          <cell r="G3415">
            <v>8350</v>
          </cell>
          <cell r="H3415" t="str">
            <v>Department Heads  (Non-Supervisory) (2120)</v>
          </cell>
          <cell r="I3415">
            <v>3074</v>
          </cell>
          <cell r="J3415">
            <v>49948</v>
          </cell>
          <cell r="K3415">
            <v>53022</v>
          </cell>
          <cell r="L3415">
            <v>0.20461294880207534</v>
          </cell>
          <cell r="M3415">
            <v>27.050660680577522</v>
          </cell>
        </row>
        <row r="3416">
          <cell r="A3416">
            <v>3414</v>
          </cell>
          <cell r="B3416">
            <v>17</v>
          </cell>
          <cell r="C3416" t="str">
            <v>064</v>
          </cell>
          <cell r="D3416" t="str">
            <v xml:space="preserve">CLINTON                      </v>
          </cell>
          <cell r="E3416">
            <v>0</v>
          </cell>
          <cell r="G3416">
            <v>8355</v>
          </cell>
          <cell r="H3416" t="str">
            <v>School Leadership-Building (2210)</v>
          </cell>
          <cell r="I3416">
            <v>696987</v>
          </cell>
          <cell r="J3416">
            <v>134858</v>
          </cell>
          <cell r="K3416">
            <v>831845</v>
          </cell>
          <cell r="L3416">
            <v>3.2101063406937191</v>
          </cell>
          <cell r="M3416">
            <v>424.38906178256212</v>
          </cell>
        </row>
        <row r="3417">
          <cell r="A3417">
            <v>3415</v>
          </cell>
          <cell r="B3417">
            <v>18</v>
          </cell>
          <cell r="C3417" t="str">
            <v>064</v>
          </cell>
          <cell r="D3417" t="str">
            <v xml:space="preserve">CLINTON                      </v>
          </cell>
          <cell r="E3417">
            <v>0</v>
          </cell>
          <cell r="G3417">
            <v>8360</v>
          </cell>
          <cell r="H3417" t="str">
            <v>Curriculum Leaders/Dept Heads-Building Level (2220)</v>
          </cell>
          <cell r="I3417">
            <v>229288</v>
          </cell>
          <cell r="J3417">
            <v>0</v>
          </cell>
          <cell r="K3417">
            <v>229288</v>
          </cell>
          <cell r="L3417">
            <v>0.88482693608181984</v>
          </cell>
          <cell r="M3417">
            <v>116.97770521912148</v>
          </cell>
        </row>
        <row r="3418">
          <cell r="A3418">
            <v>3416</v>
          </cell>
          <cell r="B3418">
            <v>19</v>
          </cell>
          <cell r="C3418" t="str">
            <v>064</v>
          </cell>
          <cell r="D3418" t="str">
            <v xml:space="preserve">CLINTON                      </v>
          </cell>
          <cell r="E3418">
            <v>0</v>
          </cell>
          <cell r="G3418">
            <v>8365</v>
          </cell>
          <cell r="H3418" t="str">
            <v>Building Technology (2250)</v>
          </cell>
          <cell r="I3418">
            <v>0</v>
          </cell>
          <cell r="J3418">
            <v>0</v>
          </cell>
          <cell r="K3418">
            <v>0</v>
          </cell>
          <cell r="L3418">
            <v>0</v>
          </cell>
          <cell r="M3418">
            <v>0</v>
          </cell>
        </row>
        <row r="3419">
          <cell r="A3419">
            <v>3417</v>
          </cell>
          <cell r="B3419">
            <v>20</v>
          </cell>
          <cell r="C3419" t="str">
            <v>064</v>
          </cell>
          <cell r="D3419" t="str">
            <v xml:space="preserve">CLINTON                      </v>
          </cell>
          <cell r="E3419">
            <v>0</v>
          </cell>
          <cell r="G3419">
            <v>8380</v>
          </cell>
          <cell r="H3419" t="str">
            <v>Instructional Coordinators and Team Leaders (2315)</v>
          </cell>
          <cell r="I3419">
            <v>4594</v>
          </cell>
          <cell r="J3419">
            <v>0</v>
          </cell>
          <cell r="K3419">
            <v>4594</v>
          </cell>
          <cell r="L3419">
            <v>1.7728337044938595E-2</v>
          </cell>
          <cell r="M3419">
            <v>2.3437579715320647</v>
          </cell>
        </row>
        <row r="3420">
          <cell r="A3420">
            <v>3418</v>
          </cell>
          <cell r="B3420">
            <v>21</v>
          </cell>
          <cell r="C3420" t="str">
            <v>064</v>
          </cell>
          <cell r="D3420" t="str">
            <v xml:space="preserve">CLINTON                      </v>
          </cell>
          <cell r="E3420">
            <v>6</v>
          </cell>
          <cell r="F3420" t="str">
            <v>Classroom and Specialist Teachers</v>
          </cell>
          <cell r="I3420">
            <v>8629469</v>
          </cell>
          <cell r="J3420">
            <v>1246495</v>
          </cell>
          <cell r="K3420">
            <v>9875964</v>
          </cell>
          <cell r="L3420">
            <v>38.111540800104471</v>
          </cell>
          <cell r="M3420">
            <v>5038.5000765267077</v>
          </cell>
        </row>
        <row r="3421">
          <cell r="A3421">
            <v>3419</v>
          </cell>
          <cell r="B3421">
            <v>22</v>
          </cell>
          <cell r="C3421" t="str">
            <v>064</v>
          </cell>
          <cell r="D3421" t="str">
            <v xml:space="preserve">CLINTON                      </v>
          </cell>
          <cell r="E3421">
            <v>0</v>
          </cell>
          <cell r="G3421">
            <v>8370</v>
          </cell>
          <cell r="H3421" t="str">
            <v>Teachers, Classroom (2305)</v>
          </cell>
          <cell r="I3421">
            <v>6204735</v>
          </cell>
          <cell r="J3421">
            <v>1246495</v>
          </cell>
          <cell r="K3421">
            <v>7451230</v>
          </cell>
          <cell r="L3421">
            <v>28.754444240173662</v>
          </cell>
          <cell r="M3421">
            <v>3801.4540074485999</v>
          </cell>
        </row>
        <row r="3422">
          <cell r="A3422">
            <v>3420</v>
          </cell>
          <cell r="B3422">
            <v>23</v>
          </cell>
          <cell r="C3422" t="str">
            <v>064</v>
          </cell>
          <cell r="D3422" t="str">
            <v xml:space="preserve">CLINTON                      </v>
          </cell>
          <cell r="E3422">
            <v>0</v>
          </cell>
          <cell r="G3422">
            <v>8375</v>
          </cell>
          <cell r="H3422" t="str">
            <v>Teachers, Specialists  (2310)</v>
          </cell>
          <cell r="I3422">
            <v>2424734</v>
          </cell>
          <cell r="J3422">
            <v>0</v>
          </cell>
          <cell r="K3422">
            <v>2424734</v>
          </cell>
          <cell r="L3422">
            <v>9.3570965599308096</v>
          </cell>
          <cell r="M3422">
            <v>1237.0460690781083</v>
          </cell>
        </row>
        <row r="3423">
          <cell r="A3423">
            <v>3421</v>
          </cell>
          <cell r="B3423">
            <v>24</v>
          </cell>
          <cell r="C3423" t="str">
            <v>064</v>
          </cell>
          <cell r="D3423" t="str">
            <v xml:space="preserve">CLINTON                      </v>
          </cell>
          <cell r="E3423">
            <v>7</v>
          </cell>
          <cell r="F3423" t="str">
            <v>Other Teaching Services</v>
          </cell>
          <cell r="I3423">
            <v>757115</v>
          </cell>
          <cell r="J3423">
            <v>1042068</v>
          </cell>
          <cell r="K3423">
            <v>1799183</v>
          </cell>
          <cell r="L3423">
            <v>6.9430828536185798</v>
          </cell>
          <cell r="M3423">
            <v>917.90367838375596</v>
          </cell>
        </row>
        <row r="3424">
          <cell r="A3424">
            <v>3422</v>
          </cell>
          <cell r="B3424">
            <v>25</v>
          </cell>
          <cell r="C3424" t="str">
            <v>064</v>
          </cell>
          <cell r="D3424" t="str">
            <v xml:space="preserve">CLINTON                      </v>
          </cell>
          <cell r="E3424">
            <v>0</v>
          </cell>
          <cell r="G3424">
            <v>8385</v>
          </cell>
          <cell r="H3424" t="str">
            <v>Medical/ Therapeutic Services (2320)</v>
          </cell>
          <cell r="I3424">
            <v>196960</v>
          </cell>
          <cell r="J3424">
            <v>0</v>
          </cell>
          <cell r="K3424">
            <v>196960</v>
          </cell>
          <cell r="L3424">
            <v>0.760072543398151</v>
          </cell>
          <cell r="M3424">
            <v>100.48466914953319</v>
          </cell>
        </row>
        <row r="3425">
          <cell r="A3425">
            <v>3423</v>
          </cell>
          <cell r="B3425">
            <v>26</v>
          </cell>
          <cell r="C3425" t="str">
            <v>064</v>
          </cell>
          <cell r="D3425" t="str">
            <v xml:space="preserve">CLINTON                      </v>
          </cell>
          <cell r="E3425">
            <v>0</v>
          </cell>
          <cell r="G3425">
            <v>8390</v>
          </cell>
          <cell r="H3425" t="str">
            <v>Substitute Teachers (2325)</v>
          </cell>
          <cell r="I3425">
            <v>152845</v>
          </cell>
          <cell r="J3425">
            <v>0</v>
          </cell>
          <cell r="K3425">
            <v>152845</v>
          </cell>
          <cell r="L3425">
            <v>0.5898318841170308</v>
          </cell>
          <cell r="M3425">
            <v>77.978164379368408</v>
          </cell>
        </row>
        <row r="3426">
          <cell r="A3426">
            <v>3424</v>
          </cell>
          <cell r="B3426">
            <v>27</v>
          </cell>
          <cell r="C3426" t="str">
            <v>064</v>
          </cell>
          <cell r="D3426" t="str">
            <v xml:space="preserve">CLINTON                      </v>
          </cell>
          <cell r="E3426">
            <v>0</v>
          </cell>
          <cell r="G3426">
            <v>8395</v>
          </cell>
          <cell r="H3426" t="str">
            <v>Non-Clerical Paraprofs./Instructional Assistants (2330)</v>
          </cell>
          <cell r="I3426">
            <v>407310</v>
          </cell>
          <cell r="J3426">
            <v>905661</v>
          </cell>
          <cell r="K3426">
            <v>1312971</v>
          </cell>
          <cell r="L3426">
            <v>5.0667811097583959</v>
          </cell>
          <cell r="M3426">
            <v>669.84898729656652</v>
          </cell>
        </row>
        <row r="3427">
          <cell r="A3427">
            <v>3425</v>
          </cell>
          <cell r="B3427">
            <v>28</v>
          </cell>
          <cell r="C3427" t="str">
            <v>064</v>
          </cell>
          <cell r="D3427" t="str">
            <v xml:space="preserve">CLINTON                      </v>
          </cell>
          <cell r="E3427">
            <v>0</v>
          </cell>
          <cell r="G3427">
            <v>8400</v>
          </cell>
          <cell r="H3427" t="str">
            <v>Librarians and Media Center Directors (2340)</v>
          </cell>
          <cell r="I3427">
            <v>0</v>
          </cell>
          <cell r="J3427">
            <v>136407</v>
          </cell>
          <cell r="K3427">
            <v>136407</v>
          </cell>
          <cell r="L3427">
            <v>0.52639731634500198</v>
          </cell>
          <cell r="M3427">
            <v>69.591857558287842</v>
          </cell>
        </row>
        <row r="3428">
          <cell r="A3428">
            <v>3426</v>
          </cell>
          <cell r="B3428">
            <v>29</v>
          </cell>
          <cell r="C3428" t="str">
            <v>064</v>
          </cell>
          <cell r="D3428" t="str">
            <v xml:space="preserve">CLINTON                      </v>
          </cell>
          <cell r="E3428">
            <v>8</v>
          </cell>
          <cell r="F3428" t="str">
            <v>Professional Development</v>
          </cell>
          <cell r="I3428">
            <v>59026</v>
          </cell>
          <cell r="J3428">
            <v>70320</v>
          </cell>
          <cell r="K3428">
            <v>129346</v>
          </cell>
          <cell r="L3428">
            <v>0.49914877740849528</v>
          </cell>
          <cell r="M3428">
            <v>65.989490332125911</v>
          </cell>
        </row>
        <row r="3429">
          <cell r="A3429">
            <v>3427</v>
          </cell>
          <cell r="B3429">
            <v>30</v>
          </cell>
          <cell r="C3429" t="str">
            <v>064</v>
          </cell>
          <cell r="D3429" t="str">
            <v xml:space="preserve">CLINTON                      </v>
          </cell>
          <cell r="E3429">
            <v>0</v>
          </cell>
          <cell r="G3429">
            <v>8405</v>
          </cell>
          <cell r="H3429" t="str">
            <v>Professional Development Leadership (2351)</v>
          </cell>
          <cell r="I3429">
            <v>11000</v>
          </cell>
          <cell r="J3429">
            <v>0</v>
          </cell>
          <cell r="K3429">
            <v>11000</v>
          </cell>
          <cell r="L3429">
            <v>4.2449218000505995E-2</v>
          </cell>
          <cell r="M3429">
            <v>5.6119585735421662</v>
          </cell>
        </row>
        <row r="3430">
          <cell r="A3430">
            <v>3428</v>
          </cell>
          <cell r="B3430">
            <v>31</v>
          </cell>
          <cell r="C3430" t="str">
            <v>064</v>
          </cell>
          <cell r="D3430" t="str">
            <v xml:space="preserve">CLINTON                      </v>
          </cell>
          <cell r="E3430">
            <v>0</v>
          </cell>
          <cell r="G3430">
            <v>8410</v>
          </cell>
          <cell r="H3430" t="str">
            <v>Teacher/Instructional Staff-Professional Days (2353)</v>
          </cell>
          <cell r="I3430">
            <v>0</v>
          </cell>
          <cell r="J3430">
            <v>0</v>
          </cell>
          <cell r="K3430">
            <v>0</v>
          </cell>
          <cell r="L3430">
            <v>0</v>
          </cell>
          <cell r="M3430">
            <v>0</v>
          </cell>
        </row>
        <row r="3431">
          <cell r="A3431">
            <v>3429</v>
          </cell>
          <cell r="B3431">
            <v>32</v>
          </cell>
          <cell r="C3431" t="str">
            <v>064</v>
          </cell>
          <cell r="D3431" t="str">
            <v xml:space="preserve">CLINTON                      </v>
          </cell>
          <cell r="E3431">
            <v>0</v>
          </cell>
          <cell r="G3431">
            <v>8415</v>
          </cell>
          <cell r="H3431" t="str">
            <v>Substitutes for Instructional Staff at Prof. Dev. (2355)</v>
          </cell>
          <cell r="I3431">
            <v>0</v>
          </cell>
          <cell r="J3431">
            <v>26513</v>
          </cell>
          <cell r="K3431">
            <v>26513</v>
          </cell>
          <cell r="L3431">
            <v>0.10231419244067413</v>
          </cell>
          <cell r="M3431">
            <v>13.526350696393042</v>
          </cell>
        </row>
        <row r="3432">
          <cell r="A3432">
            <v>3430</v>
          </cell>
          <cell r="B3432">
            <v>33</v>
          </cell>
          <cell r="C3432" t="str">
            <v>064</v>
          </cell>
          <cell r="D3432" t="str">
            <v xml:space="preserve">CLINTON                      </v>
          </cell>
          <cell r="E3432">
            <v>0</v>
          </cell>
          <cell r="G3432">
            <v>8420</v>
          </cell>
          <cell r="H3432" t="str">
            <v>Prof. Dev.  Stipends, Providers and Expenses (2357)</v>
          </cell>
          <cell r="I3432">
            <v>48026</v>
          </cell>
          <cell r="J3432">
            <v>43807</v>
          </cell>
          <cell r="K3432">
            <v>91833</v>
          </cell>
          <cell r="L3432">
            <v>0.35438536696731521</v>
          </cell>
          <cell r="M3432">
            <v>46.851181062190705</v>
          </cell>
        </row>
        <row r="3433">
          <cell r="A3433">
            <v>3431</v>
          </cell>
          <cell r="B3433">
            <v>34</v>
          </cell>
          <cell r="C3433" t="str">
            <v>064</v>
          </cell>
          <cell r="D3433" t="str">
            <v xml:space="preserve">CLINTON                      </v>
          </cell>
          <cell r="E3433">
            <v>9</v>
          </cell>
          <cell r="F3433" t="str">
            <v>Instructional Materials, Equipment and Technology</v>
          </cell>
          <cell r="I3433">
            <v>126030</v>
          </cell>
          <cell r="J3433">
            <v>161634</v>
          </cell>
          <cell r="K3433">
            <v>287664</v>
          </cell>
          <cell r="L3433">
            <v>1.1101010769906869</v>
          </cell>
          <cell r="M3433">
            <v>146.75985919085761</v>
          </cell>
        </row>
        <row r="3434">
          <cell r="A3434">
            <v>3432</v>
          </cell>
          <cell r="B3434">
            <v>35</v>
          </cell>
          <cell r="C3434" t="str">
            <v>064</v>
          </cell>
          <cell r="D3434" t="str">
            <v xml:space="preserve">CLINTON                      </v>
          </cell>
          <cell r="E3434">
            <v>0</v>
          </cell>
          <cell r="G3434">
            <v>8425</v>
          </cell>
          <cell r="H3434" t="str">
            <v>Textbooks &amp; Related Software/Media/Materials (2410)</v>
          </cell>
          <cell r="I3434">
            <v>37539</v>
          </cell>
          <cell r="J3434">
            <v>220</v>
          </cell>
          <cell r="K3434">
            <v>37759</v>
          </cell>
          <cell r="L3434">
            <v>0.14571272931646417</v>
          </cell>
          <cell r="M3434">
            <v>19.263813070761696</v>
          </cell>
        </row>
        <row r="3435">
          <cell r="A3435">
            <v>3433</v>
          </cell>
          <cell r="B3435">
            <v>36</v>
          </cell>
          <cell r="C3435" t="str">
            <v>064</v>
          </cell>
          <cell r="D3435" t="str">
            <v xml:space="preserve">CLINTON                      </v>
          </cell>
          <cell r="E3435">
            <v>0</v>
          </cell>
          <cell r="G3435">
            <v>8430</v>
          </cell>
          <cell r="H3435" t="str">
            <v>Other Instructional Materials (2415)</v>
          </cell>
          <cell r="I3435">
            <v>1409</v>
          </cell>
          <cell r="J3435">
            <v>62231</v>
          </cell>
          <cell r="K3435">
            <v>63640</v>
          </cell>
          <cell r="L3435">
            <v>0.24558802123201831</v>
          </cell>
          <cell r="M3435">
            <v>32.467731238202134</v>
          </cell>
        </row>
        <row r="3436">
          <cell r="A3436">
            <v>3434</v>
          </cell>
          <cell r="B3436">
            <v>37</v>
          </cell>
          <cell r="C3436" t="str">
            <v>064</v>
          </cell>
          <cell r="D3436" t="str">
            <v xml:space="preserve">CLINTON                      </v>
          </cell>
          <cell r="E3436">
            <v>0</v>
          </cell>
          <cell r="G3436">
            <v>8435</v>
          </cell>
          <cell r="H3436" t="str">
            <v>Instructional Equipment (2420)</v>
          </cell>
          <cell r="I3436">
            <v>5615</v>
          </cell>
          <cell r="J3436">
            <v>0</v>
          </cell>
          <cell r="K3436">
            <v>5615</v>
          </cell>
          <cell r="L3436">
            <v>2.1668396279349196E-2</v>
          </cell>
          <cell r="M3436">
            <v>2.8646497627672058</v>
          </cell>
        </row>
        <row r="3437">
          <cell r="A3437">
            <v>3435</v>
          </cell>
          <cell r="B3437">
            <v>38</v>
          </cell>
          <cell r="C3437" t="str">
            <v>064</v>
          </cell>
          <cell r="D3437" t="str">
            <v xml:space="preserve">CLINTON                      </v>
          </cell>
          <cell r="E3437">
            <v>0</v>
          </cell>
          <cell r="G3437">
            <v>8440</v>
          </cell>
          <cell r="H3437" t="str">
            <v>General Supplies (2430)</v>
          </cell>
          <cell r="I3437">
            <v>35760</v>
          </cell>
          <cell r="J3437">
            <v>206</v>
          </cell>
          <cell r="K3437">
            <v>35966</v>
          </cell>
          <cell r="L3437">
            <v>0.1387935067823817</v>
          </cell>
          <cell r="M3437">
            <v>18.349063823274324</v>
          </cell>
        </row>
        <row r="3438">
          <cell r="A3438">
            <v>3436</v>
          </cell>
          <cell r="B3438">
            <v>39</v>
          </cell>
          <cell r="C3438" t="str">
            <v>064</v>
          </cell>
          <cell r="D3438" t="str">
            <v xml:space="preserve">CLINTON                      </v>
          </cell>
          <cell r="E3438">
            <v>0</v>
          </cell>
          <cell r="G3438">
            <v>8445</v>
          </cell>
          <cell r="H3438" t="str">
            <v>Other Instructional Services (2440)</v>
          </cell>
          <cell r="I3438">
            <v>33917</v>
          </cell>
          <cell r="J3438">
            <v>77083</v>
          </cell>
          <cell r="K3438">
            <v>111000</v>
          </cell>
          <cell r="L3438">
            <v>0.42835119982328779</v>
          </cell>
          <cell r="M3438">
            <v>56.629763787561863</v>
          </cell>
        </row>
        <row r="3439">
          <cell r="A3439">
            <v>3437</v>
          </cell>
          <cell r="B3439">
            <v>40</v>
          </cell>
          <cell r="C3439" t="str">
            <v>064</v>
          </cell>
          <cell r="D3439" t="str">
            <v xml:space="preserve">CLINTON                      </v>
          </cell>
          <cell r="E3439">
            <v>0</v>
          </cell>
          <cell r="G3439">
            <v>8450</v>
          </cell>
          <cell r="H3439" t="str">
            <v>Classroom Instructional Technology (2451)</v>
          </cell>
          <cell r="I3439">
            <v>11510</v>
          </cell>
          <cell r="J3439">
            <v>13486</v>
          </cell>
          <cell r="K3439">
            <v>24996</v>
          </cell>
          <cell r="L3439">
            <v>9.6460059376422533E-2</v>
          </cell>
          <cell r="M3439">
            <v>12.752410591296362</v>
          </cell>
        </row>
        <row r="3440">
          <cell r="A3440">
            <v>3438</v>
          </cell>
          <cell r="B3440">
            <v>41</v>
          </cell>
          <cell r="C3440" t="str">
            <v>064</v>
          </cell>
          <cell r="D3440" t="str">
            <v xml:space="preserve">CLINTON                      </v>
          </cell>
          <cell r="E3440">
            <v>0</v>
          </cell>
          <cell r="G3440">
            <v>8455</v>
          </cell>
          <cell r="H3440" t="str">
            <v>Other Instructional Hardware  (2453)</v>
          </cell>
          <cell r="I3440">
            <v>0</v>
          </cell>
          <cell r="J3440">
            <v>0</v>
          </cell>
          <cell r="K3440">
            <v>0</v>
          </cell>
          <cell r="L3440">
            <v>0</v>
          </cell>
          <cell r="M3440">
            <v>0</v>
          </cell>
        </row>
        <row r="3441">
          <cell r="A3441">
            <v>3439</v>
          </cell>
          <cell r="B3441">
            <v>42</v>
          </cell>
          <cell r="C3441" t="str">
            <v>064</v>
          </cell>
          <cell r="D3441" t="str">
            <v xml:space="preserve">CLINTON                      </v>
          </cell>
          <cell r="E3441">
            <v>0</v>
          </cell>
          <cell r="G3441">
            <v>8460</v>
          </cell>
          <cell r="H3441" t="str">
            <v>Instructional Software (2455)</v>
          </cell>
          <cell r="I3441">
            <v>280</v>
          </cell>
          <cell r="J3441">
            <v>8408</v>
          </cell>
          <cell r="K3441">
            <v>8688</v>
          </cell>
          <cell r="L3441">
            <v>3.3527164180763278E-2</v>
          </cell>
          <cell r="M3441">
            <v>4.4324269169940314</v>
          </cell>
        </row>
        <row r="3442">
          <cell r="A3442">
            <v>3440</v>
          </cell>
          <cell r="B3442">
            <v>43</v>
          </cell>
          <cell r="C3442" t="str">
            <v>064</v>
          </cell>
          <cell r="D3442" t="str">
            <v xml:space="preserve">CLINTON                      </v>
          </cell>
          <cell r="E3442">
            <v>10</v>
          </cell>
          <cell r="F3442" t="str">
            <v>Guidance, Counseling and Testing</v>
          </cell>
          <cell r="I3442">
            <v>655503</v>
          </cell>
          <cell r="J3442">
            <v>58035</v>
          </cell>
          <cell r="K3442">
            <v>713538</v>
          </cell>
          <cell r="L3442">
            <v>2.7535572830586408</v>
          </cell>
          <cell r="M3442">
            <v>364.03142696801183</v>
          </cell>
        </row>
        <row r="3443">
          <cell r="A3443">
            <v>3441</v>
          </cell>
          <cell r="B3443">
            <v>44</v>
          </cell>
          <cell r="C3443" t="str">
            <v>064</v>
          </cell>
          <cell r="D3443" t="str">
            <v xml:space="preserve">CLINTON                      </v>
          </cell>
          <cell r="E3443">
            <v>0</v>
          </cell>
          <cell r="G3443">
            <v>8465</v>
          </cell>
          <cell r="H3443" t="str">
            <v>Guidance and Adjustment Counselors (2710)</v>
          </cell>
          <cell r="I3443">
            <v>641782</v>
          </cell>
          <cell r="J3443">
            <v>0</v>
          </cell>
          <cell r="K3443">
            <v>641782</v>
          </cell>
          <cell r="L3443">
            <v>2.4766494569818853</v>
          </cell>
          <cell r="M3443">
            <v>327.42309065863986</v>
          </cell>
        </row>
        <row r="3444">
          <cell r="A3444">
            <v>3442</v>
          </cell>
          <cell r="B3444">
            <v>45</v>
          </cell>
          <cell r="C3444" t="str">
            <v>064</v>
          </cell>
          <cell r="D3444" t="str">
            <v xml:space="preserve">CLINTON                      </v>
          </cell>
          <cell r="E3444">
            <v>0</v>
          </cell>
          <cell r="G3444">
            <v>8470</v>
          </cell>
          <cell r="H3444" t="str">
            <v>Testing and Assessment (2720)</v>
          </cell>
          <cell r="I3444">
            <v>13721</v>
          </cell>
          <cell r="J3444">
            <v>0</v>
          </cell>
          <cell r="K3444">
            <v>13721</v>
          </cell>
          <cell r="L3444">
            <v>5.2949610925903889E-2</v>
          </cell>
          <cell r="M3444">
            <v>7.0001530534156426</v>
          </cell>
        </row>
        <row r="3445">
          <cell r="A3445">
            <v>3443</v>
          </cell>
          <cell r="B3445">
            <v>46</v>
          </cell>
          <cell r="C3445" t="str">
            <v>064</v>
          </cell>
          <cell r="D3445" t="str">
            <v xml:space="preserve">CLINTON                      </v>
          </cell>
          <cell r="E3445">
            <v>0</v>
          </cell>
          <cell r="G3445">
            <v>8475</v>
          </cell>
          <cell r="H3445" t="str">
            <v>Psychological Services (2800)</v>
          </cell>
          <cell r="I3445">
            <v>0</v>
          </cell>
          <cell r="J3445">
            <v>58035</v>
          </cell>
          <cell r="K3445">
            <v>58035</v>
          </cell>
          <cell r="L3445">
            <v>0.2239582151508514</v>
          </cell>
          <cell r="M3445">
            <v>29.60818325595633</v>
          </cell>
        </row>
        <row r="3446">
          <cell r="A3446">
            <v>3444</v>
          </cell>
          <cell r="B3446">
            <v>47</v>
          </cell>
          <cell r="C3446" t="str">
            <v>064</v>
          </cell>
          <cell r="D3446" t="str">
            <v xml:space="preserve">CLINTON                      </v>
          </cell>
          <cell r="E3446">
            <v>11</v>
          </cell>
          <cell r="F3446" t="str">
            <v>Pupil Services</v>
          </cell>
          <cell r="I3446">
            <v>925704</v>
          </cell>
          <cell r="J3446">
            <v>1018778</v>
          </cell>
          <cell r="K3446">
            <v>1944482</v>
          </cell>
          <cell r="L3446">
            <v>7.5037945741872631</v>
          </cell>
          <cell r="M3446">
            <v>992.03203918167446</v>
          </cell>
        </row>
        <row r="3447">
          <cell r="A3447">
            <v>3445</v>
          </cell>
          <cell r="B3447">
            <v>48</v>
          </cell>
          <cell r="C3447" t="str">
            <v>064</v>
          </cell>
          <cell r="D3447" t="str">
            <v xml:space="preserve">CLINTON                      </v>
          </cell>
          <cell r="E3447">
            <v>0</v>
          </cell>
          <cell r="G3447">
            <v>8485</v>
          </cell>
          <cell r="H3447" t="str">
            <v>Attendance and Parent Liaison Services (3100)</v>
          </cell>
          <cell r="I3447">
            <v>0</v>
          </cell>
          <cell r="J3447">
            <v>7261</v>
          </cell>
          <cell r="K3447">
            <v>7261</v>
          </cell>
          <cell r="L3447">
            <v>2.8020342900152186E-2</v>
          </cell>
          <cell r="M3447">
            <v>3.7044028365899702</v>
          </cell>
        </row>
        <row r="3448">
          <cell r="A3448">
            <v>3446</v>
          </cell>
          <cell r="B3448">
            <v>49</v>
          </cell>
          <cell r="C3448" t="str">
            <v>064</v>
          </cell>
          <cell r="D3448" t="str">
            <v xml:space="preserve">CLINTON                      </v>
          </cell>
          <cell r="E3448">
            <v>0</v>
          </cell>
          <cell r="G3448">
            <v>8490</v>
          </cell>
          <cell r="H3448" t="str">
            <v>Medical/Health Services (3200)</v>
          </cell>
          <cell r="I3448">
            <v>194933</v>
          </cell>
          <cell r="J3448">
            <v>56612</v>
          </cell>
          <cell r="K3448">
            <v>251545</v>
          </cell>
          <cell r="L3448">
            <v>0.97071714017611643</v>
          </cell>
          <cell r="M3448">
            <v>128.33273812560583</v>
          </cell>
        </row>
        <row r="3449">
          <cell r="A3449">
            <v>3447</v>
          </cell>
          <cell r="B3449">
            <v>50</v>
          </cell>
          <cell r="C3449" t="str">
            <v>064</v>
          </cell>
          <cell r="D3449" t="str">
            <v xml:space="preserve">CLINTON                      </v>
          </cell>
          <cell r="E3449">
            <v>0</v>
          </cell>
          <cell r="G3449">
            <v>8495</v>
          </cell>
          <cell r="H3449" t="str">
            <v>In-District Transportation (3300)</v>
          </cell>
          <cell r="I3449">
            <v>480848</v>
          </cell>
          <cell r="J3449">
            <v>100000</v>
          </cell>
          <cell r="K3449">
            <v>580848</v>
          </cell>
          <cell r="L3449">
            <v>2.2415039433779915</v>
          </cell>
          <cell r="M3449">
            <v>296.3359012295291</v>
          </cell>
        </row>
        <row r="3450">
          <cell r="A3450">
            <v>3448</v>
          </cell>
          <cell r="B3450">
            <v>51</v>
          </cell>
          <cell r="C3450" t="str">
            <v>064</v>
          </cell>
          <cell r="D3450" t="str">
            <v xml:space="preserve">CLINTON                      </v>
          </cell>
          <cell r="E3450">
            <v>0</v>
          </cell>
          <cell r="G3450">
            <v>8500</v>
          </cell>
          <cell r="H3450" t="str">
            <v>Food Salaries and Other Expenses (3400)</v>
          </cell>
          <cell r="I3450">
            <v>0</v>
          </cell>
          <cell r="J3450">
            <v>776599</v>
          </cell>
          <cell r="K3450">
            <v>776599</v>
          </cell>
          <cell r="L3450">
            <v>2.9969109318159051</v>
          </cell>
          <cell r="M3450">
            <v>396.2037651140248</v>
          </cell>
        </row>
        <row r="3451">
          <cell r="A3451">
            <v>3449</v>
          </cell>
          <cell r="B3451">
            <v>52</v>
          </cell>
          <cell r="C3451" t="str">
            <v>064</v>
          </cell>
          <cell r="D3451" t="str">
            <v xml:space="preserve">CLINTON                      </v>
          </cell>
          <cell r="E3451">
            <v>0</v>
          </cell>
          <cell r="G3451">
            <v>8505</v>
          </cell>
          <cell r="H3451" t="str">
            <v>Athletics (3510)</v>
          </cell>
          <cell r="I3451">
            <v>215223</v>
          </cell>
          <cell r="J3451">
            <v>78306</v>
          </cell>
          <cell r="K3451">
            <v>293529</v>
          </cell>
          <cell r="L3451">
            <v>1.1327342282245931</v>
          </cell>
          <cell r="M3451">
            <v>149.75205346665987</v>
          </cell>
        </row>
        <row r="3452">
          <cell r="A3452">
            <v>3450</v>
          </cell>
          <cell r="B3452">
            <v>53</v>
          </cell>
          <cell r="C3452" t="str">
            <v>064</v>
          </cell>
          <cell r="D3452" t="str">
            <v xml:space="preserve">CLINTON                      </v>
          </cell>
          <cell r="E3452">
            <v>0</v>
          </cell>
          <cell r="G3452">
            <v>8510</v>
          </cell>
          <cell r="H3452" t="str">
            <v>Other Student Body Activities (3520)</v>
          </cell>
          <cell r="I3452">
            <v>34700</v>
          </cell>
          <cell r="J3452">
            <v>0</v>
          </cell>
          <cell r="K3452">
            <v>34700</v>
          </cell>
          <cell r="L3452">
            <v>0.13390798769250528</v>
          </cell>
          <cell r="M3452">
            <v>17.703178409264833</v>
          </cell>
        </row>
        <row r="3453">
          <cell r="A3453">
            <v>3451</v>
          </cell>
          <cell r="B3453">
            <v>54</v>
          </cell>
          <cell r="C3453" t="str">
            <v>064</v>
          </cell>
          <cell r="D3453" t="str">
            <v xml:space="preserve">CLINTON                      </v>
          </cell>
          <cell r="E3453">
            <v>0</v>
          </cell>
          <cell r="G3453">
            <v>8515</v>
          </cell>
          <cell r="H3453" t="str">
            <v>School Security  (3600)</v>
          </cell>
          <cell r="I3453">
            <v>0</v>
          </cell>
          <cell r="J3453">
            <v>0</v>
          </cell>
          <cell r="K3453">
            <v>0</v>
          </cell>
          <cell r="L3453">
            <v>0</v>
          </cell>
          <cell r="M3453">
            <v>0</v>
          </cell>
        </row>
        <row r="3454">
          <cell r="A3454">
            <v>3452</v>
          </cell>
          <cell r="B3454">
            <v>55</v>
          </cell>
          <cell r="C3454" t="str">
            <v>064</v>
          </cell>
          <cell r="D3454" t="str">
            <v xml:space="preserve">CLINTON                      </v>
          </cell>
          <cell r="E3454">
            <v>12</v>
          </cell>
          <cell r="F3454" t="str">
            <v>Operations and Maintenance</v>
          </cell>
          <cell r="I3454">
            <v>1711543</v>
          </cell>
          <cell r="J3454">
            <v>62477</v>
          </cell>
          <cell r="K3454">
            <v>1774020</v>
          </cell>
          <cell r="L3454">
            <v>6.8459783379325128</v>
          </cell>
          <cell r="M3454">
            <v>905.0660680577522</v>
          </cell>
        </row>
        <row r="3455">
          <cell r="A3455">
            <v>3453</v>
          </cell>
          <cell r="B3455">
            <v>56</v>
          </cell>
          <cell r="C3455" t="str">
            <v>064</v>
          </cell>
          <cell r="D3455" t="str">
            <v xml:space="preserve">CLINTON                      </v>
          </cell>
          <cell r="E3455">
            <v>0</v>
          </cell>
          <cell r="G3455">
            <v>8520</v>
          </cell>
          <cell r="H3455" t="str">
            <v>Custodial Services (4110)</v>
          </cell>
          <cell r="I3455">
            <v>580850</v>
          </cell>
          <cell r="J3455">
            <v>14254</v>
          </cell>
          <cell r="K3455">
            <v>595104</v>
          </cell>
          <cell r="L3455">
            <v>2.2965181299066471</v>
          </cell>
          <cell r="M3455">
            <v>303.60899954083976</v>
          </cell>
        </row>
        <row r="3456">
          <cell r="A3456">
            <v>3454</v>
          </cell>
          <cell r="B3456">
            <v>57</v>
          </cell>
          <cell r="C3456" t="str">
            <v>064</v>
          </cell>
          <cell r="D3456" t="str">
            <v xml:space="preserve">CLINTON                      </v>
          </cell>
          <cell r="E3456">
            <v>0</v>
          </cell>
          <cell r="G3456">
            <v>8525</v>
          </cell>
          <cell r="H3456" t="str">
            <v>Heating of Buildings (4120)</v>
          </cell>
          <cell r="I3456">
            <v>298573</v>
          </cell>
          <cell r="J3456">
            <v>0</v>
          </cell>
          <cell r="K3456">
            <v>298573</v>
          </cell>
          <cell r="L3456">
            <v>1.1521991241877343</v>
          </cell>
          <cell r="M3456">
            <v>152.32539156165504</v>
          </cell>
        </row>
        <row r="3457">
          <cell r="A3457">
            <v>3455</v>
          </cell>
          <cell r="B3457">
            <v>58</v>
          </cell>
          <cell r="C3457" t="str">
            <v>064</v>
          </cell>
          <cell r="D3457" t="str">
            <v xml:space="preserve">CLINTON                      </v>
          </cell>
          <cell r="E3457">
            <v>0</v>
          </cell>
          <cell r="G3457">
            <v>8530</v>
          </cell>
          <cell r="H3457" t="str">
            <v>Utility Services (4130)</v>
          </cell>
          <cell r="I3457">
            <v>380053</v>
          </cell>
          <cell r="J3457">
            <v>0</v>
          </cell>
          <cell r="K3457">
            <v>380053</v>
          </cell>
          <cell r="L3457">
            <v>1.4666320589769368</v>
          </cell>
          <cell r="M3457">
            <v>193.89469925003829</v>
          </cell>
        </row>
        <row r="3458">
          <cell r="A3458">
            <v>3456</v>
          </cell>
          <cell r="B3458">
            <v>59</v>
          </cell>
          <cell r="C3458" t="str">
            <v>064</v>
          </cell>
          <cell r="D3458" t="str">
            <v xml:space="preserve">CLINTON                      </v>
          </cell>
          <cell r="E3458">
            <v>0</v>
          </cell>
          <cell r="G3458">
            <v>8535</v>
          </cell>
          <cell r="H3458" t="str">
            <v>Maintenance of Grounds (4210)</v>
          </cell>
          <cell r="I3458">
            <v>136922</v>
          </cell>
          <cell r="J3458">
            <v>388</v>
          </cell>
          <cell r="K3458">
            <v>137310</v>
          </cell>
          <cell r="L3458">
            <v>0.52988201124086165</v>
          </cell>
          <cell r="M3458">
            <v>70.052548339370446</v>
          </cell>
        </row>
        <row r="3459">
          <cell r="A3459">
            <v>3457</v>
          </cell>
          <cell r="B3459">
            <v>60</v>
          </cell>
          <cell r="C3459" t="str">
            <v>064</v>
          </cell>
          <cell r="D3459" t="str">
            <v xml:space="preserve">CLINTON                      </v>
          </cell>
          <cell r="E3459">
            <v>0</v>
          </cell>
          <cell r="G3459">
            <v>8540</v>
          </cell>
          <cell r="H3459" t="str">
            <v>Maintenance of Buildings (4220)</v>
          </cell>
          <cell r="I3459">
            <v>248041</v>
          </cell>
          <cell r="J3459">
            <v>4567</v>
          </cell>
          <cell r="K3459">
            <v>252608</v>
          </cell>
          <cell r="L3459">
            <v>0.97481927824289261</v>
          </cell>
          <cell r="M3459">
            <v>128.87505739503086</v>
          </cell>
        </row>
        <row r="3460">
          <cell r="A3460">
            <v>3458</v>
          </cell>
          <cell r="B3460">
            <v>61</v>
          </cell>
          <cell r="C3460" t="str">
            <v>064</v>
          </cell>
          <cell r="D3460" t="str">
            <v xml:space="preserve">CLINTON                      </v>
          </cell>
          <cell r="E3460">
            <v>0</v>
          </cell>
          <cell r="G3460">
            <v>8545</v>
          </cell>
          <cell r="H3460" t="str">
            <v>Building Security System (4225)</v>
          </cell>
          <cell r="I3460">
            <v>1957</v>
          </cell>
          <cell r="J3460">
            <v>0</v>
          </cell>
          <cell r="K3460">
            <v>1957</v>
          </cell>
          <cell r="L3460">
            <v>7.5521017842718396E-3</v>
          </cell>
          <cell r="M3460">
            <v>0.99841844803836544</v>
          </cell>
        </row>
        <row r="3461">
          <cell r="A3461">
            <v>3459</v>
          </cell>
          <cell r="B3461">
            <v>62</v>
          </cell>
          <cell r="C3461" t="str">
            <v>064</v>
          </cell>
          <cell r="D3461" t="str">
            <v xml:space="preserve">CLINTON                      </v>
          </cell>
          <cell r="E3461">
            <v>0</v>
          </cell>
          <cell r="G3461">
            <v>8550</v>
          </cell>
          <cell r="H3461" t="str">
            <v>Maintenance of Equipment (4230)</v>
          </cell>
          <cell r="I3461">
            <v>65147</v>
          </cell>
          <cell r="J3461">
            <v>18116</v>
          </cell>
          <cell r="K3461">
            <v>83263</v>
          </cell>
          <cell r="L3461">
            <v>0.32131356712510278</v>
          </cell>
          <cell r="M3461">
            <v>42.478955155349219</v>
          </cell>
        </row>
        <row r="3462">
          <cell r="A3462">
            <v>3460</v>
          </cell>
          <cell r="B3462">
            <v>63</v>
          </cell>
          <cell r="C3462" t="str">
            <v>064</v>
          </cell>
          <cell r="D3462" t="str">
            <v xml:space="preserve">CLINTON                      </v>
          </cell>
          <cell r="E3462">
            <v>0</v>
          </cell>
          <cell r="G3462">
            <v>8555</v>
          </cell>
          <cell r="H3462" t="str">
            <v xml:space="preserve">Extraordinary Maintenance (4300)   </v>
          </cell>
          <cell r="I3462">
            <v>0</v>
          </cell>
          <cell r="J3462">
            <v>0</v>
          </cell>
          <cell r="K3462">
            <v>0</v>
          </cell>
          <cell r="L3462">
            <v>0</v>
          </cell>
          <cell r="M3462">
            <v>0</v>
          </cell>
        </row>
        <row r="3463">
          <cell r="A3463">
            <v>3461</v>
          </cell>
          <cell r="B3463">
            <v>64</v>
          </cell>
          <cell r="C3463" t="str">
            <v>064</v>
          </cell>
          <cell r="D3463" t="str">
            <v xml:space="preserve">CLINTON                      </v>
          </cell>
          <cell r="E3463">
            <v>0</v>
          </cell>
          <cell r="G3463">
            <v>8560</v>
          </cell>
          <cell r="H3463" t="str">
            <v>Networking and Telecommunications (4400)</v>
          </cell>
          <cell r="I3463">
            <v>0</v>
          </cell>
          <cell r="J3463">
            <v>25152</v>
          </cell>
          <cell r="K3463">
            <v>25152</v>
          </cell>
          <cell r="L3463">
            <v>9.7062066468066074E-2</v>
          </cell>
          <cell r="M3463">
            <v>12.831998367430234</v>
          </cell>
        </row>
        <row r="3464">
          <cell r="A3464">
            <v>3462</v>
          </cell>
          <cell r="B3464">
            <v>65</v>
          </cell>
          <cell r="C3464" t="str">
            <v>064</v>
          </cell>
          <cell r="D3464" t="str">
            <v xml:space="preserve">CLINTON                      </v>
          </cell>
          <cell r="E3464">
            <v>0</v>
          </cell>
          <cell r="G3464">
            <v>8565</v>
          </cell>
          <cell r="H3464" t="str">
            <v>Technology Maintenance (4450)</v>
          </cell>
          <cell r="I3464">
            <v>0</v>
          </cell>
          <cell r="J3464">
            <v>0</v>
          </cell>
          <cell r="K3464">
            <v>0</v>
          </cell>
          <cell r="L3464">
            <v>0</v>
          </cell>
          <cell r="M3464">
            <v>0</v>
          </cell>
        </row>
        <row r="3465">
          <cell r="A3465">
            <v>3463</v>
          </cell>
          <cell r="B3465">
            <v>66</v>
          </cell>
          <cell r="C3465" t="str">
            <v>064</v>
          </cell>
          <cell r="D3465" t="str">
            <v xml:space="preserve">CLINTON                      </v>
          </cell>
          <cell r="E3465">
            <v>13</v>
          </cell>
          <cell r="F3465" t="str">
            <v>Insurance, Retirement Programs and Other</v>
          </cell>
          <cell r="I3465">
            <v>3057822</v>
          </cell>
          <cell r="J3465">
            <v>37719</v>
          </cell>
          <cell r="K3465">
            <v>3095541</v>
          </cell>
          <cell r="L3465">
            <v>11.945754067136757</v>
          </cell>
          <cell r="M3465">
            <v>1579.2770777001174</v>
          </cell>
        </row>
        <row r="3466">
          <cell r="A3466">
            <v>3464</v>
          </cell>
          <cell r="B3466">
            <v>67</v>
          </cell>
          <cell r="C3466" t="str">
            <v>064</v>
          </cell>
          <cell r="D3466" t="str">
            <v xml:space="preserve">CLINTON                      </v>
          </cell>
          <cell r="E3466">
            <v>0</v>
          </cell>
          <cell r="G3466">
            <v>8570</v>
          </cell>
          <cell r="H3466" t="str">
            <v>Employer Retirement Contributions (5100)</v>
          </cell>
          <cell r="I3466">
            <v>650670</v>
          </cell>
          <cell r="J3466">
            <v>37719</v>
          </cell>
          <cell r="K3466">
            <v>688389</v>
          </cell>
          <cell r="L3466">
            <v>2.6565067936500291</v>
          </cell>
          <cell r="M3466">
            <v>351.20095913473801</v>
          </cell>
        </row>
        <row r="3467">
          <cell r="A3467">
            <v>3465</v>
          </cell>
          <cell r="B3467">
            <v>68</v>
          </cell>
          <cell r="C3467" t="str">
            <v>064</v>
          </cell>
          <cell r="D3467" t="str">
            <v xml:space="preserve">CLINTON                      </v>
          </cell>
          <cell r="E3467">
            <v>0</v>
          </cell>
          <cell r="G3467">
            <v>8575</v>
          </cell>
          <cell r="H3467" t="str">
            <v>Insurance for Active Employees (5200)</v>
          </cell>
          <cell r="I3467">
            <v>1885046</v>
          </cell>
          <cell r="J3467">
            <v>0</v>
          </cell>
          <cell r="K3467">
            <v>1885046</v>
          </cell>
          <cell r="L3467">
            <v>7.2744298722710745</v>
          </cell>
          <cell r="M3467">
            <v>961.70909647466965</v>
          </cell>
        </row>
        <row r="3468">
          <cell r="A3468">
            <v>3466</v>
          </cell>
          <cell r="B3468">
            <v>69</v>
          </cell>
          <cell r="C3468" t="str">
            <v>064</v>
          </cell>
          <cell r="D3468" t="str">
            <v xml:space="preserve">CLINTON                      </v>
          </cell>
          <cell r="E3468">
            <v>0</v>
          </cell>
          <cell r="G3468">
            <v>8580</v>
          </cell>
          <cell r="H3468" t="str">
            <v>Insurance for Retired School Employees (5250)</v>
          </cell>
          <cell r="I3468">
            <v>469042</v>
          </cell>
          <cell r="J3468">
            <v>0</v>
          </cell>
          <cell r="K3468">
            <v>469042</v>
          </cell>
          <cell r="L3468">
            <v>1.8100423735812121</v>
          </cell>
          <cell r="M3468">
            <v>239.29493393194227</v>
          </cell>
        </row>
        <row r="3469">
          <cell r="A3469">
            <v>3467</v>
          </cell>
          <cell r="B3469">
            <v>70</v>
          </cell>
          <cell r="C3469" t="str">
            <v>064</v>
          </cell>
          <cell r="D3469" t="str">
            <v xml:space="preserve">CLINTON                      </v>
          </cell>
          <cell r="E3469">
            <v>0</v>
          </cell>
          <cell r="G3469">
            <v>8585</v>
          </cell>
          <cell r="H3469" t="str">
            <v>Other Non-Employee Insurance (5260)</v>
          </cell>
          <cell r="I3469">
            <v>53064</v>
          </cell>
          <cell r="J3469">
            <v>0</v>
          </cell>
          <cell r="K3469">
            <v>53064</v>
          </cell>
          <cell r="L3469">
            <v>0.20477502763444091</v>
          </cell>
          <cell r="M3469">
            <v>27.072088158767411</v>
          </cell>
        </row>
        <row r="3470">
          <cell r="A3470">
            <v>3468</v>
          </cell>
          <cell r="B3470">
            <v>71</v>
          </cell>
          <cell r="C3470" t="str">
            <v>064</v>
          </cell>
          <cell r="D3470" t="str">
            <v xml:space="preserve">CLINTON                      </v>
          </cell>
          <cell r="E3470">
            <v>0</v>
          </cell>
          <cell r="G3470">
            <v>8590</v>
          </cell>
          <cell r="H3470" t="str">
            <v xml:space="preserve">Rental Lease of Equipment (5300)   </v>
          </cell>
          <cell r="I3470">
            <v>0</v>
          </cell>
          <cell r="J3470">
            <v>0</v>
          </cell>
          <cell r="K3470">
            <v>0</v>
          </cell>
          <cell r="L3470">
            <v>0</v>
          </cell>
          <cell r="M3470">
            <v>0</v>
          </cell>
        </row>
        <row r="3471">
          <cell r="A3471">
            <v>3469</v>
          </cell>
          <cell r="B3471">
            <v>72</v>
          </cell>
          <cell r="C3471" t="str">
            <v>064</v>
          </cell>
          <cell r="D3471" t="str">
            <v xml:space="preserve">CLINTON                      </v>
          </cell>
          <cell r="E3471">
            <v>0</v>
          </cell>
          <cell r="G3471">
            <v>8595</v>
          </cell>
          <cell r="H3471" t="str">
            <v>Rental Lease  of Buildings (5350)</v>
          </cell>
          <cell r="I3471">
            <v>0</v>
          </cell>
          <cell r="J3471">
            <v>0</v>
          </cell>
          <cell r="K3471">
            <v>0</v>
          </cell>
          <cell r="L3471">
            <v>0</v>
          </cell>
          <cell r="M3471">
            <v>0</v>
          </cell>
        </row>
        <row r="3472">
          <cell r="A3472">
            <v>3470</v>
          </cell>
          <cell r="B3472">
            <v>73</v>
          </cell>
          <cell r="C3472" t="str">
            <v>064</v>
          </cell>
          <cell r="D3472" t="str">
            <v xml:space="preserve">CLINTON                      </v>
          </cell>
          <cell r="E3472">
            <v>0</v>
          </cell>
          <cell r="G3472">
            <v>8600</v>
          </cell>
          <cell r="H3472" t="str">
            <v>Short Term Interest RAN's (5400)</v>
          </cell>
          <cell r="I3472">
            <v>0</v>
          </cell>
          <cell r="J3472">
            <v>0</v>
          </cell>
          <cell r="K3472">
            <v>0</v>
          </cell>
          <cell r="L3472">
            <v>0</v>
          </cell>
          <cell r="M3472">
            <v>0</v>
          </cell>
        </row>
        <row r="3473">
          <cell r="A3473">
            <v>3471</v>
          </cell>
          <cell r="B3473">
            <v>74</v>
          </cell>
          <cell r="C3473" t="str">
            <v>064</v>
          </cell>
          <cell r="D3473" t="str">
            <v xml:space="preserve">CLINTON                      </v>
          </cell>
          <cell r="E3473">
            <v>0</v>
          </cell>
          <cell r="G3473">
            <v>8610</v>
          </cell>
          <cell r="H3473" t="str">
            <v>Crossing Guards, Inspections, Bank Charges (5500)</v>
          </cell>
          <cell r="I3473">
            <v>0</v>
          </cell>
          <cell r="J3473">
            <v>0</v>
          </cell>
          <cell r="K3473">
            <v>0</v>
          </cell>
          <cell r="L3473">
            <v>0</v>
          </cell>
          <cell r="M3473">
            <v>0</v>
          </cell>
        </row>
        <row r="3474">
          <cell r="A3474">
            <v>3472</v>
          </cell>
          <cell r="B3474">
            <v>75</v>
          </cell>
          <cell r="C3474" t="str">
            <v>064</v>
          </cell>
          <cell r="D3474" t="str">
            <v xml:space="preserve">CLINTON                      </v>
          </cell>
          <cell r="E3474">
            <v>14</v>
          </cell>
          <cell r="F3474" t="str">
            <v xml:space="preserve">Payments To Out-Of-District Schools </v>
          </cell>
          <cell r="I3474">
            <v>3905269</v>
          </cell>
          <cell r="J3474">
            <v>308608</v>
          </cell>
          <cell r="K3474">
            <v>4213877</v>
          </cell>
          <cell r="L3474">
            <v>16.261434854574382</v>
          </cell>
          <cell r="M3474">
            <v>17032.647534357315</v>
          </cell>
        </row>
        <row r="3475">
          <cell r="A3475">
            <v>3473</v>
          </cell>
          <cell r="B3475">
            <v>76</v>
          </cell>
          <cell r="C3475" t="str">
            <v>064</v>
          </cell>
          <cell r="D3475" t="str">
            <v xml:space="preserve">CLINTON                      </v>
          </cell>
          <cell r="E3475">
            <v>15</v>
          </cell>
          <cell r="F3475" t="str">
            <v>Tuition To Other Schools (9000)</v>
          </cell>
          <cell r="G3475" t="str">
            <v xml:space="preserve"> </v>
          </cell>
          <cell r="I3475">
            <v>3533892</v>
          </cell>
          <cell r="J3475">
            <v>308608</v>
          </cell>
          <cell r="K3475">
            <v>3842500</v>
          </cell>
          <cell r="L3475">
            <v>14.828283651540389</v>
          </cell>
          <cell r="M3475">
            <v>15531.527890056588</v>
          </cell>
        </row>
        <row r="3476">
          <cell r="A3476">
            <v>3474</v>
          </cell>
          <cell r="B3476">
            <v>77</v>
          </cell>
          <cell r="C3476" t="str">
            <v>064</v>
          </cell>
          <cell r="D3476" t="str">
            <v xml:space="preserve">CLINTON                      </v>
          </cell>
          <cell r="E3476">
            <v>16</v>
          </cell>
          <cell r="F3476" t="str">
            <v>Out-of-District Transportation (3300)</v>
          </cell>
          <cell r="I3476">
            <v>371377</v>
          </cell>
          <cell r="K3476">
            <v>371377</v>
          </cell>
          <cell r="L3476">
            <v>1.4331512030339923</v>
          </cell>
          <cell r="M3476">
            <v>1501.1196443007275</v>
          </cell>
        </row>
        <row r="3477">
          <cell r="A3477">
            <v>3475</v>
          </cell>
          <cell r="B3477">
            <v>78</v>
          </cell>
          <cell r="C3477" t="str">
            <v>064</v>
          </cell>
          <cell r="D3477" t="str">
            <v xml:space="preserve">CLINTON                      </v>
          </cell>
          <cell r="E3477">
            <v>17</v>
          </cell>
          <cell r="F3477" t="str">
            <v>TOTAL EXPENDITURES</v>
          </cell>
          <cell r="I3477">
            <v>21273470</v>
          </cell>
          <cell r="J3477">
            <v>4639846</v>
          </cell>
          <cell r="K3477">
            <v>25913316</v>
          </cell>
          <cell r="L3477">
            <v>100.00000000000001</v>
          </cell>
          <cell r="M3477">
            <v>11738.761494903738</v>
          </cell>
        </row>
        <row r="3478">
          <cell r="A3478">
            <v>3476</v>
          </cell>
          <cell r="B3478">
            <v>79</v>
          </cell>
          <cell r="C3478" t="str">
            <v>064</v>
          </cell>
          <cell r="D3478" t="str">
            <v xml:space="preserve">CLINTON                      </v>
          </cell>
          <cell r="E3478">
            <v>18</v>
          </cell>
          <cell r="F3478" t="str">
            <v>percentage of overall spending from the general fund</v>
          </cell>
          <cell r="I3478">
            <v>82.094742332474937</v>
          </cell>
        </row>
        <row r="3479">
          <cell r="A3479">
            <v>3477</v>
          </cell>
          <cell r="B3479">
            <v>1</v>
          </cell>
          <cell r="C3479" t="str">
            <v>065</v>
          </cell>
          <cell r="D3479" t="str">
            <v xml:space="preserve">COHASSET                     </v>
          </cell>
          <cell r="E3479">
            <v>1</v>
          </cell>
          <cell r="F3479" t="str">
            <v>In-District FTE Average Membership</v>
          </cell>
          <cell r="G3479" t="str">
            <v xml:space="preserve"> </v>
          </cell>
        </row>
        <row r="3480">
          <cell r="A3480">
            <v>3478</v>
          </cell>
          <cell r="B3480">
            <v>2</v>
          </cell>
          <cell r="C3480" t="str">
            <v>065</v>
          </cell>
          <cell r="D3480" t="str">
            <v xml:space="preserve">COHASSET                     </v>
          </cell>
          <cell r="E3480">
            <v>2</v>
          </cell>
          <cell r="F3480" t="str">
            <v>Out-of-District FTE Average Membership</v>
          </cell>
          <cell r="G3480" t="str">
            <v xml:space="preserve"> </v>
          </cell>
        </row>
        <row r="3481">
          <cell r="A3481">
            <v>3479</v>
          </cell>
          <cell r="B3481">
            <v>3</v>
          </cell>
          <cell r="C3481" t="str">
            <v>065</v>
          </cell>
          <cell r="D3481" t="str">
            <v xml:space="preserve">COHASSET                     </v>
          </cell>
          <cell r="E3481">
            <v>3</v>
          </cell>
          <cell r="F3481" t="str">
            <v>Total FTE Average Membership</v>
          </cell>
          <cell r="G3481" t="str">
            <v xml:space="preserve"> </v>
          </cell>
        </row>
        <row r="3482">
          <cell r="A3482">
            <v>3480</v>
          </cell>
          <cell r="B3482">
            <v>4</v>
          </cell>
          <cell r="C3482" t="str">
            <v>065</v>
          </cell>
          <cell r="D3482" t="str">
            <v xml:space="preserve">COHASSET                     </v>
          </cell>
          <cell r="E3482">
            <v>4</v>
          </cell>
          <cell r="F3482" t="str">
            <v>Administration</v>
          </cell>
          <cell r="G3482" t="str">
            <v xml:space="preserve"> </v>
          </cell>
          <cell r="I3482">
            <v>1086195</v>
          </cell>
          <cell r="J3482">
            <v>7800</v>
          </cell>
          <cell r="K3482">
            <v>1093995</v>
          </cell>
          <cell r="L3482">
            <v>5.2335499063362505</v>
          </cell>
          <cell r="M3482">
            <v>709.74114441416884</v>
          </cell>
        </row>
        <row r="3483">
          <cell r="A3483">
            <v>3481</v>
          </cell>
          <cell r="B3483">
            <v>5</v>
          </cell>
          <cell r="C3483" t="str">
            <v>065</v>
          </cell>
          <cell r="D3483" t="str">
            <v xml:space="preserve">COHASSET                     </v>
          </cell>
          <cell r="E3483">
            <v>0</v>
          </cell>
          <cell r="G3483">
            <v>8300</v>
          </cell>
          <cell r="H3483" t="str">
            <v>School Committee (1110)</v>
          </cell>
          <cell r="I3483">
            <v>49432</v>
          </cell>
          <cell r="J3483">
            <v>7800</v>
          </cell>
          <cell r="K3483">
            <v>57232</v>
          </cell>
          <cell r="L3483">
            <v>0.27379149652369189</v>
          </cell>
          <cell r="M3483">
            <v>37.129881925522248</v>
          </cell>
        </row>
        <row r="3484">
          <cell r="A3484">
            <v>3482</v>
          </cell>
          <cell r="B3484">
            <v>6</v>
          </cell>
          <cell r="C3484" t="str">
            <v>065</v>
          </cell>
          <cell r="D3484" t="str">
            <v xml:space="preserve">COHASSET                     </v>
          </cell>
          <cell r="E3484">
            <v>0</v>
          </cell>
          <cell r="G3484">
            <v>8305</v>
          </cell>
          <cell r="H3484" t="str">
            <v>Superintendent (1210)</v>
          </cell>
          <cell r="I3484">
            <v>221389</v>
          </cell>
          <cell r="J3484">
            <v>0</v>
          </cell>
          <cell r="K3484">
            <v>221389</v>
          </cell>
          <cell r="L3484">
            <v>1.0591002520248047</v>
          </cell>
          <cell r="M3484">
            <v>143.62851952770208</v>
          </cell>
        </row>
        <row r="3485">
          <cell r="A3485">
            <v>3483</v>
          </cell>
          <cell r="B3485">
            <v>7</v>
          </cell>
          <cell r="C3485" t="str">
            <v>065</v>
          </cell>
          <cell r="D3485" t="str">
            <v xml:space="preserve">COHASSET                     </v>
          </cell>
          <cell r="E3485">
            <v>0</v>
          </cell>
          <cell r="G3485">
            <v>8310</v>
          </cell>
          <cell r="H3485" t="str">
            <v>Assistant Superintendents (1220)</v>
          </cell>
          <cell r="I3485">
            <v>0</v>
          </cell>
          <cell r="J3485">
            <v>0</v>
          </cell>
          <cell r="K3485">
            <v>0</v>
          </cell>
          <cell r="L3485">
            <v>0</v>
          </cell>
          <cell r="M3485">
            <v>0</v>
          </cell>
        </row>
        <row r="3486">
          <cell r="A3486">
            <v>3484</v>
          </cell>
          <cell r="B3486">
            <v>8</v>
          </cell>
          <cell r="C3486" t="str">
            <v>065</v>
          </cell>
          <cell r="D3486" t="str">
            <v xml:space="preserve">COHASSET                     </v>
          </cell>
          <cell r="E3486">
            <v>0</v>
          </cell>
          <cell r="G3486">
            <v>8315</v>
          </cell>
          <cell r="H3486" t="str">
            <v>Other District-Wide Administration (1230)</v>
          </cell>
          <cell r="I3486">
            <v>0</v>
          </cell>
          <cell r="J3486">
            <v>0</v>
          </cell>
          <cell r="K3486">
            <v>0</v>
          </cell>
          <cell r="L3486">
            <v>0</v>
          </cell>
          <cell r="M3486">
            <v>0</v>
          </cell>
        </row>
        <row r="3487">
          <cell r="A3487">
            <v>3485</v>
          </cell>
          <cell r="B3487">
            <v>9</v>
          </cell>
          <cell r="C3487" t="str">
            <v>065</v>
          </cell>
          <cell r="D3487" t="str">
            <v xml:space="preserve">COHASSET                     </v>
          </cell>
          <cell r="E3487">
            <v>0</v>
          </cell>
          <cell r="G3487">
            <v>8320</v>
          </cell>
          <cell r="H3487" t="str">
            <v>Business and Finance (1410)</v>
          </cell>
          <cell r="I3487">
            <v>522849</v>
          </cell>
          <cell r="J3487">
            <v>0</v>
          </cell>
          <cell r="K3487">
            <v>522849</v>
          </cell>
          <cell r="L3487">
            <v>2.50125122599098</v>
          </cell>
          <cell r="M3487">
            <v>339.20397041650443</v>
          </cell>
        </row>
        <row r="3488">
          <cell r="A3488">
            <v>3486</v>
          </cell>
          <cell r="B3488">
            <v>10</v>
          </cell>
          <cell r="C3488" t="str">
            <v>065</v>
          </cell>
          <cell r="D3488" t="str">
            <v xml:space="preserve">COHASSET                     </v>
          </cell>
          <cell r="E3488">
            <v>0</v>
          </cell>
          <cell r="G3488">
            <v>8325</v>
          </cell>
          <cell r="H3488" t="str">
            <v>Human Resources and Benefits (1420)</v>
          </cell>
          <cell r="I3488">
            <v>0</v>
          </cell>
          <cell r="J3488">
            <v>0</v>
          </cell>
          <cell r="K3488">
            <v>0</v>
          </cell>
          <cell r="L3488">
            <v>0</v>
          </cell>
          <cell r="M3488">
            <v>0</v>
          </cell>
        </row>
        <row r="3489">
          <cell r="A3489">
            <v>3487</v>
          </cell>
          <cell r="B3489">
            <v>11</v>
          </cell>
          <cell r="C3489" t="str">
            <v>065</v>
          </cell>
          <cell r="D3489" t="str">
            <v xml:space="preserve">COHASSET                     </v>
          </cell>
          <cell r="E3489">
            <v>0</v>
          </cell>
          <cell r="G3489">
            <v>8330</v>
          </cell>
          <cell r="H3489" t="str">
            <v>Legal Service For School Committee (1430)</v>
          </cell>
          <cell r="I3489">
            <v>49230</v>
          </cell>
          <cell r="J3489">
            <v>0</v>
          </cell>
          <cell r="K3489">
            <v>49230</v>
          </cell>
          <cell r="L3489">
            <v>0.23551082216000405</v>
          </cell>
          <cell r="M3489">
            <v>31.938497469832619</v>
          </cell>
        </row>
        <row r="3490">
          <cell r="A3490">
            <v>3488</v>
          </cell>
          <cell r="B3490">
            <v>12</v>
          </cell>
          <cell r="C3490" t="str">
            <v>065</v>
          </cell>
          <cell r="D3490" t="str">
            <v xml:space="preserve">COHASSET                     </v>
          </cell>
          <cell r="E3490">
            <v>0</v>
          </cell>
          <cell r="G3490">
            <v>8335</v>
          </cell>
          <cell r="H3490" t="str">
            <v>Legal Settlements (1435)</v>
          </cell>
          <cell r="I3490">
            <v>0</v>
          </cell>
          <cell r="J3490">
            <v>0</v>
          </cell>
          <cell r="K3490">
            <v>0</v>
          </cell>
          <cell r="L3490">
            <v>0</v>
          </cell>
          <cell r="M3490">
            <v>0</v>
          </cell>
        </row>
        <row r="3491">
          <cell r="A3491">
            <v>3489</v>
          </cell>
          <cell r="B3491">
            <v>13</v>
          </cell>
          <cell r="C3491" t="str">
            <v>065</v>
          </cell>
          <cell r="D3491" t="str">
            <v xml:space="preserve">COHASSET                     </v>
          </cell>
          <cell r="E3491">
            <v>0</v>
          </cell>
          <cell r="G3491">
            <v>8340</v>
          </cell>
          <cell r="H3491" t="str">
            <v>District-wide Information Mgmt and Tech (1450)</v>
          </cell>
          <cell r="I3491">
            <v>243295</v>
          </cell>
          <cell r="J3491">
            <v>0</v>
          </cell>
          <cell r="K3491">
            <v>243295</v>
          </cell>
          <cell r="L3491">
            <v>1.1638961096367699</v>
          </cell>
          <cell r="M3491">
            <v>157.84027507460749</v>
          </cell>
        </row>
        <row r="3492">
          <cell r="A3492">
            <v>3490</v>
          </cell>
          <cell r="B3492">
            <v>14</v>
          </cell>
          <cell r="C3492" t="str">
            <v>065</v>
          </cell>
          <cell r="D3492" t="str">
            <v xml:space="preserve">COHASSET                     </v>
          </cell>
          <cell r="E3492">
            <v>5</v>
          </cell>
          <cell r="F3492" t="str">
            <v xml:space="preserve">Instructional Leadership </v>
          </cell>
          <cell r="I3492">
            <v>1224553</v>
          </cell>
          <cell r="J3492">
            <v>156843</v>
          </cell>
          <cell r="K3492">
            <v>1381396</v>
          </cell>
          <cell r="L3492">
            <v>6.6084441943640249</v>
          </cell>
          <cell r="M3492">
            <v>896.19566627741006</v>
          </cell>
        </row>
        <row r="3493">
          <cell r="A3493">
            <v>3491</v>
          </cell>
          <cell r="B3493">
            <v>15</v>
          </cell>
          <cell r="C3493" t="str">
            <v>065</v>
          </cell>
          <cell r="D3493" t="str">
            <v xml:space="preserve">COHASSET                     </v>
          </cell>
          <cell r="E3493">
            <v>0</v>
          </cell>
          <cell r="G3493">
            <v>8345</v>
          </cell>
          <cell r="H3493" t="str">
            <v>Curriculum Directors  (Supervisory) (2110)</v>
          </cell>
          <cell r="I3493">
            <v>234921</v>
          </cell>
          <cell r="J3493">
            <v>156843</v>
          </cell>
          <cell r="K3493">
            <v>391764</v>
          </cell>
          <cell r="L3493">
            <v>1.8741552251206952</v>
          </cell>
          <cell r="M3493">
            <v>254.16115219929932</v>
          </cell>
        </row>
        <row r="3494">
          <cell r="A3494">
            <v>3492</v>
          </cell>
          <cell r="B3494">
            <v>16</v>
          </cell>
          <cell r="C3494" t="str">
            <v>065</v>
          </cell>
          <cell r="D3494" t="str">
            <v xml:space="preserve">COHASSET                     </v>
          </cell>
          <cell r="E3494">
            <v>0</v>
          </cell>
          <cell r="G3494">
            <v>8350</v>
          </cell>
          <cell r="H3494" t="str">
            <v>Department Heads  (Non-Supervisory) (2120)</v>
          </cell>
          <cell r="I3494">
            <v>9249</v>
          </cell>
          <cell r="J3494">
            <v>0</v>
          </cell>
          <cell r="K3494">
            <v>9249</v>
          </cell>
          <cell r="L3494">
            <v>4.4246183102942864E-2</v>
          </cell>
          <cell r="M3494">
            <v>6.0003892565200463</v>
          </cell>
        </row>
        <row r="3495">
          <cell r="A3495">
            <v>3493</v>
          </cell>
          <cell r="B3495">
            <v>17</v>
          </cell>
          <cell r="C3495" t="str">
            <v>065</v>
          </cell>
          <cell r="D3495" t="str">
            <v xml:space="preserve">COHASSET                     </v>
          </cell>
          <cell r="E3495">
            <v>0</v>
          </cell>
          <cell r="G3495">
            <v>8355</v>
          </cell>
          <cell r="H3495" t="str">
            <v>School Leadership-Building (2210)</v>
          </cell>
          <cell r="I3495">
            <v>770740</v>
          </cell>
          <cell r="J3495">
            <v>0</v>
          </cell>
          <cell r="K3495">
            <v>770740</v>
          </cell>
          <cell r="L3495">
            <v>3.687134086362005</v>
          </cell>
          <cell r="M3495">
            <v>500.02595043466977</v>
          </cell>
        </row>
        <row r="3496">
          <cell r="A3496">
            <v>3494</v>
          </cell>
          <cell r="B3496">
            <v>18</v>
          </cell>
          <cell r="C3496" t="str">
            <v>065</v>
          </cell>
          <cell r="D3496" t="str">
            <v xml:space="preserve">COHASSET                     </v>
          </cell>
          <cell r="E3496">
            <v>0</v>
          </cell>
          <cell r="G3496">
            <v>8360</v>
          </cell>
          <cell r="H3496" t="str">
            <v>Curriculum Leaders/Dept Heads-Building Level (2220)</v>
          </cell>
          <cell r="I3496">
            <v>208017</v>
          </cell>
          <cell r="J3496">
            <v>0</v>
          </cell>
          <cell r="K3496">
            <v>208017</v>
          </cell>
          <cell r="L3496">
            <v>0.99513009736456548</v>
          </cell>
          <cell r="M3496">
            <v>134.95328921759437</v>
          </cell>
        </row>
        <row r="3497">
          <cell r="A3497">
            <v>3495</v>
          </cell>
          <cell r="B3497">
            <v>19</v>
          </cell>
          <cell r="C3497" t="str">
            <v>065</v>
          </cell>
          <cell r="D3497" t="str">
            <v xml:space="preserve">COHASSET                     </v>
          </cell>
          <cell r="E3497">
            <v>0</v>
          </cell>
          <cell r="G3497">
            <v>8365</v>
          </cell>
          <cell r="H3497" t="str">
            <v>Building Technology (2250)</v>
          </cell>
          <cell r="I3497">
            <v>0</v>
          </cell>
          <cell r="J3497">
            <v>0</v>
          </cell>
          <cell r="K3497">
            <v>0</v>
          </cell>
          <cell r="L3497">
            <v>0</v>
          </cell>
          <cell r="M3497">
            <v>0</v>
          </cell>
        </row>
        <row r="3498">
          <cell r="A3498">
            <v>3496</v>
          </cell>
          <cell r="B3498">
            <v>20</v>
          </cell>
          <cell r="C3498" t="str">
            <v>065</v>
          </cell>
          <cell r="D3498" t="str">
            <v xml:space="preserve">COHASSET                     </v>
          </cell>
          <cell r="E3498">
            <v>0</v>
          </cell>
          <cell r="G3498">
            <v>8380</v>
          </cell>
          <cell r="H3498" t="str">
            <v>Instructional Coordinators and Team Leaders (2315)</v>
          </cell>
          <cell r="I3498">
            <v>1626</v>
          </cell>
          <cell r="J3498">
            <v>0</v>
          </cell>
          <cell r="K3498">
            <v>1626</v>
          </cell>
          <cell r="L3498">
            <v>7.7786024138160994E-3</v>
          </cell>
          <cell r="M3498">
            <v>1.0548851693265862</v>
          </cell>
        </row>
        <row r="3499">
          <cell r="A3499">
            <v>3497</v>
          </cell>
          <cell r="B3499">
            <v>21</v>
          </cell>
          <cell r="C3499" t="str">
            <v>065</v>
          </cell>
          <cell r="D3499" t="str">
            <v xml:space="preserve">COHASSET                     </v>
          </cell>
          <cell r="E3499">
            <v>6</v>
          </cell>
          <cell r="F3499" t="str">
            <v>Classroom and Specialist Teachers</v>
          </cell>
          <cell r="I3499">
            <v>7333487</v>
          </cell>
          <cell r="J3499">
            <v>359167</v>
          </cell>
          <cell r="K3499">
            <v>7692654</v>
          </cell>
          <cell r="L3499">
            <v>36.800797646403488</v>
          </cell>
          <cell r="M3499">
            <v>4990.6928766056826</v>
          </cell>
        </row>
        <row r="3500">
          <cell r="A3500">
            <v>3498</v>
          </cell>
          <cell r="B3500">
            <v>22</v>
          </cell>
          <cell r="C3500" t="str">
            <v>065</v>
          </cell>
          <cell r="D3500" t="str">
            <v xml:space="preserve">COHASSET                     </v>
          </cell>
          <cell r="E3500">
            <v>0</v>
          </cell>
          <cell r="G3500">
            <v>8370</v>
          </cell>
          <cell r="H3500" t="str">
            <v>Teachers, Classroom (2305)</v>
          </cell>
          <cell r="I3500">
            <v>6204983</v>
          </cell>
          <cell r="J3500">
            <v>359167</v>
          </cell>
          <cell r="K3500">
            <v>6564150</v>
          </cell>
          <cell r="L3500">
            <v>31.402160537915712</v>
          </cell>
          <cell r="M3500">
            <v>4258.5636434410271</v>
          </cell>
        </row>
        <row r="3501">
          <cell r="A3501">
            <v>3499</v>
          </cell>
          <cell r="B3501">
            <v>23</v>
          </cell>
          <cell r="C3501" t="str">
            <v>065</v>
          </cell>
          <cell r="D3501" t="str">
            <v xml:space="preserve">COHASSET                     </v>
          </cell>
          <cell r="E3501">
            <v>0</v>
          </cell>
          <cell r="G3501">
            <v>8375</v>
          </cell>
          <cell r="H3501" t="str">
            <v>Teachers, Specialists  (2310)</v>
          </cell>
          <cell r="I3501">
            <v>1128504</v>
          </cell>
          <cell r="J3501">
            <v>0</v>
          </cell>
          <cell r="K3501">
            <v>1128504</v>
          </cell>
          <cell r="L3501">
            <v>5.398637108487776</v>
          </cell>
          <cell r="M3501">
            <v>732.12923316465549</v>
          </cell>
        </row>
        <row r="3502">
          <cell r="A3502">
            <v>3500</v>
          </cell>
          <cell r="B3502">
            <v>24</v>
          </cell>
          <cell r="C3502" t="str">
            <v>065</v>
          </cell>
          <cell r="D3502" t="str">
            <v xml:space="preserve">COHASSET                     </v>
          </cell>
          <cell r="E3502">
            <v>7</v>
          </cell>
          <cell r="F3502" t="str">
            <v>Other Teaching Services</v>
          </cell>
          <cell r="I3502">
            <v>1273668</v>
          </cell>
          <cell r="J3502">
            <v>512350</v>
          </cell>
          <cell r="K3502">
            <v>1786018</v>
          </cell>
          <cell r="L3502">
            <v>8.5441106555467421</v>
          </cell>
          <cell r="M3502">
            <v>1158.6985857013103</v>
          </cell>
        </row>
        <row r="3503">
          <cell r="A3503">
            <v>3501</v>
          </cell>
          <cell r="B3503">
            <v>25</v>
          </cell>
          <cell r="C3503" t="str">
            <v>065</v>
          </cell>
          <cell r="D3503" t="str">
            <v xml:space="preserve">COHASSET                     </v>
          </cell>
          <cell r="E3503">
            <v>0</v>
          </cell>
          <cell r="G3503">
            <v>8385</v>
          </cell>
          <cell r="H3503" t="str">
            <v>Medical/ Therapeutic Services (2320)</v>
          </cell>
          <cell r="I3503">
            <v>567215</v>
          </cell>
          <cell r="J3503">
            <v>233256</v>
          </cell>
          <cell r="K3503">
            <v>800471</v>
          </cell>
          <cell r="L3503">
            <v>3.8293638701044199</v>
          </cell>
          <cell r="M3503">
            <v>519.31425976385106</v>
          </cell>
        </row>
        <row r="3504">
          <cell r="A3504">
            <v>3502</v>
          </cell>
          <cell r="B3504">
            <v>26</v>
          </cell>
          <cell r="C3504" t="str">
            <v>065</v>
          </cell>
          <cell r="D3504" t="str">
            <v xml:space="preserve">COHASSET                     </v>
          </cell>
          <cell r="E3504">
            <v>0</v>
          </cell>
          <cell r="G3504">
            <v>8390</v>
          </cell>
          <cell r="H3504" t="str">
            <v>Substitute Teachers (2325)</v>
          </cell>
          <cell r="I3504">
            <v>118044</v>
          </cell>
          <cell r="J3504">
            <v>0</v>
          </cell>
          <cell r="K3504">
            <v>118044</v>
          </cell>
          <cell r="L3504">
            <v>0.56470931324508467</v>
          </cell>
          <cell r="M3504">
            <v>76.582327753989873</v>
          </cell>
        </row>
        <row r="3505">
          <cell r="A3505">
            <v>3503</v>
          </cell>
          <cell r="B3505">
            <v>27</v>
          </cell>
          <cell r="C3505" t="str">
            <v>065</v>
          </cell>
          <cell r="D3505" t="str">
            <v xml:space="preserve">COHASSET                     </v>
          </cell>
          <cell r="E3505">
            <v>0</v>
          </cell>
          <cell r="G3505">
            <v>8395</v>
          </cell>
          <cell r="H3505" t="str">
            <v>Non-Clerical Paraprofs./Instructional Assistants (2330)</v>
          </cell>
          <cell r="I3505">
            <v>420101</v>
          </cell>
          <cell r="J3505">
            <v>279094</v>
          </cell>
          <cell r="K3505">
            <v>699195</v>
          </cell>
          <cell r="L3505">
            <v>3.3448707962657731</v>
          </cell>
          <cell r="M3505">
            <v>453.61035422343321</v>
          </cell>
        </row>
        <row r="3506">
          <cell r="A3506">
            <v>3504</v>
          </cell>
          <cell r="B3506">
            <v>28</v>
          </cell>
          <cell r="C3506" t="str">
            <v>065</v>
          </cell>
          <cell r="D3506" t="str">
            <v xml:space="preserve">COHASSET                     </v>
          </cell>
          <cell r="E3506">
            <v>0</v>
          </cell>
          <cell r="G3506">
            <v>8400</v>
          </cell>
          <cell r="H3506" t="str">
            <v>Librarians and Media Center Directors (2340)</v>
          </cell>
          <cell r="I3506">
            <v>168308</v>
          </cell>
          <cell r="J3506">
            <v>0</v>
          </cell>
          <cell r="K3506">
            <v>168308</v>
          </cell>
          <cell r="L3506">
            <v>0.80516667593146374</v>
          </cell>
          <cell r="M3506">
            <v>109.19164396003633</v>
          </cell>
        </row>
        <row r="3507">
          <cell r="A3507">
            <v>3505</v>
          </cell>
          <cell r="B3507">
            <v>29</v>
          </cell>
          <cell r="C3507" t="str">
            <v>065</v>
          </cell>
          <cell r="D3507" t="str">
            <v xml:space="preserve">COHASSET                     </v>
          </cell>
          <cell r="E3507">
            <v>8</v>
          </cell>
          <cell r="F3507" t="str">
            <v>Professional Development</v>
          </cell>
          <cell r="I3507">
            <v>47007</v>
          </cell>
          <cell r="J3507">
            <v>38823</v>
          </cell>
          <cell r="K3507">
            <v>85830</v>
          </cell>
          <cell r="L3507">
            <v>0.41060113479571697</v>
          </cell>
          <cell r="M3507">
            <v>55.683145192681977</v>
          </cell>
        </row>
        <row r="3508">
          <cell r="A3508">
            <v>3506</v>
          </cell>
          <cell r="B3508">
            <v>30</v>
          </cell>
          <cell r="C3508" t="str">
            <v>065</v>
          </cell>
          <cell r="D3508" t="str">
            <v xml:space="preserve">COHASSET                     </v>
          </cell>
          <cell r="E3508">
            <v>0</v>
          </cell>
          <cell r="G3508">
            <v>8405</v>
          </cell>
          <cell r="H3508" t="str">
            <v>Professional Development Leadership (2351)</v>
          </cell>
          <cell r="I3508">
            <v>0</v>
          </cell>
          <cell r="J3508">
            <v>0</v>
          </cell>
          <cell r="K3508">
            <v>0</v>
          </cell>
          <cell r="L3508">
            <v>0</v>
          </cell>
          <cell r="M3508">
            <v>0</v>
          </cell>
        </row>
        <row r="3509">
          <cell r="A3509">
            <v>3507</v>
          </cell>
          <cell r="B3509">
            <v>31</v>
          </cell>
          <cell r="C3509" t="str">
            <v>065</v>
          </cell>
          <cell r="D3509" t="str">
            <v xml:space="preserve">COHASSET                     </v>
          </cell>
          <cell r="E3509">
            <v>0</v>
          </cell>
          <cell r="G3509">
            <v>8410</v>
          </cell>
          <cell r="H3509" t="str">
            <v>Teacher/Instructional Staff-Professional Days (2353)</v>
          </cell>
          <cell r="I3509">
            <v>0</v>
          </cell>
          <cell r="J3509">
            <v>0</v>
          </cell>
          <cell r="K3509">
            <v>0</v>
          </cell>
          <cell r="L3509">
            <v>0</v>
          </cell>
          <cell r="M3509">
            <v>0</v>
          </cell>
        </row>
        <row r="3510">
          <cell r="A3510">
            <v>3508</v>
          </cell>
          <cell r="B3510">
            <v>32</v>
          </cell>
          <cell r="C3510" t="str">
            <v>065</v>
          </cell>
          <cell r="D3510" t="str">
            <v xml:space="preserve">COHASSET                     </v>
          </cell>
          <cell r="E3510">
            <v>0</v>
          </cell>
          <cell r="G3510">
            <v>8415</v>
          </cell>
          <cell r="H3510" t="str">
            <v>Substitutes for Instructional Staff at Prof. Dev. (2355)</v>
          </cell>
          <cell r="I3510">
            <v>0</v>
          </cell>
          <cell r="J3510">
            <v>0</v>
          </cell>
          <cell r="K3510">
            <v>0</v>
          </cell>
          <cell r="L3510">
            <v>0</v>
          </cell>
          <cell r="M3510">
            <v>0</v>
          </cell>
        </row>
        <row r="3511">
          <cell r="A3511">
            <v>3509</v>
          </cell>
          <cell r="B3511">
            <v>33</v>
          </cell>
          <cell r="C3511" t="str">
            <v>065</v>
          </cell>
          <cell r="D3511" t="str">
            <v xml:space="preserve">COHASSET                     </v>
          </cell>
          <cell r="E3511">
            <v>0</v>
          </cell>
          <cell r="G3511">
            <v>8420</v>
          </cell>
          <cell r="H3511" t="str">
            <v>Prof. Dev.  Stipends, Providers and Expenses (2357)</v>
          </cell>
          <cell r="I3511">
            <v>47007</v>
          </cell>
          <cell r="J3511">
            <v>38823</v>
          </cell>
          <cell r="K3511">
            <v>85830</v>
          </cell>
          <cell r="L3511">
            <v>0.41060113479571697</v>
          </cell>
          <cell r="M3511">
            <v>55.683145192681977</v>
          </cell>
        </row>
        <row r="3512">
          <cell r="A3512">
            <v>3510</v>
          </cell>
          <cell r="B3512">
            <v>34</v>
          </cell>
          <cell r="C3512" t="str">
            <v>065</v>
          </cell>
          <cell r="D3512" t="str">
            <v xml:space="preserve">COHASSET                     </v>
          </cell>
          <cell r="E3512">
            <v>9</v>
          </cell>
          <cell r="F3512" t="str">
            <v>Instructional Materials, Equipment and Technology</v>
          </cell>
          <cell r="I3512">
            <v>643330</v>
          </cell>
          <cell r="J3512">
            <v>284658</v>
          </cell>
          <cell r="K3512">
            <v>927988</v>
          </cell>
          <cell r="L3512">
            <v>4.4393909574368848</v>
          </cell>
          <cell r="M3512">
            <v>602.04229920851174</v>
          </cell>
        </row>
        <row r="3513">
          <cell r="A3513">
            <v>3511</v>
          </cell>
          <cell r="B3513">
            <v>35</v>
          </cell>
          <cell r="C3513" t="str">
            <v>065</v>
          </cell>
          <cell r="D3513" t="str">
            <v xml:space="preserve">COHASSET                     </v>
          </cell>
          <cell r="E3513">
            <v>0</v>
          </cell>
          <cell r="G3513">
            <v>8425</v>
          </cell>
          <cell r="H3513" t="str">
            <v>Textbooks &amp; Related Software/Media/Materials (2410)</v>
          </cell>
          <cell r="I3513">
            <v>152059</v>
          </cell>
          <cell r="J3513">
            <v>945</v>
          </cell>
          <cell r="K3513">
            <v>153004</v>
          </cell>
          <cell r="L3513">
            <v>0.73195404903045413</v>
          </cell>
          <cell r="M3513">
            <v>99.263007655378217</v>
          </cell>
        </row>
        <row r="3514">
          <cell r="A3514">
            <v>3512</v>
          </cell>
          <cell r="B3514">
            <v>36</v>
          </cell>
          <cell r="C3514" t="str">
            <v>065</v>
          </cell>
          <cell r="D3514" t="str">
            <v xml:space="preserve">COHASSET                     </v>
          </cell>
          <cell r="E3514">
            <v>0</v>
          </cell>
          <cell r="G3514">
            <v>8430</v>
          </cell>
          <cell r="H3514" t="str">
            <v>Other Instructional Materials (2415)</v>
          </cell>
          <cell r="I3514">
            <v>174335</v>
          </cell>
          <cell r="J3514">
            <v>19104</v>
          </cell>
          <cell r="K3514">
            <v>193439</v>
          </cell>
          <cell r="L3514">
            <v>0.92539057338632991</v>
          </cell>
          <cell r="M3514">
            <v>125.49565330219281</v>
          </cell>
        </row>
        <row r="3515">
          <cell r="A3515">
            <v>3513</v>
          </cell>
          <cell r="B3515">
            <v>37</v>
          </cell>
          <cell r="C3515" t="str">
            <v>065</v>
          </cell>
          <cell r="D3515" t="str">
            <v xml:space="preserve">COHASSET                     </v>
          </cell>
          <cell r="E3515">
            <v>0</v>
          </cell>
          <cell r="G3515">
            <v>8435</v>
          </cell>
          <cell r="H3515" t="str">
            <v>Instructional Equipment (2420)</v>
          </cell>
          <cell r="I3515">
            <v>79923</v>
          </cell>
          <cell r="J3515">
            <v>0</v>
          </cell>
          <cell r="K3515">
            <v>79923</v>
          </cell>
          <cell r="L3515">
            <v>0.38234270646951052</v>
          </cell>
          <cell r="M3515">
            <v>51.850914752822106</v>
          </cell>
        </row>
        <row r="3516">
          <cell r="A3516">
            <v>3514</v>
          </cell>
          <cell r="B3516">
            <v>38</v>
          </cell>
          <cell r="C3516" t="str">
            <v>065</v>
          </cell>
          <cell r="D3516" t="str">
            <v xml:space="preserve">COHASSET                     </v>
          </cell>
          <cell r="E3516">
            <v>0</v>
          </cell>
          <cell r="G3516">
            <v>8440</v>
          </cell>
          <cell r="H3516" t="str">
            <v>General Supplies (2430)</v>
          </cell>
          <cell r="I3516">
            <v>119139</v>
          </cell>
          <cell r="J3516">
            <v>85658</v>
          </cell>
          <cell r="K3516">
            <v>204797</v>
          </cell>
          <cell r="L3516">
            <v>0.97972597696328145</v>
          </cell>
          <cell r="M3516">
            <v>132.86427922667704</v>
          </cell>
        </row>
        <row r="3517">
          <cell r="A3517">
            <v>3515</v>
          </cell>
          <cell r="B3517">
            <v>39</v>
          </cell>
          <cell r="C3517" t="str">
            <v>065</v>
          </cell>
          <cell r="D3517" t="str">
            <v xml:space="preserve">COHASSET                     </v>
          </cell>
          <cell r="E3517">
            <v>0</v>
          </cell>
          <cell r="G3517">
            <v>8445</v>
          </cell>
          <cell r="H3517" t="str">
            <v>Other Instructional Services (2440)</v>
          </cell>
          <cell r="I3517">
            <v>0</v>
          </cell>
          <cell r="J3517">
            <v>4867</v>
          </cell>
          <cell r="K3517">
            <v>4867</v>
          </cell>
          <cell r="L3517">
            <v>2.3283184469891118E-2</v>
          </cell>
          <cell r="M3517">
            <v>3.157519138445569</v>
          </cell>
        </row>
        <row r="3518">
          <cell r="A3518">
            <v>3516</v>
          </cell>
          <cell r="B3518">
            <v>40</v>
          </cell>
          <cell r="C3518" t="str">
            <v>065</v>
          </cell>
          <cell r="D3518" t="str">
            <v xml:space="preserve">COHASSET                     </v>
          </cell>
          <cell r="E3518">
            <v>0</v>
          </cell>
          <cell r="G3518">
            <v>8450</v>
          </cell>
          <cell r="H3518" t="str">
            <v>Classroom Instructional Technology (2451)</v>
          </cell>
          <cell r="I3518">
            <v>108800</v>
          </cell>
          <cell r="J3518">
            <v>174084</v>
          </cell>
          <cell r="K3518">
            <v>282884</v>
          </cell>
          <cell r="L3518">
            <v>1.3532854644710661</v>
          </cell>
          <cell r="M3518">
            <v>183.52406902815622</v>
          </cell>
        </row>
        <row r="3519">
          <cell r="A3519">
            <v>3517</v>
          </cell>
          <cell r="B3519">
            <v>41</v>
          </cell>
          <cell r="C3519" t="str">
            <v>065</v>
          </cell>
          <cell r="D3519" t="str">
            <v xml:space="preserve">COHASSET                     </v>
          </cell>
          <cell r="E3519">
            <v>0</v>
          </cell>
          <cell r="G3519">
            <v>8455</v>
          </cell>
          <cell r="H3519" t="str">
            <v>Other Instructional Hardware  (2453)</v>
          </cell>
          <cell r="I3519">
            <v>0</v>
          </cell>
          <cell r="J3519">
            <v>0</v>
          </cell>
          <cell r="K3519">
            <v>0</v>
          </cell>
          <cell r="L3519">
            <v>0</v>
          </cell>
          <cell r="M3519">
            <v>0</v>
          </cell>
        </row>
        <row r="3520">
          <cell r="A3520">
            <v>3518</v>
          </cell>
          <cell r="B3520">
            <v>42</v>
          </cell>
          <cell r="C3520" t="str">
            <v>065</v>
          </cell>
          <cell r="D3520" t="str">
            <v xml:space="preserve">COHASSET                     </v>
          </cell>
          <cell r="E3520">
            <v>0</v>
          </cell>
          <cell r="G3520">
            <v>8460</v>
          </cell>
          <cell r="H3520" t="str">
            <v>Instructional Software (2455)</v>
          </cell>
          <cell r="I3520">
            <v>9074</v>
          </cell>
          <cell r="J3520">
            <v>0</v>
          </cell>
          <cell r="K3520">
            <v>9074</v>
          </cell>
          <cell r="L3520">
            <v>4.3409002646351343E-2</v>
          </cell>
          <cell r="M3520">
            <v>5.8868561048397554</v>
          </cell>
        </row>
        <row r="3521">
          <cell r="A3521">
            <v>3519</v>
          </cell>
          <cell r="B3521">
            <v>43</v>
          </cell>
          <cell r="C3521" t="str">
            <v>065</v>
          </cell>
          <cell r="D3521" t="str">
            <v xml:space="preserve">COHASSET                     </v>
          </cell>
          <cell r="E3521">
            <v>10</v>
          </cell>
          <cell r="F3521" t="str">
            <v>Guidance, Counseling and Testing</v>
          </cell>
          <cell r="I3521">
            <v>507971</v>
          </cell>
          <cell r="J3521">
            <v>0</v>
          </cell>
          <cell r="K3521">
            <v>507971</v>
          </cell>
          <cell r="L3521">
            <v>2.4300765355157306</v>
          </cell>
          <cell r="M3521">
            <v>329.5517062410795</v>
          </cell>
        </row>
        <row r="3522">
          <cell r="A3522">
            <v>3520</v>
          </cell>
          <cell r="B3522">
            <v>44</v>
          </cell>
          <cell r="C3522" t="str">
            <v>065</v>
          </cell>
          <cell r="D3522" t="str">
            <v xml:space="preserve">COHASSET                     </v>
          </cell>
          <cell r="E3522">
            <v>0</v>
          </cell>
          <cell r="G3522">
            <v>8465</v>
          </cell>
          <cell r="H3522" t="str">
            <v>Guidance and Adjustment Counselors (2710)</v>
          </cell>
          <cell r="I3522">
            <v>370889</v>
          </cell>
          <cell r="J3522">
            <v>0</v>
          </cell>
          <cell r="K3522">
            <v>370889</v>
          </cell>
          <cell r="L3522">
            <v>1.7742915563701347</v>
          </cell>
          <cell r="M3522">
            <v>240.61826910600752</v>
          </cell>
        </row>
        <row r="3523">
          <cell r="A3523">
            <v>3521</v>
          </cell>
          <cell r="B3523">
            <v>45</v>
          </cell>
          <cell r="C3523" t="str">
            <v>065</v>
          </cell>
          <cell r="D3523" t="str">
            <v xml:space="preserve">COHASSET                     </v>
          </cell>
          <cell r="E3523">
            <v>0</v>
          </cell>
          <cell r="G3523">
            <v>8470</v>
          </cell>
          <cell r="H3523" t="str">
            <v>Testing and Assessment (2720)</v>
          </cell>
          <cell r="I3523">
            <v>31703</v>
          </cell>
          <cell r="J3523">
            <v>0</v>
          </cell>
          <cell r="K3523">
            <v>31703</v>
          </cell>
          <cell r="L3523">
            <v>0.1516636115161204</v>
          </cell>
          <cell r="M3523">
            <v>20.567665758401454</v>
          </cell>
        </row>
        <row r="3524">
          <cell r="A3524">
            <v>3522</v>
          </cell>
          <cell r="B3524">
            <v>46</v>
          </cell>
          <cell r="C3524" t="str">
            <v>065</v>
          </cell>
          <cell r="D3524" t="str">
            <v xml:space="preserve">COHASSET                     </v>
          </cell>
          <cell r="E3524">
            <v>0</v>
          </cell>
          <cell r="G3524">
            <v>8475</v>
          </cell>
          <cell r="H3524" t="str">
            <v>Psychological Services (2800)</v>
          </cell>
          <cell r="I3524">
            <v>105379</v>
          </cell>
          <cell r="J3524">
            <v>0</v>
          </cell>
          <cell r="K3524">
            <v>105379</v>
          </cell>
          <cell r="L3524">
            <v>0.50412136762947524</v>
          </cell>
          <cell r="M3524">
            <v>68.365771376670551</v>
          </cell>
        </row>
        <row r="3525">
          <cell r="A3525">
            <v>3523</v>
          </cell>
          <cell r="B3525">
            <v>47</v>
          </cell>
          <cell r="C3525" t="str">
            <v>065</v>
          </cell>
          <cell r="D3525" t="str">
            <v xml:space="preserve">COHASSET                     </v>
          </cell>
          <cell r="E3525">
            <v>11</v>
          </cell>
          <cell r="F3525" t="str">
            <v>Pupil Services</v>
          </cell>
          <cell r="I3525">
            <v>546438</v>
          </cell>
          <cell r="J3525">
            <v>847862</v>
          </cell>
          <cell r="K3525">
            <v>1394300</v>
          </cell>
          <cell r="L3525">
            <v>6.6701754892889218</v>
          </cell>
          <cell r="M3525">
            <v>904.56727650188134</v>
          </cell>
        </row>
        <row r="3526">
          <cell r="A3526">
            <v>3524</v>
          </cell>
          <cell r="B3526">
            <v>48</v>
          </cell>
          <cell r="C3526" t="str">
            <v>065</v>
          </cell>
          <cell r="D3526" t="str">
            <v xml:space="preserve">COHASSET                     </v>
          </cell>
          <cell r="E3526">
            <v>0</v>
          </cell>
          <cell r="G3526">
            <v>8485</v>
          </cell>
          <cell r="H3526" t="str">
            <v>Attendance and Parent Liaison Services (3100)</v>
          </cell>
          <cell r="I3526">
            <v>0</v>
          </cell>
          <cell r="J3526">
            <v>0</v>
          </cell>
          <cell r="K3526">
            <v>0</v>
          </cell>
          <cell r="L3526">
            <v>0</v>
          </cell>
          <cell r="M3526">
            <v>0</v>
          </cell>
        </row>
        <row r="3527">
          <cell r="A3527">
            <v>3525</v>
          </cell>
          <cell r="B3527">
            <v>49</v>
          </cell>
          <cell r="C3527" t="str">
            <v>065</v>
          </cell>
          <cell r="D3527" t="str">
            <v xml:space="preserve">COHASSET                     </v>
          </cell>
          <cell r="E3527">
            <v>0</v>
          </cell>
          <cell r="G3527">
            <v>8490</v>
          </cell>
          <cell r="H3527" t="str">
            <v>Medical/Health Services (3200)</v>
          </cell>
          <cell r="I3527">
            <v>109620</v>
          </cell>
          <cell r="J3527">
            <v>44365</v>
          </cell>
          <cell r="K3527">
            <v>153985</v>
          </cell>
          <cell r="L3527">
            <v>0.7366470434756901</v>
          </cell>
          <cell r="M3527">
            <v>99.899442065654597</v>
          </cell>
        </row>
        <row r="3528">
          <cell r="A3528">
            <v>3526</v>
          </cell>
          <cell r="B3528">
            <v>50</v>
          </cell>
          <cell r="C3528" t="str">
            <v>065</v>
          </cell>
          <cell r="D3528" t="str">
            <v xml:space="preserve">COHASSET                     </v>
          </cell>
          <cell r="E3528">
            <v>0</v>
          </cell>
          <cell r="G3528">
            <v>8495</v>
          </cell>
          <cell r="H3528" t="str">
            <v>In-District Transportation (3300)</v>
          </cell>
          <cell r="I3528">
            <v>204533</v>
          </cell>
          <cell r="J3528">
            <v>238349</v>
          </cell>
          <cell r="K3528">
            <v>442882</v>
          </cell>
          <cell r="L3528">
            <v>2.118698028435241</v>
          </cell>
          <cell r="M3528">
            <v>287.32451018554559</v>
          </cell>
        </row>
        <row r="3529">
          <cell r="A3529">
            <v>3527</v>
          </cell>
          <cell r="B3529">
            <v>51</v>
          </cell>
          <cell r="C3529" t="str">
            <v>065</v>
          </cell>
          <cell r="D3529" t="str">
            <v xml:space="preserve">COHASSET                     </v>
          </cell>
          <cell r="E3529">
            <v>0</v>
          </cell>
          <cell r="G3529">
            <v>8500</v>
          </cell>
          <cell r="H3529" t="str">
            <v>Food Salaries and Other Expenses (3400)</v>
          </cell>
          <cell r="I3529">
            <v>0</v>
          </cell>
          <cell r="J3529">
            <v>326320</v>
          </cell>
          <cell r="K3529">
            <v>326320</v>
          </cell>
          <cell r="L3529">
            <v>1.5610784376854057</v>
          </cell>
          <cell r="M3529">
            <v>211.70364603607109</v>
          </cell>
        </row>
        <row r="3530">
          <cell r="A3530">
            <v>3528</v>
          </cell>
          <cell r="B3530">
            <v>52</v>
          </cell>
          <cell r="C3530" t="str">
            <v>065</v>
          </cell>
          <cell r="D3530" t="str">
            <v xml:space="preserve">COHASSET                     </v>
          </cell>
          <cell r="E3530">
            <v>0</v>
          </cell>
          <cell r="G3530">
            <v>8505</v>
          </cell>
          <cell r="H3530" t="str">
            <v>Athletics (3510)</v>
          </cell>
          <cell r="I3530">
            <v>177396</v>
          </cell>
          <cell r="J3530">
            <v>230260</v>
          </cell>
          <cell r="K3530">
            <v>407656</v>
          </cell>
          <cell r="L3530">
            <v>1.9501807783558522</v>
          </cell>
          <cell r="M3530">
            <v>264.47125989360319</v>
          </cell>
        </row>
        <row r="3531">
          <cell r="A3531">
            <v>3529</v>
          </cell>
          <cell r="B3531">
            <v>53</v>
          </cell>
          <cell r="C3531" t="str">
            <v>065</v>
          </cell>
          <cell r="D3531" t="str">
            <v xml:space="preserve">COHASSET                     </v>
          </cell>
          <cell r="E3531">
            <v>0</v>
          </cell>
          <cell r="G3531">
            <v>8510</v>
          </cell>
          <cell r="H3531" t="str">
            <v>Other Student Body Activities (3520)</v>
          </cell>
          <cell r="I3531">
            <v>54889</v>
          </cell>
          <cell r="J3531">
            <v>8568</v>
          </cell>
          <cell r="K3531">
            <v>63457</v>
          </cell>
          <cell r="L3531">
            <v>0.30357120133673321</v>
          </cell>
          <cell r="M3531">
            <v>41.168418321006875</v>
          </cell>
        </row>
        <row r="3532">
          <cell r="A3532">
            <v>3530</v>
          </cell>
          <cell r="B3532">
            <v>54</v>
          </cell>
          <cell r="C3532" t="str">
            <v>065</v>
          </cell>
          <cell r="D3532" t="str">
            <v xml:space="preserve">COHASSET                     </v>
          </cell>
          <cell r="E3532">
            <v>0</v>
          </cell>
          <cell r="G3532">
            <v>8515</v>
          </cell>
          <cell r="H3532" t="str">
            <v>School Security  (3600)</v>
          </cell>
          <cell r="I3532">
            <v>0</v>
          </cell>
          <cell r="J3532">
            <v>0</v>
          </cell>
          <cell r="K3532">
            <v>0</v>
          </cell>
          <cell r="L3532">
            <v>0</v>
          </cell>
          <cell r="M3532">
            <v>0</v>
          </cell>
        </row>
        <row r="3533">
          <cell r="A3533">
            <v>3531</v>
          </cell>
          <cell r="B3533">
            <v>55</v>
          </cell>
          <cell r="C3533" t="str">
            <v>065</v>
          </cell>
          <cell r="D3533" t="str">
            <v xml:space="preserve">COHASSET                     </v>
          </cell>
          <cell r="E3533">
            <v>12</v>
          </cell>
          <cell r="F3533" t="str">
            <v>Operations and Maintenance</v>
          </cell>
          <cell r="I3533">
            <v>1716727</v>
          </cell>
          <cell r="J3533">
            <v>343</v>
          </cell>
          <cell r="K3533">
            <v>1717070</v>
          </cell>
          <cell r="L3533">
            <v>8.2142711234263288</v>
          </cell>
          <cell r="M3533">
            <v>1113.9678214610094</v>
          </cell>
        </row>
        <row r="3534">
          <cell r="A3534">
            <v>3532</v>
          </cell>
          <cell r="B3534">
            <v>56</v>
          </cell>
          <cell r="C3534" t="str">
            <v>065</v>
          </cell>
          <cell r="D3534" t="str">
            <v xml:space="preserve">COHASSET                     </v>
          </cell>
          <cell r="E3534">
            <v>0</v>
          </cell>
          <cell r="G3534">
            <v>8520</v>
          </cell>
          <cell r="H3534" t="str">
            <v>Custodial Services (4110)</v>
          </cell>
          <cell r="I3534">
            <v>616466</v>
          </cell>
          <cell r="J3534">
            <v>0</v>
          </cell>
          <cell r="K3534">
            <v>616466</v>
          </cell>
          <cell r="L3534">
            <v>2.9491044991608582</v>
          </cell>
          <cell r="M3534">
            <v>399.93901647852601</v>
          </cell>
        </row>
        <row r="3535">
          <cell r="A3535">
            <v>3533</v>
          </cell>
          <cell r="B3535">
            <v>57</v>
          </cell>
          <cell r="C3535" t="str">
            <v>065</v>
          </cell>
          <cell r="D3535" t="str">
            <v xml:space="preserve">COHASSET                     </v>
          </cell>
          <cell r="E3535">
            <v>0</v>
          </cell>
          <cell r="G3535">
            <v>8525</v>
          </cell>
          <cell r="H3535" t="str">
            <v>Heating of Buildings (4120)</v>
          </cell>
          <cell r="I3535">
            <v>286594</v>
          </cell>
          <cell r="J3535">
            <v>0</v>
          </cell>
          <cell r="K3535">
            <v>286594</v>
          </cell>
          <cell r="L3535">
            <v>1.3710336901508062</v>
          </cell>
          <cell r="M3535">
            <v>185.93097184377837</v>
          </cell>
        </row>
        <row r="3536">
          <cell r="A3536">
            <v>3534</v>
          </cell>
          <cell r="B3536">
            <v>58</v>
          </cell>
          <cell r="C3536" t="str">
            <v>065</v>
          </cell>
          <cell r="D3536" t="str">
            <v xml:space="preserve">COHASSET                     </v>
          </cell>
          <cell r="E3536">
            <v>0</v>
          </cell>
          <cell r="G3536">
            <v>8530</v>
          </cell>
          <cell r="H3536" t="str">
            <v>Utility Services (4130)</v>
          </cell>
          <cell r="I3536">
            <v>458037</v>
          </cell>
          <cell r="J3536">
            <v>0</v>
          </cell>
          <cell r="K3536">
            <v>458037</v>
          </cell>
          <cell r="L3536">
            <v>2.1911978559760668</v>
          </cell>
          <cell r="M3536">
            <v>297.15648112105873</v>
          </cell>
        </row>
        <row r="3537">
          <cell r="A3537">
            <v>3535</v>
          </cell>
          <cell r="B3537">
            <v>59</v>
          </cell>
          <cell r="C3537" t="str">
            <v>065</v>
          </cell>
          <cell r="D3537" t="str">
            <v xml:space="preserve">COHASSET                     </v>
          </cell>
          <cell r="E3537">
            <v>0</v>
          </cell>
          <cell r="G3537">
            <v>8535</v>
          </cell>
          <cell r="H3537" t="str">
            <v>Maintenance of Grounds (4210)</v>
          </cell>
          <cell r="I3537">
            <v>41251</v>
          </cell>
          <cell r="J3537">
            <v>0</v>
          </cell>
          <cell r="K3537">
            <v>41251</v>
          </cell>
          <cell r="L3537">
            <v>0.19734017722775393</v>
          </cell>
          <cell r="M3537">
            <v>26.76203451407811</v>
          </cell>
        </row>
        <row r="3538">
          <cell r="A3538">
            <v>3536</v>
          </cell>
          <cell r="B3538">
            <v>60</v>
          </cell>
          <cell r="C3538" t="str">
            <v>065</v>
          </cell>
          <cell r="D3538" t="str">
            <v xml:space="preserve">COHASSET                     </v>
          </cell>
          <cell r="E3538">
            <v>0</v>
          </cell>
          <cell r="G3538">
            <v>8540</v>
          </cell>
          <cell r="H3538" t="str">
            <v>Maintenance of Buildings (4220)</v>
          </cell>
          <cell r="I3538">
            <v>271301</v>
          </cell>
          <cell r="J3538">
            <v>0</v>
          </cell>
          <cell r="K3538">
            <v>271301</v>
          </cell>
          <cell r="L3538">
            <v>1.297873686021354</v>
          </cell>
          <cell r="M3538">
            <v>176.00947190865446</v>
          </cell>
        </row>
        <row r="3539">
          <cell r="A3539">
            <v>3537</v>
          </cell>
          <cell r="B3539">
            <v>61</v>
          </cell>
          <cell r="C3539" t="str">
            <v>065</v>
          </cell>
          <cell r="D3539" t="str">
            <v xml:space="preserve">COHASSET                     </v>
          </cell>
          <cell r="E3539">
            <v>0</v>
          </cell>
          <cell r="G3539">
            <v>8545</v>
          </cell>
          <cell r="H3539" t="str">
            <v>Building Security System (4225)</v>
          </cell>
          <cell r="I3539">
            <v>8615</v>
          </cell>
          <cell r="J3539">
            <v>0</v>
          </cell>
          <cell r="K3539">
            <v>8615</v>
          </cell>
          <cell r="L3539">
            <v>4.121319790591986E-2</v>
          </cell>
          <cell r="M3539">
            <v>5.5890748670040216</v>
          </cell>
        </row>
        <row r="3540">
          <cell r="A3540">
            <v>3538</v>
          </cell>
          <cell r="B3540">
            <v>62</v>
          </cell>
          <cell r="C3540" t="str">
            <v>065</v>
          </cell>
          <cell r="D3540" t="str">
            <v xml:space="preserve">COHASSET                     </v>
          </cell>
          <cell r="E3540">
            <v>0</v>
          </cell>
          <cell r="G3540">
            <v>8550</v>
          </cell>
          <cell r="H3540" t="str">
            <v>Maintenance of Equipment (4230)</v>
          </cell>
          <cell r="I3540">
            <v>34463</v>
          </cell>
          <cell r="J3540">
            <v>343</v>
          </cell>
          <cell r="K3540">
            <v>34806</v>
          </cell>
          <cell r="L3540">
            <v>0.16650801698356896</v>
          </cell>
          <cell r="M3540">
            <v>22.580770727909691</v>
          </cell>
        </row>
        <row r="3541">
          <cell r="A3541">
            <v>3539</v>
          </cell>
          <cell r="B3541">
            <v>63</v>
          </cell>
          <cell r="C3541" t="str">
            <v>065</v>
          </cell>
          <cell r="D3541" t="str">
            <v xml:space="preserve">COHASSET                     </v>
          </cell>
          <cell r="E3541">
            <v>0</v>
          </cell>
          <cell r="G3541">
            <v>8555</v>
          </cell>
          <cell r="H3541" t="str">
            <v xml:space="preserve">Extraordinary Maintenance (4300)   </v>
          </cell>
          <cell r="I3541">
            <v>0</v>
          </cell>
          <cell r="J3541">
            <v>0</v>
          </cell>
          <cell r="K3541">
            <v>0</v>
          </cell>
          <cell r="L3541">
            <v>0</v>
          </cell>
          <cell r="M3541">
            <v>0</v>
          </cell>
        </row>
        <row r="3542">
          <cell r="A3542">
            <v>3540</v>
          </cell>
          <cell r="B3542">
            <v>64</v>
          </cell>
          <cell r="C3542" t="str">
            <v>065</v>
          </cell>
          <cell r="D3542" t="str">
            <v xml:space="preserve">COHASSET                     </v>
          </cell>
          <cell r="E3542">
            <v>0</v>
          </cell>
          <cell r="G3542">
            <v>8560</v>
          </cell>
          <cell r="H3542" t="str">
            <v>Networking and Telecommunications (4400)</v>
          </cell>
          <cell r="I3542">
            <v>0</v>
          </cell>
          <cell r="J3542">
            <v>0</v>
          </cell>
          <cell r="K3542">
            <v>0</v>
          </cell>
          <cell r="L3542">
            <v>0</v>
          </cell>
          <cell r="M3542">
            <v>0</v>
          </cell>
        </row>
        <row r="3543">
          <cell r="A3543">
            <v>3541</v>
          </cell>
          <cell r="B3543">
            <v>65</v>
          </cell>
          <cell r="C3543" t="str">
            <v>065</v>
          </cell>
          <cell r="D3543" t="str">
            <v xml:space="preserve">COHASSET                     </v>
          </cell>
          <cell r="E3543">
            <v>0</v>
          </cell>
          <cell r="G3543">
            <v>8565</v>
          </cell>
          <cell r="H3543" t="str">
            <v>Technology Maintenance (4450)</v>
          </cell>
          <cell r="I3543">
            <v>0</v>
          </cell>
          <cell r="J3543">
            <v>0</v>
          </cell>
          <cell r="K3543">
            <v>0</v>
          </cell>
          <cell r="L3543">
            <v>0</v>
          </cell>
          <cell r="M3543">
            <v>0</v>
          </cell>
        </row>
        <row r="3544">
          <cell r="A3544">
            <v>3542</v>
          </cell>
          <cell r="B3544">
            <v>66</v>
          </cell>
          <cell r="C3544" t="str">
            <v>065</v>
          </cell>
          <cell r="D3544" t="str">
            <v xml:space="preserve">COHASSET                     </v>
          </cell>
          <cell r="E3544">
            <v>13</v>
          </cell>
          <cell r="F3544" t="str">
            <v>Insurance, Retirement Programs and Other</v>
          </cell>
          <cell r="I3544">
            <v>2870934</v>
          </cell>
          <cell r="J3544">
            <v>54049</v>
          </cell>
          <cell r="K3544">
            <v>2924983</v>
          </cell>
          <cell r="L3544">
            <v>13.992792019785396</v>
          </cell>
          <cell r="M3544">
            <v>1897.6145062929802</v>
          </cell>
        </row>
        <row r="3545">
          <cell r="A3545">
            <v>3543</v>
          </cell>
          <cell r="B3545">
            <v>67</v>
          </cell>
          <cell r="C3545" t="str">
            <v>065</v>
          </cell>
          <cell r="D3545" t="str">
            <v xml:space="preserve">COHASSET                     </v>
          </cell>
          <cell r="E3545">
            <v>0</v>
          </cell>
          <cell r="G3545">
            <v>8570</v>
          </cell>
          <cell r="H3545" t="str">
            <v>Employer Retirement Contributions (5100)</v>
          </cell>
          <cell r="I3545">
            <v>266818</v>
          </cell>
          <cell r="J3545">
            <v>2250</v>
          </cell>
          <cell r="K3545">
            <v>269068</v>
          </cell>
          <cell r="L3545">
            <v>1.287191263395246</v>
          </cell>
          <cell r="M3545">
            <v>174.56078889321395</v>
          </cell>
        </row>
        <row r="3546">
          <cell r="A3546">
            <v>3544</v>
          </cell>
          <cell r="B3546">
            <v>68</v>
          </cell>
          <cell r="C3546" t="str">
            <v>065</v>
          </cell>
          <cell r="D3546" t="str">
            <v xml:space="preserve">COHASSET                     </v>
          </cell>
          <cell r="E3546">
            <v>0</v>
          </cell>
          <cell r="G3546">
            <v>8575</v>
          </cell>
          <cell r="H3546" t="str">
            <v>Insurance for Active Employees (5200)</v>
          </cell>
          <cell r="I3546">
            <v>1519535</v>
          </cell>
          <cell r="J3546">
            <v>0</v>
          </cell>
          <cell r="K3546">
            <v>1519535</v>
          </cell>
          <cell r="L3546">
            <v>7.2692857434674334</v>
          </cell>
          <cell r="M3546">
            <v>985.81484364863104</v>
          </cell>
        </row>
        <row r="3547">
          <cell r="A3547">
            <v>3545</v>
          </cell>
          <cell r="B3547">
            <v>69</v>
          </cell>
          <cell r="C3547" t="str">
            <v>065</v>
          </cell>
          <cell r="D3547" t="str">
            <v xml:space="preserve">COHASSET                     </v>
          </cell>
          <cell r="E3547">
            <v>0</v>
          </cell>
          <cell r="G3547">
            <v>8580</v>
          </cell>
          <cell r="H3547" t="str">
            <v>Insurance for Retired School Employees (5250)</v>
          </cell>
          <cell r="I3547">
            <v>852546</v>
          </cell>
          <cell r="J3547">
            <v>0</v>
          </cell>
          <cell r="K3547">
            <v>852546</v>
          </cell>
          <cell r="L3547">
            <v>4.0784848545444401</v>
          </cell>
          <cell r="M3547">
            <v>553.09848189957177</v>
          </cell>
        </row>
        <row r="3548">
          <cell r="A3548">
            <v>3546</v>
          </cell>
          <cell r="B3548">
            <v>70</v>
          </cell>
          <cell r="C3548" t="str">
            <v>065</v>
          </cell>
          <cell r="D3548" t="str">
            <v xml:space="preserve">COHASSET                     </v>
          </cell>
          <cell r="E3548">
            <v>0</v>
          </cell>
          <cell r="G3548">
            <v>8585</v>
          </cell>
          <cell r="H3548" t="str">
            <v>Other Non-Employee Insurance (5260)</v>
          </cell>
          <cell r="I3548">
            <v>232035</v>
          </cell>
          <cell r="J3548">
            <v>0</v>
          </cell>
          <cell r="K3548">
            <v>232035</v>
          </cell>
          <cell r="L3548">
            <v>1.1100295271155096</v>
          </cell>
          <cell r="M3548">
            <v>150.53522771506422</v>
          </cell>
        </row>
        <row r="3549">
          <cell r="A3549">
            <v>3547</v>
          </cell>
          <cell r="B3549">
            <v>71</v>
          </cell>
          <cell r="C3549" t="str">
            <v>065</v>
          </cell>
          <cell r="D3549" t="str">
            <v xml:space="preserve">COHASSET                     </v>
          </cell>
          <cell r="E3549">
            <v>0</v>
          </cell>
          <cell r="G3549">
            <v>8590</v>
          </cell>
          <cell r="H3549" t="str">
            <v xml:space="preserve">Rental Lease of Equipment (5300)   </v>
          </cell>
          <cell r="I3549">
            <v>0</v>
          </cell>
          <cell r="J3549">
            <v>0</v>
          </cell>
          <cell r="K3549">
            <v>0</v>
          </cell>
          <cell r="L3549">
            <v>0</v>
          </cell>
          <cell r="M3549">
            <v>0</v>
          </cell>
        </row>
        <row r="3550">
          <cell r="A3550">
            <v>3548</v>
          </cell>
          <cell r="B3550">
            <v>72</v>
          </cell>
          <cell r="C3550" t="str">
            <v>065</v>
          </cell>
          <cell r="D3550" t="str">
            <v xml:space="preserve">COHASSET                     </v>
          </cell>
          <cell r="E3550">
            <v>0</v>
          </cell>
          <cell r="G3550">
            <v>8595</v>
          </cell>
          <cell r="H3550" t="str">
            <v>Rental Lease  of Buildings (5350)</v>
          </cell>
          <cell r="I3550">
            <v>0</v>
          </cell>
          <cell r="J3550">
            <v>51799</v>
          </cell>
          <cell r="K3550">
            <v>51799</v>
          </cell>
          <cell r="L3550">
            <v>0.24780063126276761</v>
          </cell>
          <cell r="M3550">
            <v>33.605164136499283</v>
          </cell>
        </row>
        <row r="3551">
          <cell r="A3551">
            <v>3549</v>
          </cell>
          <cell r="B3551">
            <v>73</v>
          </cell>
          <cell r="C3551" t="str">
            <v>065</v>
          </cell>
          <cell r="D3551" t="str">
            <v xml:space="preserve">COHASSET                     </v>
          </cell>
          <cell r="E3551">
            <v>0</v>
          </cell>
          <cell r="G3551">
            <v>8600</v>
          </cell>
          <cell r="H3551" t="str">
            <v>Short Term Interest RAN's (5400)</v>
          </cell>
          <cell r="I3551">
            <v>0</v>
          </cell>
          <cell r="J3551">
            <v>0</v>
          </cell>
          <cell r="K3551">
            <v>0</v>
          </cell>
          <cell r="L3551">
            <v>0</v>
          </cell>
          <cell r="M3551">
            <v>0</v>
          </cell>
        </row>
        <row r="3552">
          <cell r="A3552">
            <v>3550</v>
          </cell>
          <cell r="B3552">
            <v>74</v>
          </cell>
          <cell r="C3552" t="str">
            <v>065</v>
          </cell>
          <cell r="D3552" t="str">
            <v xml:space="preserve">COHASSET                     </v>
          </cell>
          <cell r="E3552">
            <v>0</v>
          </cell>
          <cell r="G3552">
            <v>8610</v>
          </cell>
          <cell r="H3552" t="str">
            <v>Crossing Guards, Inspections, Bank Charges (5500)</v>
          </cell>
          <cell r="I3552">
            <v>0</v>
          </cell>
          <cell r="J3552">
            <v>0</v>
          </cell>
          <cell r="K3552">
            <v>0</v>
          </cell>
          <cell r="L3552">
            <v>0</v>
          </cell>
          <cell r="M3552">
            <v>0</v>
          </cell>
        </row>
        <row r="3553">
          <cell r="A3553">
            <v>3551</v>
          </cell>
          <cell r="B3553">
            <v>75</v>
          </cell>
          <cell r="C3553" t="str">
            <v>065</v>
          </cell>
          <cell r="D3553" t="str">
            <v xml:space="preserve">COHASSET                     </v>
          </cell>
          <cell r="E3553">
            <v>14</v>
          </cell>
          <cell r="F3553" t="str">
            <v xml:space="preserve">Payments To Out-Of-District Schools </v>
          </cell>
          <cell r="I3553">
            <v>1180003</v>
          </cell>
          <cell r="J3553">
            <v>211290</v>
          </cell>
          <cell r="K3553">
            <v>1391293</v>
          </cell>
          <cell r="L3553">
            <v>6.6557903371005178</v>
          </cell>
          <cell r="M3553">
            <v>49867.132616487455</v>
          </cell>
        </row>
        <row r="3554">
          <cell r="A3554">
            <v>3552</v>
          </cell>
          <cell r="B3554">
            <v>76</v>
          </cell>
          <cell r="C3554" t="str">
            <v>065</v>
          </cell>
          <cell r="D3554" t="str">
            <v xml:space="preserve">COHASSET                     </v>
          </cell>
          <cell r="E3554">
            <v>15</v>
          </cell>
          <cell r="F3554" t="str">
            <v>Tuition To Other Schools (9000)</v>
          </cell>
          <cell r="G3554" t="str">
            <v xml:space="preserve"> </v>
          </cell>
          <cell r="I3554">
            <v>999335</v>
          </cell>
          <cell r="J3554">
            <v>211290</v>
          </cell>
          <cell r="K3554">
            <v>1210625</v>
          </cell>
          <cell r="L3554">
            <v>5.7914948014920755</v>
          </cell>
          <cell r="M3554">
            <v>43391.577060931901</v>
          </cell>
        </row>
        <row r="3555">
          <cell r="A3555">
            <v>3553</v>
          </cell>
          <cell r="B3555">
            <v>77</v>
          </cell>
          <cell r="C3555" t="str">
            <v>065</v>
          </cell>
          <cell r="D3555" t="str">
            <v xml:space="preserve">COHASSET                     </v>
          </cell>
          <cell r="E3555">
            <v>16</v>
          </cell>
          <cell r="F3555" t="str">
            <v>Out-of-District Transportation (3300)</v>
          </cell>
          <cell r="I3555">
            <v>180668</v>
          </cell>
          <cell r="K3555">
            <v>180668</v>
          </cell>
          <cell r="L3555">
            <v>0.86429553560844219</v>
          </cell>
          <cell r="M3555">
            <v>6475.5555555555557</v>
          </cell>
        </row>
        <row r="3556">
          <cell r="A3556">
            <v>3554</v>
          </cell>
          <cell r="B3556">
            <v>78</v>
          </cell>
          <cell r="C3556" t="str">
            <v>065</v>
          </cell>
          <cell r="D3556" t="str">
            <v xml:space="preserve">COHASSET                     </v>
          </cell>
          <cell r="E3556">
            <v>17</v>
          </cell>
          <cell r="F3556" t="str">
            <v>TOTAL EXPENDITURES</v>
          </cell>
          <cell r="I3556">
            <v>18430313</v>
          </cell>
          <cell r="J3556">
            <v>2473185</v>
          </cell>
          <cell r="K3556">
            <v>20903498</v>
          </cell>
          <cell r="L3556">
            <v>99.999999999999929</v>
          </cell>
          <cell r="M3556">
            <v>13320.268909704962</v>
          </cell>
        </row>
        <row r="3557">
          <cell r="A3557">
            <v>3555</v>
          </cell>
          <cell r="B3557">
            <v>79</v>
          </cell>
          <cell r="C3557" t="str">
            <v>065</v>
          </cell>
          <cell r="D3557" t="str">
            <v xml:space="preserve">COHASSET                     </v>
          </cell>
          <cell r="E3557">
            <v>18</v>
          </cell>
          <cell r="F3557" t="str">
            <v>percentage of overall spending from the general fund</v>
          </cell>
          <cell r="I3557">
            <v>88.1685591569411</v>
          </cell>
        </row>
        <row r="3558">
          <cell r="A3558">
            <v>3556</v>
          </cell>
          <cell r="B3558">
            <v>1</v>
          </cell>
          <cell r="C3558" t="str">
            <v>067</v>
          </cell>
          <cell r="D3558" t="str">
            <v xml:space="preserve">CONCORD                      </v>
          </cell>
          <cell r="E3558">
            <v>1</v>
          </cell>
          <cell r="F3558" t="str">
            <v>In-District FTE Average Membership</v>
          </cell>
          <cell r="G3558" t="str">
            <v xml:space="preserve"> </v>
          </cell>
        </row>
        <row r="3559">
          <cell r="A3559">
            <v>3557</v>
          </cell>
          <cell r="B3559">
            <v>2</v>
          </cell>
          <cell r="C3559" t="str">
            <v>067</v>
          </cell>
          <cell r="D3559" t="str">
            <v xml:space="preserve">CONCORD                      </v>
          </cell>
          <cell r="E3559">
            <v>2</v>
          </cell>
          <cell r="F3559" t="str">
            <v>Out-of-District FTE Average Membership</v>
          </cell>
          <cell r="G3559" t="str">
            <v xml:space="preserve"> </v>
          </cell>
        </row>
        <row r="3560">
          <cell r="A3560">
            <v>3558</v>
          </cell>
          <cell r="B3560">
            <v>3</v>
          </cell>
          <cell r="C3560" t="str">
            <v>067</v>
          </cell>
          <cell r="D3560" t="str">
            <v xml:space="preserve">CONCORD                      </v>
          </cell>
          <cell r="E3560">
            <v>3</v>
          </cell>
          <cell r="F3560" t="str">
            <v>Total FTE Average Membership</v>
          </cell>
          <cell r="G3560" t="str">
            <v xml:space="preserve"> </v>
          </cell>
        </row>
        <row r="3561">
          <cell r="A3561">
            <v>3559</v>
          </cell>
          <cell r="B3561">
            <v>4</v>
          </cell>
          <cell r="C3561" t="str">
            <v>067</v>
          </cell>
          <cell r="D3561" t="str">
            <v xml:space="preserve">CONCORD                      </v>
          </cell>
          <cell r="E3561">
            <v>4</v>
          </cell>
          <cell r="F3561" t="str">
            <v>Administration</v>
          </cell>
          <cell r="G3561" t="str">
            <v xml:space="preserve"> </v>
          </cell>
          <cell r="I3561">
            <v>1308697</v>
          </cell>
          <cell r="J3561">
            <v>0</v>
          </cell>
          <cell r="K3561">
            <v>1308697</v>
          </cell>
          <cell r="L3561">
            <v>3.975169516142059</v>
          </cell>
          <cell r="M3561">
            <v>673.30194988938615</v>
          </cell>
        </row>
        <row r="3562">
          <cell r="A3562">
            <v>3560</v>
          </cell>
          <cell r="B3562">
            <v>5</v>
          </cell>
          <cell r="C3562" t="str">
            <v>067</v>
          </cell>
          <cell r="D3562" t="str">
            <v xml:space="preserve">CONCORD                      </v>
          </cell>
          <cell r="E3562">
            <v>0</v>
          </cell>
          <cell r="G3562">
            <v>8300</v>
          </cell>
          <cell r="H3562" t="str">
            <v>School Committee (1110)</v>
          </cell>
          <cell r="I3562">
            <v>3512</v>
          </cell>
          <cell r="J3562">
            <v>0</v>
          </cell>
          <cell r="K3562">
            <v>3512</v>
          </cell>
          <cell r="L3562">
            <v>1.0667706383288808E-2</v>
          </cell>
          <cell r="M3562">
            <v>1.8068631990533519</v>
          </cell>
        </row>
        <row r="3563">
          <cell r="A3563">
            <v>3561</v>
          </cell>
          <cell r="B3563">
            <v>6</v>
          </cell>
          <cell r="C3563" t="str">
            <v>067</v>
          </cell>
          <cell r="D3563" t="str">
            <v xml:space="preserve">CONCORD                      </v>
          </cell>
          <cell r="E3563">
            <v>0</v>
          </cell>
          <cell r="G3563">
            <v>8305</v>
          </cell>
          <cell r="H3563" t="str">
            <v>Superintendent (1210)</v>
          </cell>
          <cell r="I3563">
            <v>170338</v>
          </cell>
          <cell r="J3563">
            <v>0</v>
          </cell>
          <cell r="K3563">
            <v>170338</v>
          </cell>
          <cell r="L3563">
            <v>0.51740198460041253</v>
          </cell>
          <cell r="M3563">
            <v>87.635952050213504</v>
          </cell>
        </row>
        <row r="3564">
          <cell r="A3564">
            <v>3562</v>
          </cell>
          <cell r="B3564">
            <v>7</v>
          </cell>
          <cell r="C3564" t="str">
            <v>067</v>
          </cell>
          <cell r="D3564" t="str">
            <v xml:space="preserve">CONCORD                      </v>
          </cell>
          <cell r="E3564">
            <v>0</v>
          </cell>
          <cell r="G3564">
            <v>8310</v>
          </cell>
          <cell r="H3564" t="str">
            <v>Assistant Superintendents (1220)</v>
          </cell>
          <cell r="I3564">
            <v>39345</v>
          </cell>
          <cell r="J3564">
            <v>0</v>
          </cell>
          <cell r="K3564">
            <v>39345</v>
          </cell>
          <cell r="L3564">
            <v>0.11951050901210084</v>
          </cell>
          <cell r="M3564">
            <v>20.242321345886712</v>
          </cell>
        </row>
        <row r="3565">
          <cell r="A3565">
            <v>3563</v>
          </cell>
          <cell r="B3565">
            <v>8</v>
          </cell>
          <cell r="C3565" t="str">
            <v>067</v>
          </cell>
          <cell r="D3565" t="str">
            <v xml:space="preserve">CONCORD                      </v>
          </cell>
          <cell r="E3565">
            <v>0</v>
          </cell>
          <cell r="G3565">
            <v>8315</v>
          </cell>
          <cell r="H3565" t="str">
            <v>Other District-Wide Administration (1230)</v>
          </cell>
          <cell r="I3565">
            <v>78607</v>
          </cell>
          <cell r="J3565">
            <v>0</v>
          </cell>
          <cell r="K3565">
            <v>78607</v>
          </cell>
          <cell r="L3565">
            <v>0.23876890537334375</v>
          </cell>
          <cell r="M3565">
            <v>40.441940628697843</v>
          </cell>
        </row>
        <row r="3566">
          <cell r="A3566">
            <v>3564</v>
          </cell>
          <cell r="B3566">
            <v>9</v>
          </cell>
          <cell r="C3566" t="str">
            <v>067</v>
          </cell>
          <cell r="D3566" t="str">
            <v xml:space="preserve">CONCORD                      </v>
          </cell>
          <cell r="E3566">
            <v>0</v>
          </cell>
          <cell r="G3566">
            <v>8320</v>
          </cell>
          <cell r="H3566" t="str">
            <v>Business and Finance (1410)</v>
          </cell>
          <cell r="I3566">
            <v>280958</v>
          </cell>
          <cell r="J3566">
            <v>0</v>
          </cell>
          <cell r="K3566">
            <v>280958</v>
          </cell>
          <cell r="L3566">
            <v>0.85341043565946939</v>
          </cell>
          <cell r="M3566">
            <v>144.54802695889282</v>
          </cell>
        </row>
        <row r="3567">
          <cell r="A3567">
            <v>3565</v>
          </cell>
          <cell r="B3567">
            <v>10</v>
          </cell>
          <cell r="C3567" t="str">
            <v>067</v>
          </cell>
          <cell r="D3567" t="str">
            <v xml:space="preserve">CONCORD                      </v>
          </cell>
          <cell r="E3567">
            <v>0</v>
          </cell>
          <cell r="G3567">
            <v>8325</v>
          </cell>
          <cell r="H3567" t="str">
            <v>Human Resources and Benefits (1420)</v>
          </cell>
          <cell r="I3567">
            <v>181977</v>
          </cell>
          <cell r="J3567">
            <v>0</v>
          </cell>
          <cell r="K3567">
            <v>181977</v>
          </cell>
          <cell r="L3567">
            <v>0.55275546825505328</v>
          </cell>
          <cell r="M3567">
            <v>93.624016051859854</v>
          </cell>
        </row>
        <row r="3568">
          <cell r="A3568">
            <v>3566</v>
          </cell>
          <cell r="B3568">
            <v>11</v>
          </cell>
          <cell r="C3568" t="str">
            <v>067</v>
          </cell>
          <cell r="D3568" t="str">
            <v xml:space="preserve">CONCORD                      </v>
          </cell>
          <cell r="E3568">
            <v>0</v>
          </cell>
          <cell r="G3568">
            <v>8330</v>
          </cell>
          <cell r="H3568" t="str">
            <v>Legal Service For School Committee (1430)</v>
          </cell>
          <cell r="I3568">
            <v>47196</v>
          </cell>
          <cell r="J3568">
            <v>0</v>
          </cell>
          <cell r="K3568">
            <v>47196</v>
          </cell>
          <cell r="L3568">
            <v>0.14335793578180483</v>
          </cell>
          <cell r="M3568">
            <v>24.281524926686217</v>
          </cell>
        </row>
        <row r="3569">
          <cell r="A3569">
            <v>3567</v>
          </cell>
          <cell r="B3569">
            <v>12</v>
          </cell>
          <cell r="C3569" t="str">
            <v>067</v>
          </cell>
          <cell r="D3569" t="str">
            <v xml:space="preserve">CONCORD                      </v>
          </cell>
          <cell r="E3569">
            <v>0</v>
          </cell>
          <cell r="G3569">
            <v>8335</v>
          </cell>
          <cell r="H3569" t="str">
            <v>Legal Settlements (1435)</v>
          </cell>
          <cell r="I3569">
            <v>31285</v>
          </cell>
          <cell r="J3569">
            <v>0</v>
          </cell>
          <cell r="K3569">
            <v>31285</v>
          </cell>
          <cell r="L3569">
            <v>9.5028244362525716E-2</v>
          </cell>
          <cell r="M3569">
            <v>16.095590883366775</v>
          </cell>
        </row>
        <row r="3570">
          <cell r="A3570">
            <v>3568</v>
          </cell>
          <cell r="B3570">
            <v>13</v>
          </cell>
          <cell r="C3570" t="str">
            <v>067</v>
          </cell>
          <cell r="D3570" t="str">
            <v xml:space="preserve">CONCORD                      </v>
          </cell>
          <cell r="E3570">
            <v>0</v>
          </cell>
          <cell r="G3570">
            <v>8340</v>
          </cell>
          <cell r="H3570" t="str">
            <v>District-wide Information Mgmt and Tech (1450)</v>
          </cell>
          <cell r="I3570">
            <v>475479</v>
          </cell>
          <cell r="J3570">
            <v>0</v>
          </cell>
          <cell r="K3570">
            <v>475479</v>
          </cell>
          <cell r="L3570">
            <v>1.4442683267140599</v>
          </cell>
          <cell r="M3570">
            <v>244.62571384472912</v>
          </cell>
        </row>
        <row r="3571">
          <cell r="A3571">
            <v>3569</v>
          </cell>
          <cell r="B3571">
            <v>14</v>
          </cell>
          <cell r="C3571" t="str">
            <v>067</v>
          </cell>
          <cell r="D3571" t="str">
            <v xml:space="preserve">CONCORD                      </v>
          </cell>
          <cell r="E3571">
            <v>5</v>
          </cell>
          <cell r="F3571" t="str">
            <v xml:space="preserve">Instructional Leadership </v>
          </cell>
          <cell r="I3571">
            <v>1636597</v>
          </cell>
          <cell r="J3571">
            <v>70810</v>
          </cell>
          <cell r="K3571">
            <v>1707407</v>
          </cell>
          <cell r="L3571">
            <v>5.1862518658234604</v>
          </cell>
          <cell r="M3571">
            <v>878.43134228533211</v>
          </cell>
        </row>
        <row r="3572">
          <cell r="A3572">
            <v>3570</v>
          </cell>
          <cell r="B3572">
            <v>15</v>
          </cell>
          <cell r="C3572" t="str">
            <v>067</v>
          </cell>
          <cell r="D3572" t="str">
            <v xml:space="preserve">CONCORD                      </v>
          </cell>
          <cell r="E3572">
            <v>0</v>
          </cell>
          <cell r="G3572">
            <v>8345</v>
          </cell>
          <cell r="H3572" t="str">
            <v>Curriculum Directors  (Supervisory) (2110)</v>
          </cell>
          <cell r="I3572">
            <v>232014</v>
          </cell>
          <cell r="J3572">
            <v>70810</v>
          </cell>
          <cell r="K3572">
            <v>302824</v>
          </cell>
          <cell r="L3572">
            <v>0.91982845040234906</v>
          </cell>
          <cell r="M3572">
            <v>155.79770540721304</v>
          </cell>
        </row>
        <row r="3573">
          <cell r="A3573">
            <v>3571</v>
          </cell>
          <cell r="B3573">
            <v>16</v>
          </cell>
          <cell r="C3573" t="str">
            <v>067</v>
          </cell>
          <cell r="D3573" t="str">
            <v xml:space="preserve">CONCORD                      </v>
          </cell>
          <cell r="E3573">
            <v>0</v>
          </cell>
          <cell r="G3573">
            <v>8350</v>
          </cell>
          <cell r="H3573" t="str">
            <v>Department Heads  (Non-Supervisory) (2120)</v>
          </cell>
          <cell r="I3573">
            <v>53306</v>
          </cell>
          <cell r="J3573">
            <v>0</v>
          </cell>
          <cell r="K3573">
            <v>53306</v>
          </cell>
          <cell r="L3573">
            <v>0.16191707188712789</v>
          </cell>
          <cell r="M3573">
            <v>27.42501414827391</v>
          </cell>
        </row>
        <row r="3574">
          <cell r="A3574">
            <v>3572</v>
          </cell>
          <cell r="B3574">
            <v>17</v>
          </cell>
          <cell r="C3574" t="str">
            <v>067</v>
          </cell>
          <cell r="D3574" t="str">
            <v xml:space="preserve">CONCORD                      </v>
          </cell>
          <cell r="E3574">
            <v>0</v>
          </cell>
          <cell r="G3574">
            <v>8355</v>
          </cell>
          <cell r="H3574" t="str">
            <v>School Leadership-Building (2210)</v>
          </cell>
          <cell r="I3574">
            <v>1000685</v>
          </cell>
          <cell r="J3574">
            <v>0</v>
          </cell>
          <cell r="K3574">
            <v>1000685</v>
          </cell>
          <cell r="L3574">
            <v>3.039582506310182</v>
          </cell>
          <cell r="M3574">
            <v>514.83510829860575</v>
          </cell>
        </row>
        <row r="3575">
          <cell r="A3575">
            <v>3573</v>
          </cell>
          <cell r="B3575">
            <v>18</v>
          </cell>
          <cell r="C3575" t="str">
            <v>067</v>
          </cell>
          <cell r="D3575" t="str">
            <v xml:space="preserve">CONCORD                      </v>
          </cell>
          <cell r="E3575">
            <v>0</v>
          </cell>
          <cell r="G3575">
            <v>8360</v>
          </cell>
          <cell r="H3575" t="str">
            <v>Curriculum Leaders/Dept Heads-Building Level (2220)</v>
          </cell>
          <cell r="I3575">
            <v>199566</v>
          </cell>
          <cell r="J3575">
            <v>0</v>
          </cell>
          <cell r="K3575">
            <v>199566</v>
          </cell>
          <cell r="L3575">
            <v>0.60618208772420679</v>
          </cell>
          <cell r="M3575">
            <v>102.67325204506868</v>
          </cell>
        </row>
        <row r="3576">
          <cell r="A3576">
            <v>3574</v>
          </cell>
          <cell r="B3576">
            <v>19</v>
          </cell>
          <cell r="C3576" t="str">
            <v>067</v>
          </cell>
          <cell r="D3576" t="str">
            <v xml:space="preserve">CONCORD                      </v>
          </cell>
          <cell r="E3576">
            <v>0</v>
          </cell>
          <cell r="G3576">
            <v>8365</v>
          </cell>
          <cell r="H3576" t="str">
            <v>Building Technology (2250)</v>
          </cell>
          <cell r="I3576">
            <v>15293</v>
          </cell>
          <cell r="J3576">
            <v>0</v>
          </cell>
          <cell r="K3576">
            <v>15293</v>
          </cell>
          <cell r="L3576">
            <v>4.6452515296023837E-2</v>
          </cell>
          <cell r="M3576">
            <v>7.8679837423470698</v>
          </cell>
        </row>
        <row r="3577">
          <cell r="A3577">
            <v>3575</v>
          </cell>
          <cell r="B3577">
            <v>20</v>
          </cell>
          <cell r="C3577" t="str">
            <v>067</v>
          </cell>
          <cell r="D3577" t="str">
            <v xml:space="preserve">CONCORD                      </v>
          </cell>
          <cell r="E3577">
            <v>0</v>
          </cell>
          <cell r="G3577">
            <v>8380</v>
          </cell>
          <cell r="H3577" t="str">
            <v>Instructional Coordinators and Team Leaders (2315)</v>
          </cell>
          <cell r="I3577">
            <v>135733</v>
          </cell>
          <cell r="J3577">
            <v>0</v>
          </cell>
          <cell r="K3577">
            <v>135733</v>
          </cell>
          <cell r="L3577">
            <v>0.4122892342035705</v>
          </cell>
          <cell r="M3577">
            <v>69.832278643823628</v>
          </cell>
        </row>
        <row r="3578">
          <cell r="A3578">
            <v>3576</v>
          </cell>
          <cell r="B3578">
            <v>21</v>
          </cell>
          <cell r="C3578" t="str">
            <v>067</v>
          </cell>
          <cell r="D3578" t="str">
            <v xml:space="preserve">CONCORD                      </v>
          </cell>
          <cell r="E3578">
            <v>6</v>
          </cell>
          <cell r="F3578" t="str">
            <v>Classroom and Specialist Teachers</v>
          </cell>
          <cell r="I3578">
            <v>12097608</v>
          </cell>
          <cell r="J3578">
            <v>513429</v>
          </cell>
          <cell r="K3578">
            <v>12611037</v>
          </cell>
          <cell r="L3578">
            <v>38.30604780888136</v>
          </cell>
          <cell r="M3578">
            <v>6488.1602099089368</v>
          </cell>
        </row>
        <row r="3579">
          <cell r="A3579">
            <v>3577</v>
          </cell>
          <cell r="B3579">
            <v>22</v>
          </cell>
          <cell r="C3579" t="str">
            <v>067</v>
          </cell>
          <cell r="D3579" t="str">
            <v xml:space="preserve">CONCORD                      </v>
          </cell>
          <cell r="E3579">
            <v>0</v>
          </cell>
          <cell r="G3579">
            <v>8370</v>
          </cell>
          <cell r="H3579" t="str">
            <v>Teachers, Classroom (2305)</v>
          </cell>
          <cell r="I3579">
            <v>11751395</v>
          </cell>
          <cell r="J3579">
            <v>82435</v>
          </cell>
          <cell r="K3579">
            <v>11833830</v>
          </cell>
          <cell r="L3579">
            <v>35.945280133757002</v>
          </cell>
          <cell r="M3579">
            <v>6088.3006636826667</v>
          </cell>
        </row>
        <row r="3580">
          <cell r="A3580">
            <v>3578</v>
          </cell>
          <cell r="B3580">
            <v>23</v>
          </cell>
          <cell r="C3580" t="str">
            <v>067</v>
          </cell>
          <cell r="D3580" t="str">
            <v xml:space="preserve">CONCORD                      </v>
          </cell>
          <cell r="E3580">
            <v>0</v>
          </cell>
          <cell r="G3580">
            <v>8375</v>
          </cell>
          <cell r="H3580" t="str">
            <v>Teachers, Specialists  (2310)</v>
          </cell>
          <cell r="I3580">
            <v>346213</v>
          </cell>
          <cell r="J3580">
            <v>430994</v>
          </cell>
          <cell r="K3580">
            <v>777207</v>
          </cell>
          <cell r="L3580">
            <v>2.3607676751243578</v>
          </cell>
          <cell r="M3580">
            <v>399.85954622626946</v>
          </cell>
        </row>
        <row r="3581">
          <cell r="A3581">
            <v>3579</v>
          </cell>
          <cell r="B3581">
            <v>24</v>
          </cell>
          <cell r="C3581" t="str">
            <v>067</v>
          </cell>
          <cell r="D3581" t="str">
            <v xml:space="preserve">CONCORD                      </v>
          </cell>
          <cell r="E3581">
            <v>7</v>
          </cell>
          <cell r="F3581" t="str">
            <v>Other Teaching Services</v>
          </cell>
          <cell r="I3581">
            <v>3920510</v>
          </cell>
          <cell r="J3581">
            <v>459938</v>
          </cell>
          <cell r="K3581">
            <v>4380448</v>
          </cell>
          <cell r="L3581">
            <v>13.305618761749626</v>
          </cell>
          <cell r="M3581">
            <v>2253.6646601841849</v>
          </cell>
        </row>
        <row r="3582">
          <cell r="A3582">
            <v>3580</v>
          </cell>
          <cell r="B3582">
            <v>25</v>
          </cell>
          <cell r="C3582" t="str">
            <v>067</v>
          </cell>
          <cell r="D3582" t="str">
            <v xml:space="preserve">CONCORD                      </v>
          </cell>
          <cell r="E3582">
            <v>0</v>
          </cell>
          <cell r="G3582">
            <v>8385</v>
          </cell>
          <cell r="H3582" t="str">
            <v>Medical/ Therapeutic Services (2320)</v>
          </cell>
          <cell r="I3582">
            <v>1141668</v>
          </cell>
          <cell r="J3582">
            <v>74906</v>
          </cell>
          <cell r="K3582">
            <v>1216574</v>
          </cell>
          <cell r="L3582">
            <v>3.6953457362025048</v>
          </cell>
          <cell r="M3582">
            <v>625.90626125430879</v>
          </cell>
        </row>
        <row r="3583">
          <cell r="A3583">
            <v>3581</v>
          </cell>
          <cell r="B3583">
            <v>26</v>
          </cell>
          <cell r="C3583" t="str">
            <v>067</v>
          </cell>
          <cell r="D3583" t="str">
            <v xml:space="preserve">CONCORD                      </v>
          </cell>
          <cell r="E3583">
            <v>0</v>
          </cell>
          <cell r="G3583">
            <v>8390</v>
          </cell>
          <cell r="H3583" t="str">
            <v>Substitute Teachers (2325)</v>
          </cell>
          <cell r="I3583">
            <v>222325</v>
          </cell>
          <cell r="J3583">
            <v>0</v>
          </cell>
          <cell r="K3583">
            <v>222325</v>
          </cell>
          <cell r="L3583">
            <v>0.67531259159017198</v>
          </cell>
          <cell r="M3583">
            <v>114.3823635334671</v>
          </cell>
        </row>
        <row r="3584">
          <cell r="A3584">
            <v>3582</v>
          </cell>
          <cell r="B3584">
            <v>27</v>
          </cell>
          <cell r="C3584" t="str">
            <v>067</v>
          </cell>
          <cell r="D3584" t="str">
            <v xml:space="preserve">CONCORD                      </v>
          </cell>
          <cell r="E3584">
            <v>0</v>
          </cell>
          <cell r="G3584">
            <v>8395</v>
          </cell>
          <cell r="H3584" t="str">
            <v>Non-Clerical Paraprofs./Instructional Assistants (2330)</v>
          </cell>
          <cell r="I3584">
            <v>2159903</v>
          </cell>
          <cell r="J3584">
            <v>385032</v>
          </cell>
          <cell r="K3584">
            <v>2544935</v>
          </cell>
          <cell r="L3584">
            <v>7.7302446880851656</v>
          </cell>
          <cell r="M3584">
            <v>1309.3249987137933</v>
          </cell>
        </row>
        <row r="3585">
          <cell r="A3585">
            <v>3583</v>
          </cell>
          <cell r="B3585">
            <v>28</v>
          </cell>
          <cell r="C3585" t="str">
            <v>067</v>
          </cell>
          <cell r="D3585" t="str">
            <v xml:space="preserve">CONCORD                      </v>
          </cell>
          <cell r="E3585">
            <v>0</v>
          </cell>
          <cell r="G3585">
            <v>8400</v>
          </cell>
          <cell r="H3585" t="str">
            <v>Librarians and Media Center Directors (2340)</v>
          </cell>
          <cell r="I3585">
            <v>396614</v>
          </cell>
          <cell r="J3585">
            <v>0</v>
          </cell>
          <cell r="K3585">
            <v>396614</v>
          </cell>
          <cell r="L3585">
            <v>1.2047157458717845</v>
          </cell>
          <cell r="M3585">
            <v>204.05103668261563</v>
          </cell>
        </row>
        <row r="3586">
          <cell r="A3586">
            <v>3584</v>
          </cell>
          <cell r="B3586">
            <v>29</v>
          </cell>
          <cell r="C3586" t="str">
            <v>067</v>
          </cell>
          <cell r="D3586" t="str">
            <v xml:space="preserve">CONCORD                      </v>
          </cell>
          <cell r="E3586">
            <v>8</v>
          </cell>
          <cell r="F3586" t="str">
            <v>Professional Development</v>
          </cell>
          <cell r="I3586">
            <v>358329</v>
          </cell>
          <cell r="J3586">
            <v>27682</v>
          </cell>
          <cell r="K3586">
            <v>386011</v>
          </cell>
          <cell r="L3586">
            <v>1.1725091141001411</v>
          </cell>
          <cell r="M3586">
            <v>198.5959767453825</v>
          </cell>
        </row>
        <row r="3587">
          <cell r="A3587">
            <v>3585</v>
          </cell>
          <cell r="B3587">
            <v>30</v>
          </cell>
          <cell r="C3587" t="str">
            <v>067</v>
          </cell>
          <cell r="D3587" t="str">
            <v xml:space="preserve">CONCORD                      </v>
          </cell>
          <cell r="E3587">
            <v>0</v>
          </cell>
          <cell r="G3587">
            <v>8405</v>
          </cell>
          <cell r="H3587" t="str">
            <v>Professional Development Leadership (2351)</v>
          </cell>
          <cell r="I3587">
            <v>0</v>
          </cell>
          <cell r="J3587">
            <v>0</v>
          </cell>
          <cell r="K3587">
            <v>0</v>
          </cell>
          <cell r="L3587">
            <v>0</v>
          </cell>
          <cell r="M3587">
            <v>0</v>
          </cell>
        </row>
        <row r="3588">
          <cell r="A3588">
            <v>3586</v>
          </cell>
          <cell r="B3588">
            <v>31</v>
          </cell>
          <cell r="C3588" t="str">
            <v>067</v>
          </cell>
          <cell r="D3588" t="str">
            <v xml:space="preserve">CONCORD                      </v>
          </cell>
          <cell r="E3588">
            <v>0</v>
          </cell>
          <cell r="G3588">
            <v>8410</v>
          </cell>
          <cell r="H3588" t="str">
            <v>Teacher/Instructional Staff-Professional Days (2353)</v>
          </cell>
          <cell r="I3588">
            <v>82538</v>
          </cell>
          <cell r="J3588">
            <v>0</v>
          </cell>
          <cell r="K3588">
            <v>82538</v>
          </cell>
          <cell r="L3588">
            <v>0.25070932501819237</v>
          </cell>
          <cell r="M3588">
            <v>42.464372073879716</v>
          </cell>
        </row>
        <row r="3589">
          <cell r="A3589">
            <v>3587</v>
          </cell>
          <cell r="B3589">
            <v>32</v>
          </cell>
          <cell r="C3589" t="str">
            <v>067</v>
          </cell>
          <cell r="D3589" t="str">
            <v xml:space="preserve">CONCORD                      </v>
          </cell>
          <cell r="E3589">
            <v>0</v>
          </cell>
          <cell r="G3589">
            <v>8415</v>
          </cell>
          <cell r="H3589" t="str">
            <v>Substitutes for Instructional Staff at Prof. Dev. (2355)</v>
          </cell>
          <cell r="I3589">
            <v>23875</v>
          </cell>
          <cell r="J3589">
            <v>0</v>
          </cell>
          <cell r="K3589">
            <v>23875</v>
          </cell>
          <cell r="L3589">
            <v>7.2520355894367963E-2</v>
          </cell>
          <cell r="M3589">
            <v>12.283274167824253</v>
          </cell>
        </row>
        <row r="3590">
          <cell r="A3590">
            <v>3588</v>
          </cell>
          <cell r="B3590">
            <v>33</v>
          </cell>
          <cell r="C3590" t="str">
            <v>067</v>
          </cell>
          <cell r="D3590" t="str">
            <v xml:space="preserve">CONCORD                      </v>
          </cell>
          <cell r="E3590">
            <v>0</v>
          </cell>
          <cell r="G3590">
            <v>8420</v>
          </cell>
          <cell r="H3590" t="str">
            <v>Prof. Dev.  Stipends, Providers and Expenses (2357)</v>
          </cell>
          <cell r="I3590">
            <v>251916</v>
          </cell>
          <cell r="J3590">
            <v>27682</v>
          </cell>
          <cell r="K3590">
            <v>279598</v>
          </cell>
          <cell r="L3590">
            <v>0.84927943318758081</v>
          </cell>
          <cell r="M3590">
            <v>143.84833050367854</v>
          </cell>
        </row>
        <row r="3591">
          <cell r="A3591">
            <v>3589</v>
          </cell>
          <cell r="B3591">
            <v>34</v>
          </cell>
          <cell r="C3591" t="str">
            <v>067</v>
          </cell>
          <cell r="D3591" t="str">
            <v xml:space="preserve">CONCORD                      </v>
          </cell>
          <cell r="E3591">
            <v>9</v>
          </cell>
          <cell r="F3591" t="str">
            <v>Instructional Materials, Equipment and Technology</v>
          </cell>
          <cell r="I3591">
            <v>821986</v>
          </cell>
          <cell r="J3591">
            <v>87402</v>
          </cell>
          <cell r="K3591">
            <v>909388</v>
          </cell>
          <cell r="L3591">
            <v>2.7622677028719367</v>
          </cell>
          <cell r="M3591">
            <v>467.86438236353348</v>
          </cell>
        </row>
        <row r="3592">
          <cell r="A3592">
            <v>3590</v>
          </cell>
          <cell r="B3592">
            <v>35</v>
          </cell>
          <cell r="C3592" t="str">
            <v>067</v>
          </cell>
          <cell r="D3592" t="str">
            <v xml:space="preserve">CONCORD                      </v>
          </cell>
          <cell r="E3592">
            <v>0</v>
          </cell>
          <cell r="G3592">
            <v>8425</v>
          </cell>
          <cell r="H3592" t="str">
            <v>Textbooks &amp; Related Software/Media/Materials (2410)</v>
          </cell>
          <cell r="I3592">
            <v>95184</v>
          </cell>
          <cell r="J3592">
            <v>1429</v>
          </cell>
          <cell r="K3592">
            <v>96613</v>
          </cell>
          <cell r="L3592">
            <v>0.29346216310042184</v>
          </cell>
          <cell r="M3592">
            <v>49.705715902659875</v>
          </cell>
        </row>
        <row r="3593">
          <cell r="A3593">
            <v>3591</v>
          </cell>
          <cell r="B3593">
            <v>36</v>
          </cell>
          <cell r="C3593" t="str">
            <v>067</v>
          </cell>
          <cell r="D3593" t="str">
            <v xml:space="preserve">CONCORD                      </v>
          </cell>
          <cell r="E3593">
            <v>0</v>
          </cell>
          <cell r="G3593">
            <v>8430</v>
          </cell>
          <cell r="H3593" t="str">
            <v>Other Instructional Materials (2415)</v>
          </cell>
          <cell r="I3593">
            <v>33037</v>
          </cell>
          <cell r="J3593">
            <v>0</v>
          </cell>
          <cell r="K3593">
            <v>33037</v>
          </cell>
          <cell r="L3593">
            <v>0.10034994754689987</v>
          </cell>
          <cell r="M3593">
            <v>16.996964552142821</v>
          </cell>
        </row>
        <row r="3594">
          <cell r="A3594">
            <v>3592</v>
          </cell>
          <cell r="B3594">
            <v>37</v>
          </cell>
          <cell r="C3594" t="str">
            <v>067</v>
          </cell>
          <cell r="D3594" t="str">
            <v xml:space="preserve">CONCORD                      </v>
          </cell>
          <cell r="E3594">
            <v>0</v>
          </cell>
          <cell r="G3594">
            <v>8435</v>
          </cell>
          <cell r="H3594" t="str">
            <v>Instructional Equipment (2420)</v>
          </cell>
          <cell r="I3594">
            <v>40248</v>
          </cell>
          <cell r="J3594">
            <v>0</v>
          </cell>
          <cell r="K3594">
            <v>40248</v>
          </cell>
          <cell r="L3594">
            <v>0.12225337315336215</v>
          </cell>
          <cell r="M3594">
            <v>20.706899212841488</v>
          </cell>
        </row>
        <row r="3595">
          <cell r="A3595">
            <v>3593</v>
          </cell>
          <cell r="B3595">
            <v>38</v>
          </cell>
          <cell r="C3595" t="str">
            <v>067</v>
          </cell>
          <cell r="D3595" t="str">
            <v xml:space="preserve">CONCORD                      </v>
          </cell>
          <cell r="E3595">
            <v>0</v>
          </cell>
          <cell r="G3595">
            <v>8440</v>
          </cell>
          <cell r="H3595" t="str">
            <v>General Supplies (2430)</v>
          </cell>
          <cell r="I3595">
            <v>269150</v>
          </cell>
          <cell r="J3595">
            <v>4539</v>
          </cell>
          <cell r="K3595">
            <v>273689</v>
          </cell>
          <cell r="L3595">
            <v>0.83133083494758842</v>
          </cell>
          <cell r="M3595">
            <v>140.80825230231002</v>
          </cell>
        </row>
        <row r="3596">
          <cell r="A3596">
            <v>3594</v>
          </cell>
          <cell r="B3596">
            <v>39</v>
          </cell>
          <cell r="C3596" t="str">
            <v>067</v>
          </cell>
          <cell r="D3596" t="str">
            <v xml:space="preserve">CONCORD                      </v>
          </cell>
          <cell r="E3596">
            <v>0</v>
          </cell>
          <cell r="G3596">
            <v>8445</v>
          </cell>
          <cell r="H3596" t="str">
            <v>Other Instructional Services (2440)</v>
          </cell>
          <cell r="I3596">
            <v>178462</v>
          </cell>
          <cell r="J3596">
            <v>81434</v>
          </cell>
          <cell r="K3596">
            <v>259896</v>
          </cell>
          <cell r="L3596">
            <v>0.78943457237791226</v>
          </cell>
          <cell r="M3596">
            <v>133.7119925914493</v>
          </cell>
        </row>
        <row r="3597">
          <cell r="A3597">
            <v>3595</v>
          </cell>
          <cell r="B3597">
            <v>40</v>
          </cell>
          <cell r="C3597" t="str">
            <v>067</v>
          </cell>
          <cell r="D3597" t="str">
            <v xml:space="preserve">CONCORD                      </v>
          </cell>
          <cell r="E3597">
            <v>0</v>
          </cell>
          <cell r="G3597">
            <v>8450</v>
          </cell>
          <cell r="H3597" t="str">
            <v>Classroom Instructional Technology (2451)</v>
          </cell>
          <cell r="I3597">
            <v>172730</v>
          </cell>
          <cell r="J3597">
            <v>0</v>
          </cell>
          <cell r="K3597">
            <v>172730</v>
          </cell>
          <cell r="L3597">
            <v>0.5246676889480284</v>
          </cell>
          <cell r="M3597">
            <v>88.866594639090394</v>
          </cell>
        </row>
        <row r="3598">
          <cell r="A3598">
            <v>3596</v>
          </cell>
          <cell r="B3598">
            <v>41</v>
          </cell>
          <cell r="C3598" t="str">
            <v>067</v>
          </cell>
          <cell r="D3598" t="str">
            <v xml:space="preserve">CONCORD                      </v>
          </cell>
          <cell r="E3598">
            <v>0</v>
          </cell>
          <cell r="G3598">
            <v>8455</v>
          </cell>
          <cell r="H3598" t="str">
            <v>Other Instructional Hardware  (2453)</v>
          </cell>
          <cell r="I3598">
            <v>20976</v>
          </cell>
          <cell r="J3598">
            <v>0</v>
          </cell>
          <cell r="K3598">
            <v>20976</v>
          </cell>
          <cell r="L3598">
            <v>6.3714638125246595E-2</v>
          </cell>
          <cell r="M3598">
            <v>10.791788856304985</v>
          </cell>
        </row>
        <row r="3599">
          <cell r="A3599">
            <v>3597</v>
          </cell>
          <cell r="B3599">
            <v>42</v>
          </cell>
          <cell r="C3599" t="str">
            <v>067</v>
          </cell>
          <cell r="D3599" t="str">
            <v xml:space="preserve">CONCORD                      </v>
          </cell>
          <cell r="E3599">
            <v>0</v>
          </cell>
          <cell r="G3599">
            <v>8460</v>
          </cell>
          <cell r="H3599" t="str">
            <v>Instructional Software (2455)</v>
          </cell>
          <cell r="I3599">
            <v>12199</v>
          </cell>
          <cell r="J3599">
            <v>0</v>
          </cell>
          <cell r="K3599">
            <v>12199</v>
          </cell>
          <cell r="L3599">
            <v>3.7054484672477267E-2</v>
          </cell>
          <cell r="M3599">
            <v>6.2761743067345783</v>
          </cell>
        </row>
        <row r="3600">
          <cell r="A3600">
            <v>3598</v>
          </cell>
          <cell r="B3600">
            <v>43</v>
          </cell>
          <cell r="C3600" t="str">
            <v>067</v>
          </cell>
          <cell r="D3600" t="str">
            <v xml:space="preserve">CONCORD                      </v>
          </cell>
          <cell r="E3600">
            <v>10</v>
          </cell>
          <cell r="F3600" t="str">
            <v>Guidance, Counseling and Testing</v>
          </cell>
          <cell r="I3600">
            <v>829052</v>
          </cell>
          <cell r="J3600">
            <v>64495</v>
          </cell>
          <cell r="K3600">
            <v>893547</v>
          </cell>
          <cell r="L3600">
            <v>2.7141506365798871</v>
          </cell>
          <cell r="M3600">
            <v>459.71446210835006</v>
          </cell>
        </row>
        <row r="3601">
          <cell r="A3601">
            <v>3599</v>
          </cell>
          <cell r="B3601">
            <v>44</v>
          </cell>
          <cell r="C3601" t="str">
            <v>067</v>
          </cell>
          <cell r="D3601" t="str">
            <v xml:space="preserve">CONCORD                      </v>
          </cell>
          <cell r="E3601">
            <v>0</v>
          </cell>
          <cell r="G3601">
            <v>8465</v>
          </cell>
          <cell r="H3601" t="str">
            <v>Guidance and Adjustment Counselors (2710)</v>
          </cell>
          <cell r="I3601">
            <v>564901</v>
          </cell>
          <cell r="J3601">
            <v>1982</v>
          </cell>
          <cell r="K3601">
            <v>566883</v>
          </cell>
          <cell r="L3601">
            <v>1.7219081428467851</v>
          </cell>
          <cell r="M3601">
            <v>291.65148942738074</v>
          </cell>
        </row>
        <row r="3602">
          <cell r="A3602">
            <v>3600</v>
          </cell>
          <cell r="B3602">
            <v>45</v>
          </cell>
          <cell r="C3602" t="str">
            <v>067</v>
          </cell>
          <cell r="D3602" t="str">
            <v xml:space="preserve">CONCORD                      </v>
          </cell>
          <cell r="E3602">
            <v>0</v>
          </cell>
          <cell r="G3602">
            <v>8470</v>
          </cell>
          <cell r="H3602" t="str">
            <v>Testing and Assessment (2720)</v>
          </cell>
          <cell r="I3602">
            <v>14909</v>
          </cell>
          <cell r="J3602">
            <v>0</v>
          </cell>
          <cell r="K3602">
            <v>14909</v>
          </cell>
          <cell r="L3602">
            <v>4.5286114598078825E-2</v>
          </cell>
          <cell r="M3602">
            <v>7.6704223902865669</v>
          </cell>
        </row>
        <row r="3603">
          <cell r="A3603">
            <v>3601</v>
          </cell>
          <cell r="B3603">
            <v>46</v>
          </cell>
          <cell r="C3603" t="str">
            <v>067</v>
          </cell>
          <cell r="D3603" t="str">
            <v xml:space="preserve">CONCORD                      </v>
          </cell>
          <cell r="E3603">
            <v>0</v>
          </cell>
          <cell r="G3603">
            <v>8475</v>
          </cell>
          <cell r="H3603" t="str">
            <v>Psychological Services (2800)</v>
          </cell>
          <cell r="I3603">
            <v>249242</v>
          </cell>
          <cell r="J3603">
            <v>62513</v>
          </cell>
          <cell r="K3603">
            <v>311755</v>
          </cell>
          <cell r="L3603">
            <v>0.9469563791350234</v>
          </cell>
          <cell r="M3603">
            <v>160.39255029068272</v>
          </cell>
        </row>
        <row r="3604">
          <cell r="A3604">
            <v>3602</v>
          </cell>
          <cell r="B3604">
            <v>47</v>
          </cell>
          <cell r="C3604" t="str">
            <v>067</v>
          </cell>
          <cell r="D3604" t="str">
            <v xml:space="preserve">CONCORD                      </v>
          </cell>
          <cell r="E3604">
            <v>11</v>
          </cell>
          <cell r="F3604" t="str">
            <v>Pupil Services</v>
          </cell>
          <cell r="I3604">
            <v>1454966</v>
          </cell>
          <cell r="J3604">
            <v>851390</v>
          </cell>
          <cell r="K3604">
            <v>2306356</v>
          </cell>
          <cell r="L3604">
            <v>7.0055605419522893</v>
          </cell>
          <cell r="M3604">
            <v>1186.5802335751403</v>
          </cell>
        </row>
        <row r="3605">
          <cell r="A3605">
            <v>3603</v>
          </cell>
          <cell r="B3605">
            <v>48</v>
          </cell>
          <cell r="C3605" t="str">
            <v>067</v>
          </cell>
          <cell r="D3605" t="str">
            <v xml:space="preserve">CONCORD                      </v>
          </cell>
          <cell r="E3605">
            <v>0</v>
          </cell>
          <cell r="G3605">
            <v>8485</v>
          </cell>
          <cell r="H3605" t="str">
            <v>Attendance and Parent Liaison Services (3100)</v>
          </cell>
          <cell r="I3605">
            <v>0</v>
          </cell>
          <cell r="J3605">
            <v>0</v>
          </cell>
          <cell r="K3605">
            <v>0</v>
          </cell>
          <cell r="L3605">
            <v>0</v>
          </cell>
          <cell r="M3605">
            <v>0</v>
          </cell>
        </row>
        <row r="3606">
          <cell r="A3606">
            <v>3604</v>
          </cell>
          <cell r="B3606">
            <v>49</v>
          </cell>
          <cell r="C3606" t="str">
            <v>067</v>
          </cell>
          <cell r="D3606" t="str">
            <v xml:space="preserve">CONCORD                      </v>
          </cell>
          <cell r="E3606">
            <v>0</v>
          </cell>
          <cell r="G3606">
            <v>8490</v>
          </cell>
          <cell r="H3606" t="str">
            <v>Medical/Health Services (3200)</v>
          </cell>
          <cell r="I3606">
            <v>448029</v>
          </cell>
          <cell r="J3606">
            <v>0</v>
          </cell>
          <cell r="K3606">
            <v>448029</v>
          </cell>
          <cell r="L3606">
            <v>1.3608889018218966</v>
          </cell>
          <cell r="M3606">
            <v>230.50316406852909</v>
          </cell>
        </row>
        <row r="3607">
          <cell r="A3607">
            <v>3605</v>
          </cell>
          <cell r="B3607">
            <v>50</v>
          </cell>
          <cell r="C3607" t="str">
            <v>067</v>
          </cell>
          <cell r="D3607" t="str">
            <v xml:space="preserve">CONCORD                      </v>
          </cell>
          <cell r="E3607">
            <v>0</v>
          </cell>
          <cell r="G3607">
            <v>8495</v>
          </cell>
          <cell r="H3607" t="str">
            <v>In-District Transportation (3300)</v>
          </cell>
          <cell r="I3607">
            <v>919608</v>
          </cell>
          <cell r="J3607">
            <v>143235</v>
          </cell>
          <cell r="K3607">
            <v>1062843</v>
          </cell>
          <cell r="L3607">
            <v>3.228387544286397</v>
          </cell>
          <cell r="M3607">
            <v>546.81432319802434</v>
          </cell>
        </row>
        <row r="3608">
          <cell r="A3608">
            <v>3606</v>
          </cell>
          <cell r="B3608">
            <v>51</v>
          </cell>
          <cell r="C3608" t="str">
            <v>067</v>
          </cell>
          <cell r="D3608" t="str">
            <v xml:space="preserve">CONCORD                      </v>
          </cell>
          <cell r="E3608">
            <v>0</v>
          </cell>
          <cell r="G3608">
            <v>8500</v>
          </cell>
          <cell r="H3608" t="str">
            <v>Food Salaries and Other Expenses (3400)</v>
          </cell>
          <cell r="I3608">
            <v>0</v>
          </cell>
          <cell r="J3608">
            <v>598062</v>
          </cell>
          <cell r="K3608">
            <v>598062</v>
          </cell>
          <cell r="L3608">
            <v>1.8166144120166487</v>
          </cell>
          <cell r="M3608">
            <v>307.69254514585583</v>
          </cell>
        </row>
        <row r="3609">
          <cell r="A3609">
            <v>3607</v>
          </cell>
          <cell r="B3609">
            <v>52</v>
          </cell>
          <cell r="C3609" t="str">
            <v>067</v>
          </cell>
          <cell r="D3609" t="str">
            <v xml:space="preserve">CONCORD                      </v>
          </cell>
          <cell r="E3609">
            <v>0</v>
          </cell>
          <cell r="G3609">
            <v>8505</v>
          </cell>
          <cell r="H3609" t="str">
            <v>Athletics (3510)</v>
          </cell>
          <cell r="I3609">
            <v>46965</v>
          </cell>
          <cell r="J3609">
            <v>27287</v>
          </cell>
          <cell r="K3609">
            <v>74252</v>
          </cell>
          <cell r="L3609">
            <v>0.22554058495784751</v>
          </cell>
          <cell r="M3609">
            <v>38.201368523949171</v>
          </cell>
        </row>
        <row r="3610">
          <cell r="A3610">
            <v>3608</v>
          </cell>
          <cell r="B3610">
            <v>53</v>
          </cell>
          <cell r="C3610" t="str">
            <v>067</v>
          </cell>
          <cell r="D3610" t="str">
            <v xml:space="preserve">CONCORD                      </v>
          </cell>
          <cell r="E3610">
            <v>0</v>
          </cell>
          <cell r="G3610">
            <v>8510</v>
          </cell>
          <cell r="H3610" t="str">
            <v>Other Student Body Activities (3520)</v>
          </cell>
          <cell r="I3610">
            <v>40364</v>
          </cell>
          <cell r="J3610">
            <v>82806</v>
          </cell>
          <cell r="K3610">
            <v>123170</v>
          </cell>
          <cell r="L3610">
            <v>0.37412909886949952</v>
          </cell>
          <cell r="M3610">
            <v>63.368832638781704</v>
          </cell>
        </row>
        <row r="3611">
          <cell r="A3611">
            <v>3609</v>
          </cell>
          <cell r="B3611">
            <v>54</v>
          </cell>
          <cell r="C3611" t="str">
            <v>067</v>
          </cell>
          <cell r="D3611" t="str">
            <v xml:space="preserve">CONCORD                      </v>
          </cell>
          <cell r="E3611">
            <v>0</v>
          </cell>
          <cell r="G3611">
            <v>8515</v>
          </cell>
          <cell r="H3611" t="str">
            <v>School Security  (3600)</v>
          </cell>
          <cell r="I3611">
            <v>0</v>
          </cell>
          <cell r="J3611">
            <v>0</v>
          </cell>
          <cell r="K3611">
            <v>0</v>
          </cell>
          <cell r="L3611">
            <v>0</v>
          </cell>
          <cell r="M3611">
            <v>0</v>
          </cell>
        </row>
        <row r="3612">
          <cell r="A3612">
            <v>3610</v>
          </cell>
          <cell r="B3612">
            <v>55</v>
          </cell>
          <cell r="C3612" t="str">
            <v>067</v>
          </cell>
          <cell r="D3612" t="str">
            <v xml:space="preserve">CONCORD                      </v>
          </cell>
          <cell r="E3612">
            <v>12</v>
          </cell>
          <cell r="F3612" t="str">
            <v>Operations and Maintenance</v>
          </cell>
          <cell r="I3612">
            <v>2557872</v>
          </cell>
          <cell r="J3612">
            <v>0</v>
          </cell>
          <cell r="K3612">
            <v>2557872</v>
          </cell>
          <cell r="L3612">
            <v>7.7695408490990054</v>
          </cell>
          <cell r="M3612">
            <v>1315.980861244019</v>
          </cell>
        </row>
        <row r="3613">
          <cell r="A3613">
            <v>3611</v>
          </cell>
          <cell r="B3613">
            <v>56</v>
          </cell>
          <cell r="C3613" t="str">
            <v>067</v>
          </cell>
          <cell r="D3613" t="str">
            <v xml:space="preserve">CONCORD                      </v>
          </cell>
          <cell r="E3613">
            <v>0</v>
          </cell>
          <cell r="G3613">
            <v>8520</v>
          </cell>
          <cell r="H3613" t="str">
            <v>Custodial Services (4110)</v>
          </cell>
          <cell r="I3613">
            <v>818593</v>
          </cell>
          <cell r="J3613">
            <v>0</v>
          </cell>
          <cell r="K3613">
            <v>818593</v>
          </cell>
          <cell r="L3613">
            <v>2.4864777253461088</v>
          </cell>
          <cell r="M3613">
            <v>421.15192673766529</v>
          </cell>
        </row>
        <row r="3614">
          <cell r="A3614">
            <v>3612</v>
          </cell>
          <cell r="B3614">
            <v>57</v>
          </cell>
          <cell r="C3614" t="str">
            <v>067</v>
          </cell>
          <cell r="D3614" t="str">
            <v xml:space="preserve">CONCORD                      </v>
          </cell>
          <cell r="E3614">
            <v>0</v>
          </cell>
          <cell r="G3614">
            <v>8525</v>
          </cell>
          <cell r="H3614" t="str">
            <v>Heating of Buildings (4120)</v>
          </cell>
          <cell r="I3614">
            <v>377766</v>
          </cell>
          <cell r="J3614">
            <v>0</v>
          </cell>
          <cell r="K3614">
            <v>377766</v>
          </cell>
          <cell r="L3614">
            <v>1.1474649116143165</v>
          </cell>
          <cell r="M3614">
            <v>194.35406698564591</v>
          </cell>
        </row>
        <row r="3615">
          <cell r="A3615">
            <v>3613</v>
          </cell>
          <cell r="B3615">
            <v>58</v>
          </cell>
          <cell r="C3615" t="str">
            <v>067</v>
          </cell>
          <cell r="D3615" t="str">
            <v xml:space="preserve">CONCORD                      </v>
          </cell>
          <cell r="E3615">
            <v>0</v>
          </cell>
          <cell r="G3615">
            <v>8530</v>
          </cell>
          <cell r="H3615" t="str">
            <v>Utility Services (4130)</v>
          </cell>
          <cell r="I3615">
            <v>642109</v>
          </cell>
          <cell r="J3615">
            <v>0</v>
          </cell>
          <cell r="K3615">
            <v>642109</v>
          </cell>
          <cell r="L3615">
            <v>1.9504072545749409</v>
          </cell>
          <cell r="M3615">
            <v>330.35396408910839</v>
          </cell>
        </row>
        <row r="3616">
          <cell r="A3616">
            <v>3614</v>
          </cell>
          <cell r="B3616">
            <v>59</v>
          </cell>
          <cell r="C3616" t="str">
            <v>067</v>
          </cell>
          <cell r="D3616" t="str">
            <v xml:space="preserve">CONCORD                      </v>
          </cell>
          <cell r="E3616">
            <v>0</v>
          </cell>
          <cell r="G3616">
            <v>8535</v>
          </cell>
          <cell r="H3616" t="str">
            <v>Maintenance of Grounds (4210)</v>
          </cell>
          <cell r="I3616">
            <v>161502</v>
          </cell>
          <cell r="J3616">
            <v>0</v>
          </cell>
          <cell r="K3616">
            <v>161502</v>
          </cell>
          <cell r="L3616">
            <v>0.49056261854040689</v>
          </cell>
          <cell r="M3616">
            <v>83.089983022071308</v>
          </cell>
        </row>
        <row r="3617">
          <cell r="A3617">
            <v>3615</v>
          </cell>
          <cell r="B3617">
            <v>60</v>
          </cell>
          <cell r="C3617" t="str">
            <v>067</v>
          </cell>
          <cell r="D3617" t="str">
            <v xml:space="preserve">CONCORD                      </v>
          </cell>
          <cell r="E3617">
            <v>0</v>
          </cell>
          <cell r="G3617">
            <v>8540</v>
          </cell>
          <cell r="H3617" t="str">
            <v>Maintenance of Buildings (4220)</v>
          </cell>
          <cell r="I3617">
            <v>443977</v>
          </cell>
          <cell r="J3617">
            <v>0</v>
          </cell>
          <cell r="K3617">
            <v>443977</v>
          </cell>
          <cell r="L3617">
            <v>1.3485809444571226</v>
          </cell>
          <cell r="M3617">
            <v>228.41848021814064</v>
          </cell>
        </row>
        <row r="3618">
          <cell r="A3618">
            <v>3616</v>
          </cell>
          <cell r="B3618">
            <v>61</v>
          </cell>
          <cell r="C3618" t="str">
            <v>067</v>
          </cell>
          <cell r="D3618" t="str">
            <v xml:space="preserve">CONCORD                      </v>
          </cell>
          <cell r="E3618">
            <v>0</v>
          </cell>
          <cell r="G3618">
            <v>8545</v>
          </cell>
          <cell r="H3618" t="str">
            <v>Building Security System (4225)</v>
          </cell>
          <cell r="I3618">
            <v>0</v>
          </cell>
          <cell r="J3618">
            <v>0</v>
          </cell>
          <cell r="K3618">
            <v>0</v>
          </cell>
          <cell r="L3618">
            <v>0</v>
          </cell>
          <cell r="M3618">
            <v>0</v>
          </cell>
        </row>
        <row r="3619">
          <cell r="A3619">
            <v>3617</v>
          </cell>
          <cell r="B3619">
            <v>62</v>
          </cell>
          <cell r="C3619" t="str">
            <v>067</v>
          </cell>
          <cell r="D3619" t="str">
            <v xml:space="preserve">CONCORD                      </v>
          </cell>
          <cell r="E3619">
            <v>0</v>
          </cell>
          <cell r="G3619">
            <v>8550</v>
          </cell>
          <cell r="H3619" t="str">
            <v>Maintenance of Equipment (4230)</v>
          </cell>
          <cell r="I3619">
            <v>38747</v>
          </cell>
          <cell r="J3619">
            <v>0</v>
          </cell>
          <cell r="K3619">
            <v>38747</v>
          </cell>
          <cell r="L3619">
            <v>0.11769408292519687</v>
          </cell>
          <cell r="M3619">
            <v>19.934660698667489</v>
          </cell>
        </row>
        <row r="3620">
          <cell r="A3620">
            <v>3618</v>
          </cell>
          <cell r="B3620">
            <v>63</v>
          </cell>
          <cell r="C3620" t="str">
            <v>067</v>
          </cell>
          <cell r="D3620" t="str">
            <v xml:space="preserve">CONCORD                      </v>
          </cell>
          <cell r="E3620">
            <v>0</v>
          </cell>
          <cell r="G3620">
            <v>8555</v>
          </cell>
          <cell r="H3620" t="str">
            <v xml:space="preserve">Extraordinary Maintenance (4300)   </v>
          </cell>
          <cell r="I3620">
            <v>0</v>
          </cell>
          <cell r="J3620">
            <v>0</v>
          </cell>
          <cell r="K3620">
            <v>0</v>
          </cell>
          <cell r="L3620">
            <v>0</v>
          </cell>
          <cell r="M3620">
            <v>0</v>
          </cell>
        </row>
        <row r="3621">
          <cell r="A3621">
            <v>3619</v>
          </cell>
          <cell r="B3621">
            <v>64</v>
          </cell>
          <cell r="C3621" t="str">
            <v>067</v>
          </cell>
          <cell r="D3621" t="str">
            <v xml:space="preserve">CONCORD                      </v>
          </cell>
          <cell r="E3621">
            <v>0</v>
          </cell>
          <cell r="G3621">
            <v>8560</v>
          </cell>
          <cell r="H3621" t="str">
            <v>Networking and Telecommunications (4400)</v>
          </cell>
          <cell r="I3621">
            <v>75178</v>
          </cell>
          <cell r="J3621">
            <v>0</v>
          </cell>
          <cell r="K3621">
            <v>75178</v>
          </cell>
          <cell r="L3621">
            <v>0.22835331164091285</v>
          </cell>
          <cell r="M3621">
            <v>38.67777949272007</v>
          </cell>
        </row>
        <row r="3622">
          <cell r="A3622">
            <v>3620</v>
          </cell>
          <cell r="B3622">
            <v>65</v>
          </cell>
          <cell r="C3622" t="str">
            <v>067</v>
          </cell>
          <cell r="D3622" t="str">
            <v xml:space="preserve">CONCORD                      </v>
          </cell>
          <cell r="E3622">
            <v>0</v>
          </cell>
          <cell r="G3622">
            <v>8565</v>
          </cell>
          <cell r="H3622" t="str">
            <v>Technology Maintenance (4450)</v>
          </cell>
          <cell r="I3622">
            <v>0</v>
          </cell>
          <cell r="J3622">
            <v>0</v>
          </cell>
          <cell r="K3622">
            <v>0</v>
          </cell>
          <cell r="L3622">
            <v>0</v>
          </cell>
          <cell r="M3622">
            <v>0</v>
          </cell>
        </row>
        <row r="3623">
          <cell r="A3623">
            <v>3621</v>
          </cell>
          <cell r="B3623">
            <v>66</v>
          </cell>
          <cell r="C3623" t="str">
            <v>067</v>
          </cell>
          <cell r="D3623" t="str">
            <v xml:space="preserve">CONCORD                      </v>
          </cell>
          <cell r="E3623">
            <v>13</v>
          </cell>
          <cell r="F3623" t="str">
            <v>Insurance, Retirement Programs and Other</v>
          </cell>
          <cell r="I3623">
            <v>3001811</v>
          </cell>
          <cell r="J3623">
            <v>52674</v>
          </cell>
          <cell r="K3623">
            <v>3054485</v>
          </cell>
          <cell r="L3623">
            <v>9.2780037392254879</v>
          </cell>
          <cell r="M3623">
            <v>1571.4796522097031</v>
          </cell>
        </row>
        <row r="3624">
          <cell r="A3624">
            <v>3622</v>
          </cell>
          <cell r="B3624">
            <v>67</v>
          </cell>
          <cell r="C3624" t="str">
            <v>067</v>
          </cell>
          <cell r="D3624" t="str">
            <v xml:space="preserve">CONCORD                      </v>
          </cell>
          <cell r="E3624">
            <v>0</v>
          </cell>
          <cell r="G3624">
            <v>8570</v>
          </cell>
          <cell r="H3624" t="str">
            <v>Employer Retirement Contributions (5100)</v>
          </cell>
          <cell r="I3624">
            <v>835614</v>
          </cell>
          <cell r="J3624">
            <v>52674</v>
          </cell>
          <cell r="K3624">
            <v>888288</v>
          </cell>
          <cell r="L3624">
            <v>2.6981764145213121</v>
          </cell>
          <cell r="M3624">
            <v>457.00879765395894</v>
          </cell>
        </row>
        <row r="3625">
          <cell r="A3625">
            <v>3623</v>
          </cell>
          <cell r="B3625">
            <v>68</v>
          </cell>
          <cell r="C3625" t="str">
            <v>067</v>
          </cell>
          <cell r="D3625" t="str">
            <v xml:space="preserve">CONCORD                      </v>
          </cell>
          <cell r="E3625">
            <v>0</v>
          </cell>
          <cell r="G3625">
            <v>8575</v>
          </cell>
          <cell r="H3625" t="str">
            <v>Insurance for Active Employees (5200)</v>
          </cell>
          <cell r="I3625">
            <v>2133123</v>
          </cell>
          <cell r="J3625">
            <v>0</v>
          </cell>
          <cell r="K3625">
            <v>2133123</v>
          </cell>
          <cell r="L3625">
            <v>6.4793649895900254</v>
          </cell>
          <cell r="M3625">
            <v>1097.4548541441579</v>
          </cell>
        </row>
        <row r="3626">
          <cell r="A3626">
            <v>3624</v>
          </cell>
          <cell r="B3626">
            <v>69</v>
          </cell>
          <cell r="C3626" t="str">
            <v>067</v>
          </cell>
          <cell r="D3626" t="str">
            <v xml:space="preserve">CONCORD                      </v>
          </cell>
          <cell r="E3626">
            <v>0</v>
          </cell>
          <cell r="G3626">
            <v>8580</v>
          </cell>
          <cell r="H3626" t="str">
            <v>Insurance for Retired School Employees (5250)</v>
          </cell>
          <cell r="I3626">
            <v>0</v>
          </cell>
          <cell r="J3626">
            <v>0</v>
          </cell>
          <cell r="K3626">
            <v>0</v>
          </cell>
          <cell r="L3626">
            <v>0</v>
          </cell>
          <cell r="M3626">
            <v>0</v>
          </cell>
        </row>
        <row r="3627">
          <cell r="A3627">
            <v>3625</v>
          </cell>
          <cell r="B3627">
            <v>70</v>
          </cell>
          <cell r="C3627" t="str">
            <v>067</v>
          </cell>
          <cell r="D3627" t="str">
            <v xml:space="preserve">CONCORD                      </v>
          </cell>
          <cell r="E3627">
            <v>0</v>
          </cell>
          <cell r="G3627">
            <v>8585</v>
          </cell>
          <cell r="H3627" t="str">
            <v>Other Non-Employee Insurance (5260)</v>
          </cell>
          <cell r="I3627">
            <v>33972</v>
          </cell>
          <cell r="J3627">
            <v>0</v>
          </cell>
          <cell r="K3627">
            <v>33972</v>
          </cell>
          <cell r="L3627">
            <v>0.10319001174632328</v>
          </cell>
          <cell r="M3627">
            <v>17.478005865102638</v>
          </cell>
        </row>
        <row r="3628">
          <cell r="A3628">
            <v>3626</v>
          </cell>
          <cell r="B3628">
            <v>71</v>
          </cell>
          <cell r="C3628" t="str">
            <v>067</v>
          </cell>
          <cell r="D3628" t="str">
            <v xml:space="preserve">CONCORD                      </v>
          </cell>
          <cell r="E3628">
            <v>0</v>
          </cell>
          <cell r="G3628">
            <v>8590</v>
          </cell>
          <cell r="H3628" t="str">
            <v xml:space="preserve">Rental Lease of Equipment (5300)   </v>
          </cell>
          <cell r="I3628">
            <v>0</v>
          </cell>
          <cell r="J3628">
            <v>0</v>
          </cell>
          <cell r="K3628">
            <v>0</v>
          </cell>
          <cell r="L3628">
            <v>0</v>
          </cell>
          <cell r="M3628">
            <v>0</v>
          </cell>
        </row>
        <row r="3629">
          <cell r="A3629">
            <v>3627</v>
          </cell>
          <cell r="B3629">
            <v>72</v>
          </cell>
          <cell r="C3629" t="str">
            <v>067</v>
          </cell>
          <cell r="D3629" t="str">
            <v xml:space="preserve">CONCORD                      </v>
          </cell>
          <cell r="E3629">
            <v>0</v>
          </cell>
          <cell r="G3629">
            <v>8595</v>
          </cell>
          <cell r="H3629" t="str">
            <v>Rental Lease  of Buildings (5350)</v>
          </cell>
          <cell r="I3629">
            <v>0</v>
          </cell>
          <cell r="J3629">
            <v>0</v>
          </cell>
          <cell r="K3629">
            <v>0</v>
          </cell>
          <cell r="L3629">
            <v>0</v>
          </cell>
          <cell r="M3629">
            <v>0</v>
          </cell>
        </row>
        <row r="3630">
          <cell r="A3630">
            <v>3628</v>
          </cell>
          <cell r="B3630">
            <v>73</v>
          </cell>
          <cell r="C3630" t="str">
            <v>067</v>
          </cell>
          <cell r="D3630" t="str">
            <v xml:space="preserve">CONCORD                      </v>
          </cell>
          <cell r="E3630">
            <v>0</v>
          </cell>
          <cell r="G3630">
            <v>8600</v>
          </cell>
          <cell r="H3630" t="str">
            <v>Short Term Interest RAN's (5400)</v>
          </cell>
          <cell r="I3630">
            <v>0</v>
          </cell>
          <cell r="J3630">
            <v>0</v>
          </cell>
          <cell r="K3630">
            <v>0</v>
          </cell>
          <cell r="L3630">
            <v>0</v>
          </cell>
          <cell r="M3630">
            <v>0</v>
          </cell>
        </row>
        <row r="3631">
          <cell r="A3631">
            <v>3629</v>
          </cell>
          <cell r="B3631">
            <v>74</v>
          </cell>
          <cell r="C3631" t="str">
            <v>067</v>
          </cell>
          <cell r="D3631" t="str">
            <v xml:space="preserve">CONCORD                      </v>
          </cell>
          <cell r="E3631">
            <v>0</v>
          </cell>
          <cell r="G3631">
            <v>8610</v>
          </cell>
          <cell r="H3631" t="str">
            <v>Crossing Guards, Inspections, Bank Charges (5500)</v>
          </cell>
          <cell r="I3631">
            <v>-898</v>
          </cell>
          <cell r="J3631">
            <v>0</v>
          </cell>
          <cell r="K3631">
            <v>-898</v>
          </cell>
          <cell r="L3631">
            <v>-2.7276766321735046E-3</v>
          </cell>
          <cell r="M3631">
            <v>-0.46200545351648914</v>
          </cell>
        </row>
        <row r="3632">
          <cell r="A3632">
            <v>3630</v>
          </cell>
          <cell r="B3632">
            <v>75</v>
          </cell>
          <cell r="C3632" t="str">
            <v>067</v>
          </cell>
          <cell r="D3632" t="str">
            <v xml:space="preserve">CONCORD                      </v>
          </cell>
          <cell r="E3632">
            <v>14</v>
          </cell>
          <cell r="F3632" t="str">
            <v xml:space="preserve">Payments To Out-Of-District Schools </v>
          </cell>
          <cell r="I3632">
            <v>2356850</v>
          </cell>
          <cell r="J3632">
            <v>449693</v>
          </cell>
          <cell r="K3632">
            <v>2806543</v>
          </cell>
          <cell r="L3632">
            <v>8.5248794635747487</v>
          </cell>
          <cell r="M3632">
            <v>79958.490028490021</v>
          </cell>
        </row>
        <row r="3633">
          <cell r="A3633">
            <v>3631</v>
          </cell>
          <cell r="B3633">
            <v>76</v>
          </cell>
          <cell r="C3633" t="str">
            <v>067</v>
          </cell>
          <cell r="D3633" t="str">
            <v xml:space="preserve">CONCORD                      </v>
          </cell>
          <cell r="E3633">
            <v>15</v>
          </cell>
          <cell r="F3633" t="str">
            <v>Tuition To Other Schools (9000)</v>
          </cell>
          <cell r="G3633" t="str">
            <v xml:space="preserve"> </v>
          </cell>
          <cell r="I3633">
            <v>1953283</v>
          </cell>
          <cell r="J3633">
            <v>449693</v>
          </cell>
          <cell r="K3633">
            <v>2402976</v>
          </cell>
          <cell r="L3633">
            <v>7.2990439675654342</v>
          </cell>
          <cell r="M3633">
            <v>68460.854700854703</v>
          </cell>
        </row>
        <row r="3634">
          <cell r="A3634">
            <v>3632</v>
          </cell>
          <cell r="B3634">
            <v>77</v>
          </cell>
          <cell r="C3634" t="str">
            <v>067</v>
          </cell>
          <cell r="D3634" t="str">
            <v xml:space="preserve">CONCORD                      </v>
          </cell>
          <cell r="E3634">
            <v>16</v>
          </cell>
          <cell r="F3634" t="str">
            <v>Out-of-District Transportation (3300)</v>
          </cell>
          <cell r="I3634">
            <v>403567</v>
          </cell>
          <cell r="K3634">
            <v>403567</v>
          </cell>
          <cell r="L3634">
            <v>1.225835496009315</v>
          </cell>
          <cell r="M3634">
            <v>11497.635327635327</v>
          </cell>
        </row>
        <row r="3635">
          <cell r="A3635">
            <v>3633</v>
          </cell>
          <cell r="B3635">
            <v>78</v>
          </cell>
          <cell r="C3635" t="str">
            <v>067</v>
          </cell>
          <cell r="D3635" t="str">
            <v xml:space="preserve">CONCORD                      </v>
          </cell>
          <cell r="E3635">
            <v>17</v>
          </cell>
          <cell r="F3635" t="str">
            <v>TOTAL EXPENDITURES</v>
          </cell>
          <cell r="I3635">
            <v>30344278</v>
          </cell>
          <cell r="J3635">
            <v>2577513</v>
          </cell>
          <cell r="K3635">
            <v>32921791</v>
          </cell>
          <cell r="L3635">
            <v>100.00000000000001</v>
          </cell>
          <cell r="M3635">
            <v>16637.250353749747</v>
          </cell>
        </row>
        <row r="3636">
          <cell r="A3636">
            <v>3634</v>
          </cell>
          <cell r="B3636">
            <v>79</v>
          </cell>
          <cell r="C3636" t="str">
            <v>067</v>
          </cell>
          <cell r="D3636" t="str">
            <v xml:space="preserve">CONCORD                      </v>
          </cell>
          <cell r="E3636">
            <v>18</v>
          </cell>
          <cell r="F3636" t="str">
            <v>percentage of overall spending from the general fund</v>
          </cell>
          <cell r="I3636">
            <v>92.170799577702198</v>
          </cell>
        </row>
        <row r="3637">
          <cell r="A3637">
            <v>3635</v>
          </cell>
          <cell r="B3637">
            <v>1</v>
          </cell>
          <cell r="C3637" t="str">
            <v>068</v>
          </cell>
          <cell r="D3637" t="str">
            <v xml:space="preserve">CONWAY                       </v>
          </cell>
          <cell r="E3637">
            <v>1</v>
          </cell>
          <cell r="F3637" t="str">
            <v>In-District FTE Average Membership</v>
          </cell>
          <cell r="G3637" t="str">
            <v xml:space="preserve"> </v>
          </cell>
        </row>
        <row r="3638">
          <cell r="A3638">
            <v>3636</v>
          </cell>
          <cell r="B3638">
            <v>2</v>
          </cell>
          <cell r="C3638" t="str">
            <v>068</v>
          </cell>
          <cell r="D3638" t="str">
            <v xml:space="preserve">CONWAY                       </v>
          </cell>
          <cell r="E3638">
            <v>2</v>
          </cell>
          <cell r="F3638" t="str">
            <v>Out-of-District FTE Average Membership</v>
          </cell>
          <cell r="G3638" t="str">
            <v xml:space="preserve"> </v>
          </cell>
        </row>
        <row r="3639">
          <cell r="A3639">
            <v>3637</v>
          </cell>
          <cell r="B3639">
            <v>3</v>
          </cell>
          <cell r="C3639" t="str">
            <v>068</v>
          </cell>
          <cell r="D3639" t="str">
            <v xml:space="preserve">CONWAY                       </v>
          </cell>
          <cell r="E3639">
            <v>3</v>
          </cell>
          <cell r="F3639" t="str">
            <v>Total FTE Average Membership</v>
          </cell>
          <cell r="G3639" t="str">
            <v xml:space="preserve"> </v>
          </cell>
        </row>
        <row r="3640">
          <cell r="A3640">
            <v>3638</v>
          </cell>
          <cell r="B3640">
            <v>4</v>
          </cell>
          <cell r="C3640" t="str">
            <v>068</v>
          </cell>
          <cell r="D3640" t="str">
            <v xml:space="preserve">CONWAY                       </v>
          </cell>
          <cell r="E3640">
            <v>4</v>
          </cell>
          <cell r="F3640" t="str">
            <v>Administration</v>
          </cell>
          <cell r="G3640" t="str">
            <v xml:space="preserve"> </v>
          </cell>
          <cell r="I3640">
            <v>167101</v>
          </cell>
          <cell r="J3640">
            <v>300</v>
          </cell>
          <cell r="K3640">
            <v>167401</v>
          </cell>
          <cell r="L3640">
            <v>6.8100068262384656</v>
          </cell>
          <cell r="M3640">
            <v>933.63636363636363</v>
          </cell>
        </row>
        <row r="3641">
          <cell r="A3641">
            <v>3639</v>
          </cell>
          <cell r="B3641">
            <v>5</v>
          </cell>
          <cell r="C3641" t="str">
            <v>068</v>
          </cell>
          <cell r="D3641" t="str">
            <v xml:space="preserve">CONWAY                       </v>
          </cell>
          <cell r="E3641">
            <v>0</v>
          </cell>
          <cell r="G3641">
            <v>8300</v>
          </cell>
          <cell r="H3641" t="str">
            <v>School Committee (1110)</v>
          </cell>
          <cell r="I3641">
            <v>2156</v>
          </cell>
          <cell r="J3641">
            <v>0</v>
          </cell>
          <cell r="K3641">
            <v>2156</v>
          </cell>
          <cell r="L3641">
            <v>8.770780770347926E-2</v>
          </cell>
          <cell r="M3641">
            <v>12.024539877300613</v>
          </cell>
        </row>
        <row r="3642">
          <cell r="A3642">
            <v>3640</v>
          </cell>
          <cell r="B3642">
            <v>6</v>
          </cell>
          <cell r="C3642" t="str">
            <v>068</v>
          </cell>
          <cell r="D3642" t="str">
            <v xml:space="preserve">CONWAY                       </v>
          </cell>
          <cell r="E3642">
            <v>0</v>
          </cell>
          <cell r="G3642">
            <v>8305</v>
          </cell>
          <cell r="H3642" t="str">
            <v>Superintendent (1210)</v>
          </cell>
          <cell r="I3642">
            <v>35537</v>
          </cell>
          <cell r="J3642">
            <v>0</v>
          </cell>
          <cell r="K3642">
            <v>35537</v>
          </cell>
          <cell r="L3642">
            <v>1.44567363745758</v>
          </cell>
          <cell r="M3642">
            <v>198.19854991634131</v>
          </cell>
        </row>
        <row r="3643">
          <cell r="A3643">
            <v>3641</v>
          </cell>
          <cell r="B3643">
            <v>7</v>
          </cell>
          <cell r="C3643" t="str">
            <v>068</v>
          </cell>
          <cell r="D3643" t="str">
            <v xml:space="preserve">CONWAY                       </v>
          </cell>
          <cell r="E3643">
            <v>0</v>
          </cell>
          <cell r="G3643">
            <v>8310</v>
          </cell>
          <cell r="H3643" t="str">
            <v>Assistant Superintendents (1220)</v>
          </cell>
          <cell r="I3643">
            <v>0</v>
          </cell>
          <cell r="J3643">
            <v>0</v>
          </cell>
          <cell r="K3643">
            <v>0</v>
          </cell>
          <cell r="L3643">
            <v>0</v>
          </cell>
          <cell r="M3643">
            <v>0</v>
          </cell>
        </row>
        <row r="3644">
          <cell r="A3644">
            <v>3642</v>
          </cell>
          <cell r="B3644">
            <v>8</v>
          </cell>
          <cell r="C3644" t="str">
            <v>068</v>
          </cell>
          <cell r="D3644" t="str">
            <v xml:space="preserve">CONWAY                       </v>
          </cell>
          <cell r="E3644">
            <v>0</v>
          </cell>
          <cell r="G3644">
            <v>8315</v>
          </cell>
          <cell r="H3644" t="str">
            <v>Other District-Wide Administration (1230)</v>
          </cell>
          <cell r="I3644">
            <v>0</v>
          </cell>
          <cell r="J3644">
            <v>0</v>
          </cell>
          <cell r="K3644">
            <v>0</v>
          </cell>
          <cell r="L3644">
            <v>0</v>
          </cell>
          <cell r="M3644">
            <v>0</v>
          </cell>
        </row>
        <row r="3645">
          <cell r="A3645">
            <v>3643</v>
          </cell>
          <cell r="B3645">
            <v>9</v>
          </cell>
          <cell r="C3645" t="str">
            <v>068</v>
          </cell>
          <cell r="D3645" t="str">
            <v xml:space="preserve">CONWAY                       </v>
          </cell>
          <cell r="E3645">
            <v>0</v>
          </cell>
          <cell r="G3645">
            <v>8320</v>
          </cell>
          <cell r="H3645" t="str">
            <v>Business and Finance (1410)</v>
          </cell>
          <cell r="I3645">
            <v>65917</v>
          </cell>
          <cell r="J3645">
            <v>300</v>
          </cell>
          <cell r="K3645">
            <v>66217</v>
          </cell>
          <cell r="L3645">
            <v>2.6937606227742519</v>
          </cell>
          <cell r="M3645">
            <v>369.30842163970993</v>
          </cell>
        </row>
        <row r="3646">
          <cell r="A3646">
            <v>3644</v>
          </cell>
          <cell r="B3646">
            <v>10</v>
          </cell>
          <cell r="C3646" t="str">
            <v>068</v>
          </cell>
          <cell r="D3646" t="str">
            <v xml:space="preserve">CONWAY                       </v>
          </cell>
          <cell r="E3646">
            <v>0</v>
          </cell>
          <cell r="G3646">
            <v>8325</v>
          </cell>
          <cell r="H3646" t="str">
            <v>Human Resources and Benefits (1420)</v>
          </cell>
          <cell r="I3646">
            <v>46395</v>
          </cell>
          <cell r="J3646">
            <v>0</v>
          </cell>
          <cell r="K3646">
            <v>46395</v>
          </cell>
          <cell r="L3646">
            <v>1.8873857784800188</v>
          </cell>
          <cell r="M3646">
            <v>258.75627440044616</v>
          </cell>
        </row>
        <row r="3647">
          <cell r="A3647">
            <v>3645</v>
          </cell>
          <cell r="B3647">
            <v>11</v>
          </cell>
          <cell r="C3647" t="str">
            <v>068</v>
          </cell>
          <cell r="D3647" t="str">
            <v xml:space="preserve">CONWAY                       </v>
          </cell>
          <cell r="E3647">
            <v>0</v>
          </cell>
          <cell r="G3647">
            <v>8330</v>
          </cell>
          <cell r="H3647" t="str">
            <v>Legal Service For School Committee (1430)</v>
          </cell>
          <cell r="I3647">
            <v>4384</v>
          </cell>
          <cell r="J3647">
            <v>0</v>
          </cell>
          <cell r="K3647">
            <v>4384</v>
          </cell>
          <cell r="L3647">
            <v>0.17834463310392074</v>
          </cell>
          <cell r="M3647">
            <v>24.450641383156718</v>
          </cell>
        </row>
        <row r="3648">
          <cell r="A3648">
            <v>3646</v>
          </cell>
          <cell r="B3648">
            <v>12</v>
          </cell>
          <cell r="C3648" t="str">
            <v>068</v>
          </cell>
          <cell r="D3648" t="str">
            <v xml:space="preserve">CONWAY                       </v>
          </cell>
          <cell r="E3648">
            <v>0</v>
          </cell>
          <cell r="G3648">
            <v>8335</v>
          </cell>
          <cell r="H3648" t="str">
            <v>Legal Settlements (1435)</v>
          </cell>
          <cell r="I3648">
            <v>0</v>
          </cell>
          <cell r="J3648">
            <v>0</v>
          </cell>
          <cell r="K3648">
            <v>0</v>
          </cell>
          <cell r="L3648">
            <v>0</v>
          </cell>
          <cell r="M3648">
            <v>0</v>
          </cell>
        </row>
        <row r="3649">
          <cell r="A3649">
            <v>3647</v>
          </cell>
          <cell r="B3649">
            <v>13</v>
          </cell>
          <cell r="C3649" t="str">
            <v>068</v>
          </cell>
          <cell r="D3649" t="str">
            <v xml:space="preserve">CONWAY                       </v>
          </cell>
          <cell r="E3649">
            <v>0</v>
          </cell>
          <cell r="G3649">
            <v>8340</v>
          </cell>
          <cell r="H3649" t="str">
            <v>District-wide Information Mgmt and Tech (1450)</v>
          </cell>
          <cell r="I3649">
            <v>12712</v>
          </cell>
          <cell r="J3649">
            <v>0</v>
          </cell>
          <cell r="K3649">
            <v>12712</v>
          </cell>
          <cell r="L3649">
            <v>0.51713434671921543</v>
          </cell>
          <cell r="M3649">
            <v>70.897936419408808</v>
          </cell>
        </row>
        <row r="3650">
          <cell r="A3650">
            <v>3648</v>
          </cell>
          <cell r="B3650">
            <v>14</v>
          </cell>
          <cell r="C3650" t="str">
            <v>068</v>
          </cell>
          <cell r="D3650" t="str">
            <v xml:space="preserve">CONWAY                       </v>
          </cell>
          <cell r="E3650">
            <v>5</v>
          </cell>
          <cell r="F3650" t="str">
            <v xml:space="preserve">Instructional Leadership </v>
          </cell>
          <cell r="I3650">
            <v>132074</v>
          </cell>
          <cell r="J3650">
            <v>500</v>
          </cell>
          <cell r="K3650">
            <v>132574</v>
          </cell>
          <cell r="L3650">
            <v>5.3932165577370412</v>
          </cell>
          <cell r="M3650">
            <v>739.39765755716667</v>
          </cell>
        </row>
        <row r="3651">
          <cell r="A3651">
            <v>3649</v>
          </cell>
          <cell r="B3651">
            <v>15</v>
          </cell>
          <cell r="C3651" t="str">
            <v>068</v>
          </cell>
          <cell r="D3651" t="str">
            <v xml:space="preserve">CONWAY                       </v>
          </cell>
          <cell r="E3651">
            <v>0</v>
          </cell>
          <cell r="G3651">
            <v>8345</v>
          </cell>
          <cell r="H3651" t="str">
            <v>Curriculum Directors  (Supervisory) (2110)</v>
          </cell>
          <cell r="I3651">
            <v>19723</v>
          </cell>
          <cell r="J3651">
            <v>0</v>
          </cell>
          <cell r="K3651">
            <v>19723</v>
          </cell>
          <cell r="L3651">
            <v>0.80234744496090982</v>
          </cell>
          <cell r="M3651">
            <v>110</v>
          </cell>
        </row>
        <row r="3652">
          <cell r="A3652">
            <v>3650</v>
          </cell>
          <cell r="B3652">
            <v>16</v>
          </cell>
          <cell r="C3652" t="str">
            <v>068</v>
          </cell>
          <cell r="D3652" t="str">
            <v xml:space="preserve">CONWAY                       </v>
          </cell>
          <cell r="E3652">
            <v>0</v>
          </cell>
          <cell r="G3652">
            <v>8350</v>
          </cell>
          <cell r="H3652" t="str">
            <v>Department Heads  (Non-Supervisory) (2120)</v>
          </cell>
          <cell r="I3652">
            <v>0</v>
          </cell>
          <cell r="J3652">
            <v>500</v>
          </cell>
          <cell r="K3652">
            <v>500</v>
          </cell>
          <cell r="L3652">
            <v>2.0340400673348625E-2</v>
          </cell>
          <cell r="M3652">
            <v>2.7886224205242609</v>
          </cell>
        </row>
        <row r="3653">
          <cell r="A3653">
            <v>3651</v>
          </cell>
          <cell r="B3653">
            <v>17</v>
          </cell>
          <cell r="C3653" t="str">
            <v>068</v>
          </cell>
          <cell r="D3653" t="str">
            <v xml:space="preserve">CONWAY                       </v>
          </cell>
          <cell r="E3653">
            <v>0</v>
          </cell>
          <cell r="G3653">
            <v>8355</v>
          </cell>
          <cell r="H3653" t="str">
            <v>School Leadership-Building (2210)</v>
          </cell>
          <cell r="I3653">
            <v>112351</v>
          </cell>
          <cell r="J3653">
            <v>0</v>
          </cell>
          <cell r="K3653">
            <v>112351</v>
          </cell>
          <cell r="L3653">
            <v>4.5705287121027824</v>
          </cell>
          <cell r="M3653">
            <v>626.60903513664243</v>
          </cell>
        </row>
        <row r="3654">
          <cell r="A3654">
            <v>3652</v>
          </cell>
          <cell r="B3654">
            <v>18</v>
          </cell>
          <cell r="C3654" t="str">
            <v>068</v>
          </cell>
          <cell r="D3654" t="str">
            <v xml:space="preserve">CONWAY                       </v>
          </cell>
          <cell r="E3654">
            <v>0</v>
          </cell>
          <cell r="G3654">
            <v>8360</v>
          </cell>
          <cell r="H3654" t="str">
            <v>Curriculum Leaders/Dept Heads-Building Level (2220)</v>
          </cell>
          <cell r="I3654">
            <v>0</v>
          </cell>
          <cell r="J3654">
            <v>0</v>
          </cell>
          <cell r="K3654">
            <v>0</v>
          </cell>
          <cell r="L3654">
            <v>0</v>
          </cell>
          <cell r="M3654">
            <v>0</v>
          </cell>
        </row>
        <row r="3655">
          <cell r="A3655">
            <v>3653</v>
          </cell>
          <cell r="B3655">
            <v>19</v>
          </cell>
          <cell r="C3655" t="str">
            <v>068</v>
          </cell>
          <cell r="D3655" t="str">
            <v xml:space="preserve">CONWAY                       </v>
          </cell>
          <cell r="E3655">
            <v>0</v>
          </cell>
          <cell r="G3655">
            <v>8365</v>
          </cell>
          <cell r="H3655" t="str">
            <v>Building Technology (2250)</v>
          </cell>
          <cell r="I3655">
            <v>0</v>
          </cell>
          <cell r="J3655">
            <v>0</v>
          </cell>
          <cell r="K3655">
            <v>0</v>
          </cell>
          <cell r="L3655">
            <v>0</v>
          </cell>
          <cell r="M3655">
            <v>0</v>
          </cell>
        </row>
        <row r="3656">
          <cell r="A3656">
            <v>3654</v>
          </cell>
          <cell r="B3656">
            <v>20</v>
          </cell>
          <cell r="C3656" t="str">
            <v>068</v>
          </cell>
          <cell r="D3656" t="str">
            <v xml:space="preserve">CONWAY                       </v>
          </cell>
          <cell r="E3656">
            <v>0</v>
          </cell>
          <cell r="G3656">
            <v>8380</v>
          </cell>
          <cell r="H3656" t="str">
            <v>Instructional Coordinators and Team Leaders (2315)</v>
          </cell>
          <cell r="I3656">
            <v>0</v>
          </cell>
          <cell r="J3656">
            <v>0</v>
          </cell>
          <cell r="K3656">
            <v>0</v>
          </cell>
          <cell r="L3656">
            <v>0</v>
          </cell>
          <cell r="M3656">
            <v>0</v>
          </cell>
        </row>
        <row r="3657">
          <cell r="A3657">
            <v>3655</v>
          </cell>
          <cell r="B3657">
            <v>21</v>
          </cell>
          <cell r="C3657" t="str">
            <v>068</v>
          </cell>
          <cell r="D3657" t="str">
            <v xml:space="preserve">CONWAY                       </v>
          </cell>
          <cell r="E3657">
            <v>6</v>
          </cell>
          <cell r="F3657" t="str">
            <v>Classroom and Specialist Teachers</v>
          </cell>
          <cell r="I3657">
            <v>582015</v>
          </cell>
          <cell r="J3657">
            <v>148493</v>
          </cell>
          <cell r="K3657">
            <v>730508</v>
          </cell>
          <cell r="L3657">
            <v>29.717650830173113</v>
          </cell>
          <cell r="M3657">
            <v>4074.2219743446735</v>
          </cell>
        </row>
        <row r="3658">
          <cell r="A3658">
            <v>3656</v>
          </cell>
          <cell r="B3658">
            <v>22</v>
          </cell>
          <cell r="C3658" t="str">
            <v>068</v>
          </cell>
          <cell r="D3658" t="str">
            <v xml:space="preserve">CONWAY                       </v>
          </cell>
          <cell r="E3658">
            <v>0</v>
          </cell>
          <cell r="G3658">
            <v>8370</v>
          </cell>
          <cell r="H3658" t="str">
            <v>Teachers, Classroom (2305)</v>
          </cell>
          <cell r="I3658">
            <v>582015</v>
          </cell>
          <cell r="J3658">
            <v>141333</v>
          </cell>
          <cell r="K3658">
            <v>723348</v>
          </cell>
          <cell r="L3658">
            <v>29.426376292530762</v>
          </cell>
          <cell r="M3658">
            <v>4034.2889012827659</v>
          </cell>
        </row>
        <row r="3659">
          <cell r="A3659">
            <v>3657</v>
          </cell>
          <cell r="B3659">
            <v>23</v>
          </cell>
          <cell r="C3659" t="str">
            <v>068</v>
          </cell>
          <cell r="D3659" t="str">
            <v xml:space="preserve">CONWAY                       </v>
          </cell>
          <cell r="E3659">
            <v>0</v>
          </cell>
          <cell r="G3659">
            <v>8375</v>
          </cell>
          <cell r="H3659" t="str">
            <v>Teachers, Specialists  (2310)</v>
          </cell>
          <cell r="I3659">
            <v>0</v>
          </cell>
          <cell r="J3659">
            <v>7160</v>
          </cell>
          <cell r="K3659">
            <v>7160</v>
          </cell>
          <cell r="L3659">
            <v>0.29127453764235228</v>
          </cell>
          <cell r="M3659">
            <v>39.933073061907415</v>
          </cell>
        </row>
        <row r="3660">
          <cell r="A3660">
            <v>3658</v>
          </cell>
          <cell r="B3660">
            <v>24</v>
          </cell>
          <cell r="C3660" t="str">
            <v>068</v>
          </cell>
          <cell r="D3660" t="str">
            <v xml:space="preserve">CONWAY                       </v>
          </cell>
          <cell r="E3660">
            <v>7</v>
          </cell>
          <cell r="F3660" t="str">
            <v>Other Teaching Services</v>
          </cell>
          <cell r="I3660">
            <v>199497</v>
          </cell>
          <cell r="J3660">
            <v>144308</v>
          </cell>
          <cell r="K3660">
            <v>343805</v>
          </cell>
          <cell r="L3660">
            <v>13.986262907001247</v>
          </cell>
          <cell r="M3660">
            <v>1917.484662576687</v>
          </cell>
        </row>
        <row r="3661">
          <cell r="A3661">
            <v>3659</v>
          </cell>
          <cell r="B3661">
            <v>25</v>
          </cell>
          <cell r="C3661" t="str">
            <v>068</v>
          </cell>
          <cell r="D3661" t="str">
            <v xml:space="preserve">CONWAY                       </v>
          </cell>
          <cell r="E3661">
            <v>0</v>
          </cell>
          <cell r="G3661">
            <v>8385</v>
          </cell>
          <cell r="H3661" t="str">
            <v>Medical/ Therapeutic Services (2320)</v>
          </cell>
          <cell r="I3661">
            <v>76693</v>
          </cell>
          <cell r="J3661">
            <v>5797</v>
          </cell>
          <cell r="K3661">
            <v>82490</v>
          </cell>
          <cell r="L3661">
            <v>3.355759303089056</v>
          </cell>
          <cell r="M3661">
            <v>460.06692693809254</v>
          </cell>
        </row>
        <row r="3662">
          <cell r="A3662">
            <v>3660</v>
          </cell>
          <cell r="B3662">
            <v>26</v>
          </cell>
          <cell r="C3662" t="str">
            <v>068</v>
          </cell>
          <cell r="D3662" t="str">
            <v xml:space="preserve">CONWAY                       </v>
          </cell>
          <cell r="E3662">
            <v>0</v>
          </cell>
          <cell r="G3662">
            <v>8390</v>
          </cell>
          <cell r="H3662" t="str">
            <v>Substitute Teachers (2325)</v>
          </cell>
          <cell r="I3662">
            <v>6905</v>
          </cell>
          <cell r="J3662">
            <v>1817</v>
          </cell>
          <cell r="K3662">
            <v>8722</v>
          </cell>
          <cell r="L3662">
            <v>0.35481794934589339</v>
          </cell>
          <cell r="M3662">
            <v>48.644729503625207</v>
          </cell>
        </row>
        <row r="3663">
          <cell r="A3663">
            <v>3661</v>
          </cell>
          <cell r="B3663">
            <v>27</v>
          </cell>
          <cell r="C3663" t="str">
            <v>068</v>
          </cell>
          <cell r="D3663" t="str">
            <v xml:space="preserve">CONWAY                       </v>
          </cell>
          <cell r="E3663">
            <v>0</v>
          </cell>
          <cell r="G3663">
            <v>8395</v>
          </cell>
          <cell r="H3663" t="str">
            <v>Non-Clerical Paraprofs./Instructional Assistants (2330)</v>
          </cell>
          <cell r="I3663">
            <v>65168</v>
          </cell>
          <cell r="J3663">
            <v>136694</v>
          </cell>
          <cell r="K3663">
            <v>201862</v>
          </cell>
          <cell r="L3663">
            <v>8.2119079214470005</v>
          </cell>
          <cell r="M3663">
            <v>1125.8337981037366</v>
          </cell>
        </row>
        <row r="3664">
          <cell r="A3664">
            <v>3662</v>
          </cell>
          <cell r="B3664">
            <v>28</v>
          </cell>
          <cell r="C3664" t="str">
            <v>068</v>
          </cell>
          <cell r="D3664" t="str">
            <v xml:space="preserve">CONWAY                       </v>
          </cell>
          <cell r="E3664">
            <v>0</v>
          </cell>
          <cell r="G3664">
            <v>8400</v>
          </cell>
          <cell r="H3664" t="str">
            <v>Librarians and Media Center Directors (2340)</v>
          </cell>
          <cell r="I3664">
            <v>50731</v>
          </cell>
          <cell r="J3664">
            <v>0</v>
          </cell>
          <cell r="K3664">
            <v>50731</v>
          </cell>
          <cell r="L3664">
            <v>2.0637777331192981</v>
          </cell>
          <cell r="M3664">
            <v>282.93920803123257</v>
          </cell>
        </row>
        <row r="3665">
          <cell r="A3665">
            <v>3663</v>
          </cell>
          <cell r="B3665">
            <v>29</v>
          </cell>
          <cell r="C3665" t="str">
            <v>068</v>
          </cell>
          <cell r="D3665" t="str">
            <v xml:space="preserve">CONWAY                       </v>
          </cell>
          <cell r="E3665">
            <v>8</v>
          </cell>
          <cell r="F3665" t="str">
            <v>Professional Development</v>
          </cell>
          <cell r="I3665">
            <v>19592</v>
          </cell>
          <cell r="J3665">
            <v>0</v>
          </cell>
          <cell r="K3665">
            <v>19592</v>
          </cell>
          <cell r="L3665">
            <v>0.79701825998449249</v>
          </cell>
          <cell r="M3665">
            <v>109.26938092582263</v>
          </cell>
        </row>
        <row r="3666">
          <cell r="A3666">
            <v>3664</v>
          </cell>
          <cell r="B3666">
            <v>30</v>
          </cell>
          <cell r="C3666" t="str">
            <v>068</v>
          </cell>
          <cell r="D3666" t="str">
            <v xml:space="preserve">CONWAY                       </v>
          </cell>
          <cell r="E3666">
            <v>0</v>
          </cell>
          <cell r="G3666">
            <v>8405</v>
          </cell>
          <cell r="H3666" t="str">
            <v>Professional Development Leadership (2351)</v>
          </cell>
          <cell r="I3666">
            <v>2466</v>
          </cell>
          <cell r="J3666">
            <v>0</v>
          </cell>
          <cell r="K3666">
            <v>2466</v>
          </cell>
          <cell r="L3666">
            <v>0.10031885612095541</v>
          </cell>
          <cell r="M3666">
            <v>13.753485778025654</v>
          </cell>
        </row>
        <row r="3667">
          <cell r="A3667">
            <v>3665</v>
          </cell>
          <cell r="B3667">
            <v>31</v>
          </cell>
          <cell r="C3667" t="str">
            <v>068</v>
          </cell>
          <cell r="D3667" t="str">
            <v xml:space="preserve">CONWAY                       </v>
          </cell>
          <cell r="E3667">
            <v>0</v>
          </cell>
          <cell r="G3667">
            <v>8410</v>
          </cell>
          <cell r="H3667" t="str">
            <v>Teacher/Instructional Staff-Professional Days (2353)</v>
          </cell>
          <cell r="I3667">
            <v>11969</v>
          </cell>
          <cell r="J3667">
            <v>0</v>
          </cell>
          <cell r="K3667">
            <v>11969</v>
          </cell>
          <cell r="L3667">
            <v>0.48690851131861934</v>
          </cell>
          <cell r="M3667">
            <v>66.754043502509759</v>
          </cell>
        </row>
        <row r="3668">
          <cell r="A3668">
            <v>3666</v>
          </cell>
          <cell r="B3668">
            <v>32</v>
          </cell>
          <cell r="C3668" t="str">
            <v>068</v>
          </cell>
          <cell r="D3668" t="str">
            <v xml:space="preserve">CONWAY                       </v>
          </cell>
          <cell r="E3668">
            <v>0</v>
          </cell>
          <cell r="G3668">
            <v>8415</v>
          </cell>
          <cell r="H3668" t="str">
            <v>Substitutes for Instructional Staff at Prof. Dev. (2355)</v>
          </cell>
          <cell r="I3668">
            <v>0</v>
          </cell>
          <cell r="J3668">
            <v>0</v>
          </cell>
          <cell r="K3668">
            <v>0</v>
          </cell>
          <cell r="L3668">
            <v>0</v>
          </cell>
          <cell r="M3668">
            <v>0</v>
          </cell>
        </row>
        <row r="3669">
          <cell r="A3669">
            <v>3667</v>
          </cell>
          <cell r="B3669">
            <v>33</v>
          </cell>
          <cell r="C3669" t="str">
            <v>068</v>
          </cell>
          <cell r="D3669" t="str">
            <v xml:space="preserve">CONWAY                       </v>
          </cell>
          <cell r="E3669">
            <v>0</v>
          </cell>
          <cell r="G3669">
            <v>8420</v>
          </cell>
          <cell r="H3669" t="str">
            <v>Prof. Dev.  Stipends, Providers and Expenses (2357)</v>
          </cell>
          <cell r="I3669">
            <v>5157</v>
          </cell>
          <cell r="J3669">
            <v>0</v>
          </cell>
          <cell r="K3669">
            <v>5157</v>
          </cell>
          <cell r="L3669">
            <v>0.2097908925449177</v>
          </cell>
          <cell r="M3669">
            <v>28.761851645287226</v>
          </cell>
        </row>
        <row r="3670">
          <cell r="A3670">
            <v>3668</v>
          </cell>
          <cell r="B3670">
            <v>34</v>
          </cell>
          <cell r="C3670" t="str">
            <v>068</v>
          </cell>
          <cell r="D3670" t="str">
            <v xml:space="preserve">CONWAY                       </v>
          </cell>
          <cell r="E3670">
            <v>9</v>
          </cell>
          <cell r="F3670" t="str">
            <v>Instructional Materials, Equipment and Technology</v>
          </cell>
          <cell r="I3670">
            <v>50375</v>
          </cell>
          <cell r="J3670">
            <v>19492</v>
          </cell>
          <cell r="K3670">
            <v>69867</v>
          </cell>
          <cell r="L3670">
            <v>2.8422455476896964</v>
          </cell>
          <cell r="M3670">
            <v>389.66536530953704</v>
          </cell>
        </row>
        <row r="3671">
          <cell r="A3671">
            <v>3669</v>
          </cell>
          <cell r="B3671">
            <v>35</v>
          </cell>
          <cell r="C3671" t="str">
            <v>068</v>
          </cell>
          <cell r="D3671" t="str">
            <v xml:space="preserve">CONWAY                       </v>
          </cell>
          <cell r="E3671">
            <v>0</v>
          </cell>
          <cell r="G3671">
            <v>8425</v>
          </cell>
          <cell r="H3671" t="str">
            <v>Textbooks &amp; Related Software/Media/Materials (2410)</v>
          </cell>
          <cell r="I3671">
            <v>14182</v>
          </cell>
          <cell r="J3671">
            <v>0</v>
          </cell>
          <cell r="K3671">
            <v>14182</v>
          </cell>
          <cell r="L3671">
            <v>0.57693512469886032</v>
          </cell>
          <cell r="M3671">
            <v>79.096486335750129</v>
          </cell>
        </row>
        <row r="3672">
          <cell r="A3672">
            <v>3670</v>
          </cell>
          <cell r="B3672">
            <v>36</v>
          </cell>
          <cell r="C3672" t="str">
            <v>068</v>
          </cell>
          <cell r="D3672" t="str">
            <v xml:space="preserve">CONWAY                       </v>
          </cell>
          <cell r="E3672">
            <v>0</v>
          </cell>
          <cell r="G3672">
            <v>8430</v>
          </cell>
          <cell r="H3672" t="str">
            <v>Other Instructional Materials (2415)</v>
          </cell>
          <cell r="I3672">
            <v>4486</v>
          </cell>
          <cell r="J3672">
            <v>2610</v>
          </cell>
          <cell r="K3672">
            <v>7096</v>
          </cell>
          <cell r="L3672">
            <v>0.28867096635616368</v>
          </cell>
          <cell r="M3672">
            <v>39.576129392080311</v>
          </cell>
        </row>
        <row r="3673">
          <cell r="A3673">
            <v>3671</v>
          </cell>
          <cell r="B3673">
            <v>37</v>
          </cell>
          <cell r="C3673" t="str">
            <v>068</v>
          </cell>
          <cell r="D3673" t="str">
            <v xml:space="preserve">CONWAY                       </v>
          </cell>
          <cell r="E3673">
            <v>0</v>
          </cell>
          <cell r="G3673">
            <v>8435</v>
          </cell>
          <cell r="H3673" t="str">
            <v>Instructional Equipment (2420)</v>
          </cell>
          <cell r="I3673">
            <v>0</v>
          </cell>
          <cell r="J3673">
            <v>0</v>
          </cell>
          <cell r="K3673">
            <v>0</v>
          </cell>
          <cell r="L3673">
            <v>0</v>
          </cell>
          <cell r="M3673">
            <v>0</v>
          </cell>
        </row>
        <row r="3674">
          <cell r="A3674">
            <v>3672</v>
          </cell>
          <cell r="B3674">
            <v>38</v>
          </cell>
          <cell r="C3674" t="str">
            <v>068</v>
          </cell>
          <cell r="D3674" t="str">
            <v xml:space="preserve">CONWAY                       </v>
          </cell>
          <cell r="E3674">
            <v>0</v>
          </cell>
          <cell r="G3674">
            <v>8440</v>
          </cell>
          <cell r="H3674" t="str">
            <v>General Supplies (2430)</v>
          </cell>
          <cell r="I3674">
            <v>25529</v>
          </cell>
          <cell r="J3674">
            <v>2802</v>
          </cell>
          <cell r="K3674">
            <v>28331</v>
          </cell>
          <cell r="L3674">
            <v>1.1525277829532796</v>
          </cell>
          <cell r="M3674">
            <v>158.00892359174566</v>
          </cell>
        </row>
        <row r="3675">
          <cell r="A3675">
            <v>3673</v>
          </cell>
          <cell r="B3675">
            <v>39</v>
          </cell>
          <cell r="C3675" t="str">
            <v>068</v>
          </cell>
          <cell r="D3675" t="str">
            <v xml:space="preserve">CONWAY                       </v>
          </cell>
          <cell r="E3675">
            <v>0</v>
          </cell>
          <cell r="G3675">
            <v>8445</v>
          </cell>
          <cell r="H3675" t="str">
            <v>Other Instructional Services (2440)</v>
          </cell>
          <cell r="I3675">
            <v>6178</v>
          </cell>
          <cell r="J3675">
            <v>14080</v>
          </cell>
          <cell r="K3675">
            <v>20258</v>
          </cell>
          <cell r="L3675">
            <v>0.82411167368139282</v>
          </cell>
          <cell r="M3675">
            <v>112.98382598996095</v>
          </cell>
        </row>
        <row r="3676">
          <cell r="A3676">
            <v>3674</v>
          </cell>
          <cell r="B3676">
            <v>40</v>
          </cell>
          <cell r="C3676" t="str">
            <v>068</v>
          </cell>
          <cell r="D3676" t="str">
            <v xml:space="preserve">CONWAY                       </v>
          </cell>
          <cell r="E3676">
            <v>0</v>
          </cell>
          <cell r="G3676">
            <v>8450</v>
          </cell>
          <cell r="H3676" t="str">
            <v>Classroom Instructional Technology (2451)</v>
          </cell>
          <cell r="I3676">
            <v>0</v>
          </cell>
          <cell r="J3676">
            <v>0</v>
          </cell>
          <cell r="K3676">
            <v>0</v>
          </cell>
          <cell r="L3676">
            <v>0</v>
          </cell>
          <cell r="M3676">
            <v>0</v>
          </cell>
        </row>
        <row r="3677">
          <cell r="A3677">
            <v>3675</v>
          </cell>
          <cell r="B3677">
            <v>41</v>
          </cell>
          <cell r="C3677" t="str">
            <v>068</v>
          </cell>
          <cell r="D3677" t="str">
            <v xml:space="preserve">CONWAY                       </v>
          </cell>
          <cell r="E3677">
            <v>0</v>
          </cell>
          <cell r="G3677">
            <v>8455</v>
          </cell>
          <cell r="H3677" t="str">
            <v>Other Instructional Hardware  (2453)</v>
          </cell>
          <cell r="I3677">
            <v>0</v>
          </cell>
          <cell r="J3677">
            <v>0</v>
          </cell>
          <cell r="K3677">
            <v>0</v>
          </cell>
          <cell r="L3677">
            <v>0</v>
          </cell>
          <cell r="M3677">
            <v>0</v>
          </cell>
        </row>
        <row r="3678">
          <cell r="A3678">
            <v>3676</v>
          </cell>
          <cell r="B3678">
            <v>42</v>
          </cell>
          <cell r="C3678" t="str">
            <v>068</v>
          </cell>
          <cell r="D3678" t="str">
            <v xml:space="preserve">CONWAY                       </v>
          </cell>
          <cell r="E3678">
            <v>0</v>
          </cell>
          <cell r="G3678">
            <v>8460</v>
          </cell>
          <cell r="H3678" t="str">
            <v>Instructional Software (2455)</v>
          </cell>
          <cell r="I3678">
            <v>0</v>
          </cell>
          <cell r="J3678">
            <v>0</v>
          </cell>
          <cell r="K3678">
            <v>0</v>
          </cell>
          <cell r="L3678">
            <v>0</v>
          </cell>
          <cell r="M3678">
            <v>0</v>
          </cell>
        </row>
        <row r="3679">
          <cell r="A3679">
            <v>3677</v>
          </cell>
          <cell r="B3679">
            <v>43</v>
          </cell>
          <cell r="C3679" t="str">
            <v>068</v>
          </cell>
          <cell r="D3679" t="str">
            <v xml:space="preserve">CONWAY                       </v>
          </cell>
          <cell r="E3679">
            <v>10</v>
          </cell>
          <cell r="F3679" t="str">
            <v>Guidance, Counseling and Testing</v>
          </cell>
          <cell r="I3679">
            <v>68170</v>
          </cell>
          <cell r="J3679">
            <v>12772</v>
          </cell>
          <cell r="K3679">
            <v>80942</v>
          </cell>
          <cell r="L3679">
            <v>3.2927854226043687</v>
          </cell>
          <cell r="M3679">
            <v>451.43335192414946</v>
          </cell>
        </row>
        <row r="3680">
          <cell r="A3680">
            <v>3678</v>
          </cell>
          <cell r="B3680">
            <v>44</v>
          </cell>
          <cell r="C3680" t="str">
            <v>068</v>
          </cell>
          <cell r="D3680" t="str">
            <v xml:space="preserve">CONWAY                       </v>
          </cell>
          <cell r="E3680">
            <v>0</v>
          </cell>
          <cell r="G3680">
            <v>8465</v>
          </cell>
          <cell r="H3680" t="str">
            <v>Guidance and Adjustment Counselors (2710)</v>
          </cell>
          <cell r="I3680">
            <v>13154</v>
          </cell>
          <cell r="J3680">
            <v>0</v>
          </cell>
          <cell r="K3680">
            <v>13154</v>
          </cell>
          <cell r="L3680">
            <v>0.5351152609144556</v>
          </cell>
          <cell r="M3680">
            <v>73.363078639152249</v>
          </cell>
        </row>
        <row r="3681">
          <cell r="A3681">
            <v>3679</v>
          </cell>
          <cell r="B3681">
            <v>45</v>
          </cell>
          <cell r="C3681" t="str">
            <v>068</v>
          </cell>
          <cell r="D3681" t="str">
            <v xml:space="preserve">CONWAY                       </v>
          </cell>
          <cell r="E3681">
            <v>0</v>
          </cell>
          <cell r="G3681">
            <v>8470</v>
          </cell>
          <cell r="H3681" t="str">
            <v>Testing and Assessment (2720)</v>
          </cell>
          <cell r="I3681">
            <v>4137</v>
          </cell>
          <cell r="J3681">
            <v>0</v>
          </cell>
          <cell r="K3681">
            <v>4137</v>
          </cell>
          <cell r="L3681">
            <v>0.16829647517128651</v>
          </cell>
          <cell r="M3681">
            <v>23.073061907417735</v>
          </cell>
        </row>
        <row r="3682">
          <cell r="A3682">
            <v>3680</v>
          </cell>
          <cell r="B3682">
            <v>46</v>
          </cell>
          <cell r="C3682" t="str">
            <v>068</v>
          </cell>
          <cell r="D3682" t="str">
            <v xml:space="preserve">CONWAY                       </v>
          </cell>
          <cell r="E3682">
            <v>0</v>
          </cell>
          <cell r="G3682">
            <v>8475</v>
          </cell>
          <cell r="H3682" t="str">
            <v>Psychological Services (2800)</v>
          </cell>
          <cell r="I3682">
            <v>50879</v>
          </cell>
          <cell r="J3682">
            <v>12772</v>
          </cell>
          <cell r="K3682">
            <v>63651</v>
          </cell>
          <cell r="L3682">
            <v>2.5893736865186265</v>
          </cell>
          <cell r="M3682">
            <v>354.99721137757945</v>
          </cell>
        </row>
        <row r="3683">
          <cell r="A3683">
            <v>3681</v>
          </cell>
          <cell r="B3683">
            <v>47</v>
          </cell>
          <cell r="C3683" t="str">
            <v>068</v>
          </cell>
          <cell r="D3683" t="str">
            <v xml:space="preserve">CONWAY                       </v>
          </cell>
          <cell r="E3683">
            <v>11</v>
          </cell>
          <cell r="F3683" t="str">
            <v>Pupil Services</v>
          </cell>
          <cell r="I3683">
            <v>112263</v>
          </cell>
          <cell r="J3683">
            <v>127978</v>
          </cell>
          <cell r="K3683">
            <v>240241</v>
          </cell>
          <cell r="L3683">
            <v>9.773196396331894</v>
          </cell>
          <cell r="M3683">
            <v>1339.8828778583379</v>
          </cell>
        </row>
        <row r="3684">
          <cell r="A3684">
            <v>3682</v>
          </cell>
          <cell r="B3684">
            <v>48</v>
          </cell>
          <cell r="C3684" t="str">
            <v>068</v>
          </cell>
          <cell r="D3684" t="str">
            <v xml:space="preserve">CONWAY                       </v>
          </cell>
          <cell r="E3684">
            <v>0</v>
          </cell>
          <cell r="G3684">
            <v>8485</v>
          </cell>
          <cell r="H3684" t="str">
            <v>Attendance and Parent Liaison Services (3100)</v>
          </cell>
          <cell r="I3684">
            <v>1975</v>
          </cell>
          <cell r="J3684">
            <v>0</v>
          </cell>
          <cell r="K3684">
            <v>1975</v>
          </cell>
          <cell r="L3684">
            <v>8.0344582659727062E-2</v>
          </cell>
          <cell r="M3684">
            <v>11.01505856107083</v>
          </cell>
        </row>
        <row r="3685">
          <cell r="A3685">
            <v>3683</v>
          </cell>
          <cell r="B3685">
            <v>49</v>
          </cell>
          <cell r="C3685" t="str">
            <v>068</v>
          </cell>
          <cell r="D3685" t="str">
            <v xml:space="preserve">CONWAY                       </v>
          </cell>
          <cell r="E3685">
            <v>0</v>
          </cell>
          <cell r="G3685">
            <v>8490</v>
          </cell>
          <cell r="H3685" t="str">
            <v>Medical/Health Services (3200)</v>
          </cell>
          <cell r="I3685">
            <v>46910</v>
          </cell>
          <cell r="J3685">
            <v>6755</v>
          </cell>
          <cell r="K3685">
            <v>53665</v>
          </cell>
          <cell r="L3685">
            <v>2.1831352042705077</v>
          </cell>
          <cell r="M3685">
            <v>299.30284439486894</v>
          </cell>
        </row>
        <row r="3686">
          <cell r="A3686">
            <v>3684</v>
          </cell>
          <cell r="B3686">
            <v>50</v>
          </cell>
          <cell r="C3686" t="str">
            <v>068</v>
          </cell>
          <cell r="D3686" t="str">
            <v xml:space="preserve">CONWAY                       </v>
          </cell>
          <cell r="E3686">
            <v>0</v>
          </cell>
          <cell r="G3686">
            <v>8495</v>
          </cell>
          <cell r="H3686" t="str">
            <v>In-District Transportation (3300)</v>
          </cell>
          <cell r="I3686">
            <v>63378</v>
          </cell>
          <cell r="J3686">
            <v>32211</v>
          </cell>
          <cell r="K3686">
            <v>95589</v>
          </cell>
          <cell r="L3686">
            <v>3.8886371199294434</v>
          </cell>
          <cell r="M3686">
            <v>533.12325711098708</v>
          </cell>
        </row>
        <row r="3687">
          <cell r="A3687">
            <v>3685</v>
          </cell>
          <cell r="B3687">
            <v>51</v>
          </cell>
          <cell r="C3687" t="str">
            <v>068</v>
          </cell>
          <cell r="D3687" t="str">
            <v xml:space="preserve">CONWAY                       </v>
          </cell>
          <cell r="E3687">
            <v>0</v>
          </cell>
          <cell r="G3687">
            <v>8500</v>
          </cell>
          <cell r="H3687" t="str">
            <v>Food Salaries and Other Expenses (3400)</v>
          </cell>
          <cell r="I3687">
            <v>0</v>
          </cell>
          <cell r="J3687">
            <v>53007</v>
          </cell>
          <cell r="K3687">
            <v>53007</v>
          </cell>
          <cell r="L3687">
            <v>2.1563672369843809</v>
          </cell>
          <cell r="M3687">
            <v>295.63301728945896</v>
          </cell>
        </row>
        <row r="3688">
          <cell r="A3688">
            <v>3686</v>
          </cell>
          <cell r="B3688">
            <v>52</v>
          </cell>
          <cell r="C3688" t="str">
            <v>068</v>
          </cell>
          <cell r="D3688" t="str">
            <v xml:space="preserve">CONWAY                       </v>
          </cell>
          <cell r="E3688">
            <v>0</v>
          </cell>
          <cell r="G3688">
            <v>8505</v>
          </cell>
          <cell r="H3688" t="str">
            <v>Athletics (3510)</v>
          </cell>
          <cell r="I3688">
            <v>0</v>
          </cell>
          <cell r="J3688">
            <v>0</v>
          </cell>
          <cell r="K3688">
            <v>0</v>
          </cell>
          <cell r="L3688">
            <v>0</v>
          </cell>
          <cell r="M3688">
            <v>0</v>
          </cell>
        </row>
        <row r="3689">
          <cell r="A3689">
            <v>3687</v>
          </cell>
          <cell r="B3689">
            <v>53</v>
          </cell>
          <cell r="C3689" t="str">
            <v>068</v>
          </cell>
          <cell r="D3689" t="str">
            <v xml:space="preserve">CONWAY                       </v>
          </cell>
          <cell r="E3689">
            <v>0</v>
          </cell>
          <cell r="G3689">
            <v>8510</v>
          </cell>
          <cell r="H3689" t="str">
            <v>Other Student Body Activities (3520)</v>
          </cell>
          <cell r="I3689">
            <v>0</v>
          </cell>
          <cell r="J3689">
            <v>36005</v>
          </cell>
          <cell r="K3689">
            <v>36005</v>
          </cell>
          <cell r="L3689">
            <v>1.4647122524878344</v>
          </cell>
          <cell r="M3689">
            <v>200.80870050195202</v>
          </cell>
        </row>
        <row r="3690">
          <cell r="A3690">
            <v>3688</v>
          </cell>
          <cell r="B3690">
            <v>54</v>
          </cell>
          <cell r="C3690" t="str">
            <v>068</v>
          </cell>
          <cell r="D3690" t="str">
            <v xml:space="preserve">CONWAY                       </v>
          </cell>
          <cell r="E3690">
            <v>0</v>
          </cell>
          <cell r="G3690">
            <v>8515</v>
          </cell>
          <cell r="H3690" t="str">
            <v>School Security  (3600)</v>
          </cell>
          <cell r="I3690">
            <v>0</v>
          </cell>
          <cell r="J3690">
            <v>0</v>
          </cell>
          <cell r="K3690">
            <v>0</v>
          </cell>
          <cell r="L3690">
            <v>0</v>
          </cell>
          <cell r="M3690">
            <v>0</v>
          </cell>
        </row>
        <row r="3691">
          <cell r="A3691">
            <v>3689</v>
          </cell>
          <cell r="B3691">
            <v>55</v>
          </cell>
          <cell r="C3691" t="str">
            <v>068</v>
          </cell>
          <cell r="D3691" t="str">
            <v xml:space="preserve">CONWAY                       </v>
          </cell>
          <cell r="E3691">
            <v>12</v>
          </cell>
          <cell r="F3691" t="str">
            <v>Operations and Maintenance</v>
          </cell>
          <cell r="I3691">
            <v>198048</v>
          </cell>
          <cell r="J3691">
            <v>0</v>
          </cell>
          <cell r="K3691">
            <v>198048</v>
          </cell>
          <cell r="L3691">
            <v>8.0567513451106958</v>
          </cell>
          <cell r="M3691">
            <v>1104.5621862799776</v>
          </cell>
        </row>
        <row r="3692">
          <cell r="A3692">
            <v>3690</v>
          </cell>
          <cell r="B3692">
            <v>56</v>
          </cell>
          <cell r="C3692" t="str">
            <v>068</v>
          </cell>
          <cell r="D3692" t="str">
            <v xml:space="preserve">CONWAY                       </v>
          </cell>
          <cell r="E3692">
            <v>0</v>
          </cell>
          <cell r="G3692">
            <v>8520</v>
          </cell>
          <cell r="H3692" t="str">
            <v>Custodial Services (4110)</v>
          </cell>
          <cell r="I3692">
            <v>59957</v>
          </cell>
          <cell r="J3692">
            <v>0</v>
          </cell>
          <cell r="K3692">
            <v>59957</v>
          </cell>
          <cell r="L3692">
            <v>2.4390988063439267</v>
          </cell>
          <cell r="M3692">
            <v>334.39486893474623</v>
          </cell>
        </row>
        <row r="3693">
          <cell r="A3693">
            <v>3691</v>
          </cell>
          <cell r="B3693">
            <v>57</v>
          </cell>
          <cell r="C3693" t="str">
            <v>068</v>
          </cell>
          <cell r="D3693" t="str">
            <v xml:space="preserve">CONWAY                       </v>
          </cell>
          <cell r="E3693">
            <v>0</v>
          </cell>
          <cell r="G3693">
            <v>8525</v>
          </cell>
          <cell r="H3693" t="str">
            <v>Heating of Buildings (4120)</v>
          </cell>
          <cell r="I3693">
            <v>34618</v>
          </cell>
          <cell r="J3693">
            <v>0</v>
          </cell>
          <cell r="K3693">
            <v>34618</v>
          </cell>
          <cell r="L3693">
            <v>1.4082879810199653</v>
          </cell>
          <cell r="M3693">
            <v>193.07306190741772</v>
          </cell>
        </row>
        <row r="3694">
          <cell r="A3694">
            <v>3692</v>
          </cell>
          <cell r="B3694">
            <v>58</v>
          </cell>
          <cell r="C3694" t="str">
            <v>068</v>
          </cell>
          <cell r="D3694" t="str">
            <v xml:space="preserve">CONWAY                       </v>
          </cell>
          <cell r="E3694">
            <v>0</v>
          </cell>
          <cell r="G3694">
            <v>8530</v>
          </cell>
          <cell r="H3694" t="str">
            <v>Utility Services (4130)</v>
          </cell>
          <cell r="I3694">
            <v>39686</v>
          </cell>
          <cell r="J3694">
            <v>0</v>
          </cell>
          <cell r="K3694">
            <v>39686</v>
          </cell>
          <cell r="L3694">
            <v>1.6144582822450271</v>
          </cell>
          <cell r="M3694">
            <v>221.33853876185162</v>
          </cell>
        </row>
        <row r="3695">
          <cell r="A3695">
            <v>3693</v>
          </cell>
          <cell r="B3695">
            <v>59</v>
          </cell>
          <cell r="C3695" t="str">
            <v>068</v>
          </cell>
          <cell r="D3695" t="str">
            <v xml:space="preserve">CONWAY                       </v>
          </cell>
          <cell r="E3695">
            <v>0</v>
          </cell>
          <cell r="G3695">
            <v>8535</v>
          </cell>
          <cell r="H3695" t="str">
            <v>Maintenance of Grounds (4210)</v>
          </cell>
          <cell r="I3695">
            <v>6561</v>
          </cell>
          <cell r="J3695">
            <v>0</v>
          </cell>
          <cell r="K3695">
            <v>6561</v>
          </cell>
          <cell r="L3695">
            <v>0.26690673763568062</v>
          </cell>
          <cell r="M3695">
            <v>36.592303402119349</v>
          </cell>
        </row>
        <row r="3696">
          <cell r="A3696">
            <v>3694</v>
          </cell>
          <cell r="B3696">
            <v>60</v>
          </cell>
          <cell r="C3696" t="str">
            <v>068</v>
          </cell>
          <cell r="D3696" t="str">
            <v xml:space="preserve">CONWAY                       </v>
          </cell>
          <cell r="E3696">
            <v>0</v>
          </cell>
          <cell r="G3696">
            <v>8540</v>
          </cell>
          <cell r="H3696" t="str">
            <v>Maintenance of Buildings (4220)</v>
          </cell>
          <cell r="I3696">
            <v>36652</v>
          </cell>
          <cell r="J3696">
            <v>0</v>
          </cell>
          <cell r="K3696">
            <v>36652</v>
          </cell>
          <cell r="L3696">
            <v>1.4910327309591476</v>
          </cell>
          <cell r="M3696">
            <v>204.41717791411043</v>
          </cell>
        </row>
        <row r="3697">
          <cell r="A3697">
            <v>3695</v>
          </cell>
          <cell r="B3697">
            <v>61</v>
          </cell>
          <cell r="C3697" t="str">
            <v>068</v>
          </cell>
          <cell r="D3697" t="str">
            <v xml:space="preserve">CONWAY                       </v>
          </cell>
          <cell r="E3697">
            <v>0</v>
          </cell>
          <cell r="G3697">
            <v>8545</v>
          </cell>
          <cell r="H3697" t="str">
            <v>Building Security System (4225)</v>
          </cell>
          <cell r="I3697">
            <v>5050</v>
          </cell>
          <cell r="J3697">
            <v>0</v>
          </cell>
          <cell r="K3697">
            <v>5050</v>
          </cell>
          <cell r="L3697">
            <v>0.20543804680082109</v>
          </cell>
          <cell r="M3697">
            <v>28.165086447295035</v>
          </cell>
        </row>
        <row r="3698">
          <cell r="A3698">
            <v>3696</v>
          </cell>
          <cell r="B3698">
            <v>62</v>
          </cell>
          <cell r="C3698" t="str">
            <v>068</v>
          </cell>
          <cell r="D3698" t="str">
            <v xml:space="preserve">CONWAY                       </v>
          </cell>
          <cell r="E3698">
            <v>0</v>
          </cell>
          <cell r="G3698">
            <v>8550</v>
          </cell>
          <cell r="H3698" t="str">
            <v>Maintenance of Equipment (4230)</v>
          </cell>
          <cell r="I3698">
            <v>9420</v>
          </cell>
          <cell r="J3698">
            <v>0</v>
          </cell>
          <cell r="K3698">
            <v>9420</v>
          </cell>
          <cell r="L3698">
            <v>0.38321314868588807</v>
          </cell>
          <cell r="M3698">
            <v>52.537646402677076</v>
          </cell>
        </row>
        <row r="3699">
          <cell r="A3699">
            <v>3697</v>
          </cell>
          <cell r="B3699">
            <v>63</v>
          </cell>
          <cell r="C3699" t="str">
            <v>068</v>
          </cell>
          <cell r="D3699" t="str">
            <v xml:space="preserve">CONWAY                       </v>
          </cell>
          <cell r="E3699">
            <v>0</v>
          </cell>
          <cell r="G3699">
            <v>8555</v>
          </cell>
          <cell r="H3699" t="str">
            <v xml:space="preserve">Extraordinary Maintenance (4300)   </v>
          </cell>
          <cell r="I3699">
            <v>0</v>
          </cell>
          <cell r="J3699">
            <v>0</v>
          </cell>
          <cell r="K3699">
            <v>0</v>
          </cell>
          <cell r="L3699">
            <v>0</v>
          </cell>
          <cell r="M3699">
            <v>0</v>
          </cell>
        </row>
        <row r="3700">
          <cell r="A3700">
            <v>3698</v>
          </cell>
          <cell r="B3700">
            <v>64</v>
          </cell>
          <cell r="C3700" t="str">
            <v>068</v>
          </cell>
          <cell r="D3700" t="str">
            <v xml:space="preserve">CONWAY                       </v>
          </cell>
          <cell r="E3700">
            <v>0</v>
          </cell>
          <cell r="G3700">
            <v>8560</v>
          </cell>
          <cell r="H3700" t="str">
            <v>Networking and Telecommunications (4400)</v>
          </cell>
          <cell r="I3700">
            <v>6104</v>
          </cell>
          <cell r="J3700">
            <v>0</v>
          </cell>
          <cell r="K3700">
            <v>6104</v>
          </cell>
          <cell r="L3700">
            <v>0.24831561142024</v>
          </cell>
          <cell r="M3700">
            <v>34.043502509760174</v>
          </cell>
        </row>
        <row r="3701">
          <cell r="A3701">
            <v>3699</v>
          </cell>
          <cell r="B3701">
            <v>65</v>
          </cell>
          <cell r="C3701" t="str">
            <v>068</v>
          </cell>
          <cell r="D3701" t="str">
            <v xml:space="preserve">CONWAY                       </v>
          </cell>
          <cell r="E3701">
            <v>0</v>
          </cell>
          <cell r="G3701">
            <v>8565</v>
          </cell>
          <cell r="H3701" t="str">
            <v>Technology Maintenance (4450)</v>
          </cell>
          <cell r="I3701">
            <v>0</v>
          </cell>
          <cell r="J3701">
            <v>0</v>
          </cell>
          <cell r="K3701">
            <v>0</v>
          </cell>
          <cell r="L3701">
            <v>0</v>
          </cell>
          <cell r="M3701">
            <v>0</v>
          </cell>
        </row>
        <row r="3702">
          <cell r="A3702">
            <v>3700</v>
          </cell>
          <cell r="B3702">
            <v>66</v>
          </cell>
          <cell r="C3702" t="str">
            <v>068</v>
          </cell>
          <cell r="D3702" t="str">
            <v xml:space="preserve">CONWAY                       </v>
          </cell>
          <cell r="E3702">
            <v>13</v>
          </cell>
          <cell r="F3702" t="str">
            <v>Insurance, Retirement Programs and Other</v>
          </cell>
          <cell r="I3702">
            <v>280349</v>
          </cell>
          <cell r="J3702">
            <v>0</v>
          </cell>
          <cell r="K3702">
            <v>280349</v>
          </cell>
          <cell r="L3702">
            <v>11.404821976745227</v>
          </cell>
          <cell r="M3702">
            <v>1563.575013943112</v>
          </cell>
        </row>
        <row r="3703">
          <cell r="A3703">
            <v>3701</v>
          </cell>
          <cell r="B3703">
            <v>67</v>
          </cell>
          <cell r="C3703" t="str">
            <v>068</v>
          </cell>
          <cell r="D3703" t="str">
            <v xml:space="preserve">CONWAY                       </v>
          </cell>
          <cell r="E3703">
            <v>0</v>
          </cell>
          <cell r="G3703">
            <v>8570</v>
          </cell>
          <cell r="H3703" t="str">
            <v>Employer Retirement Contributions (5100)</v>
          </cell>
          <cell r="I3703">
            <v>56396</v>
          </cell>
          <cell r="J3703">
            <v>0</v>
          </cell>
          <cell r="K3703">
            <v>56396</v>
          </cell>
          <cell r="L3703">
            <v>2.2942344727483381</v>
          </cell>
          <cell r="M3703">
            <v>314.53430005577241</v>
          </cell>
        </row>
        <row r="3704">
          <cell r="A3704">
            <v>3702</v>
          </cell>
          <cell r="B3704">
            <v>68</v>
          </cell>
          <cell r="C3704" t="str">
            <v>068</v>
          </cell>
          <cell r="D3704" t="str">
            <v xml:space="preserve">CONWAY                       </v>
          </cell>
          <cell r="E3704">
            <v>0</v>
          </cell>
          <cell r="G3704">
            <v>8575</v>
          </cell>
          <cell r="H3704" t="str">
            <v>Insurance for Active Employees (5200)</v>
          </cell>
          <cell r="I3704">
            <v>192637</v>
          </cell>
          <cell r="J3704">
            <v>0</v>
          </cell>
          <cell r="K3704">
            <v>192637</v>
          </cell>
          <cell r="L3704">
            <v>7.8366275290237173</v>
          </cell>
          <cell r="M3704">
            <v>1074.383714445064</v>
          </cell>
        </row>
        <row r="3705">
          <cell r="A3705">
            <v>3703</v>
          </cell>
          <cell r="B3705">
            <v>69</v>
          </cell>
          <cell r="C3705" t="str">
            <v>068</v>
          </cell>
          <cell r="D3705" t="str">
            <v xml:space="preserve">CONWAY                       </v>
          </cell>
          <cell r="E3705">
            <v>0</v>
          </cell>
          <cell r="G3705">
            <v>8580</v>
          </cell>
          <cell r="H3705" t="str">
            <v>Insurance for Retired School Employees (5250)</v>
          </cell>
          <cell r="I3705">
            <v>27639</v>
          </cell>
          <cell r="J3705">
            <v>0</v>
          </cell>
          <cell r="K3705">
            <v>27639</v>
          </cell>
          <cell r="L3705">
            <v>1.1243766684213652</v>
          </cell>
          <cell r="M3705">
            <v>154.14947016174008</v>
          </cell>
        </row>
        <row r="3706">
          <cell r="A3706">
            <v>3704</v>
          </cell>
          <cell r="B3706">
            <v>70</v>
          </cell>
          <cell r="C3706" t="str">
            <v>068</v>
          </cell>
          <cell r="D3706" t="str">
            <v xml:space="preserve">CONWAY                       </v>
          </cell>
          <cell r="E3706">
            <v>0</v>
          </cell>
          <cell r="G3706">
            <v>8585</v>
          </cell>
          <cell r="H3706" t="str">
            <v>Other Non-Employee Insurance (5260)</v>
          </cell>
          <cell r="I3706">
            <v>0</v>
          </cell>
          <cell r="J3706">
            <v>0</v>
          </cell>
          <cell r="K3706">
            <v>0</v>
          </cell>
          <cell r="L3706">
            <v>0</v>
          </cell>
          <cell r="M3706">
            <v>0</v>
          </cell>
        </row>
        <row r="3707">
          <cell r="A3707">
            <v>3705</v>
          </cell>
          <cell r="B3707">
            <v>71</v>
          </cell>
          <cell r="C3707" t="str">
            <v>068</v>
          </cell>
          <cell r="D3707" t="str">
            <v xml:space="preserve">CONWAY                       </v>
          </cell>
          <cell r="E3707">
            <v>0</v>
          </cell>
          <cell r="G3707">
            <v>8590</v>
          </cell>
          <cell r="H3707" t="str">
            <v xml:space="preserve">Rental Lease of Equipment (5300)   </v>
          </cell>
          <cell r="I3707">
            <v>3677</v>
          </cell>
          <cell r="J3707">
            <v>0</v>
          </cell>
          <cell r="K3707">
            <v>3677</v>
          </cell>
          <cell r="L3707">
            <v>0.14958330655180577</v>
          </cell>
          <cell r="M3707">
            <v>20.507529280535415</v>
          </cell>
        </row>
        <row r="3708">
          <cell r="A3708">
            <v>3706</v>
          </cell>
          <cell r="B3708">
            <v>72</v>
          </cell>
          <cell r="C3708" t="str">
            <v>068</v>
          </cell>
          <cell r="D3708" t="str">
            <v xml:space="preserve">CONWAY                       </v>
          </cell>
          <cell r="E3708">
            <v>0</v>
          </cell>
          <cell r="G3708">
            <v>8595</v>
          </cell>
          <cell r="H3708" t="str">
            <v>Rental Lease  of Buildings (5350)</v>
          </cell>
          <cell r="I3708">
            <v>0</v>
          </cell>
          <cell r="J3708">
            <v>0</v>
          </cell>
          <cell r="K3708">
            <v>0</v>
          </cell>
          <cell r="L3708">
            <v>0</v>
          </cell>
          <cell r="M3708">
            <v>0</v>
          </cell>
        </row>
        <row r="3709">
          <cell r="A3709">
            <v>3707</v>
          </cell>
          <cell r="B3709">
            <v>73</v>
          </cell>
          <cell r="C3709" t="str">
            <v>068</v>
          </cell>
          <cell r="D3709" t="str">
            <v xml:space="preserve">CONWAY                       </v>
          </cell>
          <cell r="E3709">
            <v>0</v>
          </cell>
          <cell r="G3709">
            <v>8600</v>
          </cell>
          <cell r="H3709" t="str">
            <v>Short Term Interest RAN's (5400)</v>
          </cell>
          <cell r="I3709">
            <v>0</v>
          </cell>
          <cell r="J3709">
            <v>0</v>
          </cell>
          <cell r="K3709">
            <v>0</v>
          </cell>
          <cell r="L3709">
            <v>0</v>
          </cell>
          <cell r="M3709">
            <v>0</v>
          </cell>
        </row>
        <row r="3710">
          <cell r="A3710">
            <v>3708</v>
          </cell>
          <cell r="B3710">
            <v>74</v>
          </cell>
          <cell r="C3710" t="str">
            <v>068</v>
          </cell>
          <cell r="D3710" t="str">
            <v xml:space="preserve">CONWAY                       </v>
          </cell>
          <cell r="E3710">
            <v>0</v>
          </cell>
          <cell r="G3710">
            <v>8610</v>
          </cell>
          <cell r="H3710" t="str">
            <v>Crossing Guards, Inspections, Bank Charges (5500)</v>
          </cell>
          <cell r="I3710">
            <v>0</v>
          </cell>
          <cell r="J3710">
            <v>0</v>
          </cell>
          <cell r="K3710">
            <v>0</v>
          </cell>
          <cell r="L3710">
            <v>0</v>
          </cell>
          <cell r="M3710">
            <v>0</v>
          </cell>
        </row>
        <row r="3711">
          <cell r="A3711">
            <v>3709</v>
          </cell>
          <cell r="B3711">
            <v>75</v>
          </cell>
          <cell r="C3711" t="str">
            <v>068</v>
          </cell>
          <cell r="D3711" t="str">
            <v xml:space="preserve">CONWAY                       </v>
          </cell>
          <cell r="E3711">
            <v>14</v>
          </cell>
          <cell r="F3711" t="str">
            <v xml:space="preserve">Payments To Out-Of-District Schools </v>
          </cell>
          <cell r="I3711">
            <v>140864</v>
          </cell>
          <cell r="J3711">
            <v>53971</v>
          </cell>
          <cell r="K3711">
            <v>194835</v>
          </cell>
          <cell r="L3711">
            <v>7.9260439303837584</v>
          </cell>
          <cell r="M3711">
            <v>15103.488372093023</v>
          </cell>
        </row>
        <row r="3712">
          <cell r="A3712">
            <v>3710</v>
          </cell>
          <cell r="B3712">
            <v>76</v>
          </cell>
          <cell r="C3712" t="str">
            <v>068</v>
          </cell>
          <cell r="D3712" t="str">
            <v xml:space="preserve">CONWAY                       </v>
          </cell>
          <cell r="E3712">
            <v>15</v>
          </cell>
          <cell r="F3712" t="str">
            <v>Tuition To Other Schools (9000)</v>
          </cell>
          <cell r="G3712" t="str">
            <v xml:space="preserve"> </v>
          </cell>
          <cell r="I3712">
            <v>140864</v>
          </cell>
          <cell r="J3712">
            <v>53971</v>
          </cell>
          <cell r="K3712">
            <v>194835</v>
          </cell>
          <cell r="L3712">
            <v>7.9260439303837584</v>
          </cell>
          <cell r="M3712">
            <v>15103.488372093023</v>
          </cell>
        </row>
        <row r="3713">
          <cell r="A3713">
            <v>3711</v>
          </cell>
          <cell r="B3713">
            <v>77</v>
          </cell>
          <cell r="C3713" t="str">
            <v>068</v>
          </cell>
          <cell r="D3713" t="str">
            <v xml:space="preserve">CONWAY                       </v>
          </cell>
          <cell r="E3713">
            <v>16</v>
          </cell>
          <cell r="F3713" t="str">
            <v>Out-of-District Transportation (3300)</v>
          </cell>
          <cell r="I3713">
            <v>0</v>
          </cell>
          <cell r="K3713">
            <v>0</v>
          </cell>
          <cell r="L3713">
            <v>0</v>
          </cell>
          <cell r="M3713">
            <v>0</v>
          </cell>
        </row>
        <row r="3714">
          <cell r="A3714">
            <v>3712</v>
          </cell>
          <cell r="B3714">
            <v>78</v>
          </cell>
          <cell r="C3714" t="str">
            <v>068</v>
          </cell>
          <cell r="D3714" t="str">
            <v xml:space="preserve">CONWAY                       </v>
          </cell>
          <cell r="E3714">
            <v>17</v>
          </cell>
          <cell r="F3714" t="str">
            <v>TOTAL EXPENDITURES</v>
          </cell>
          <cell r="I3714">
            <v>1950348</v>
          </cell>
          <cell r="J3714">
            <v>507814</v>
          </cell>
          <cell r="K3714">
            <v>2458162</v>
          </cell>
          <cell r="L3714">
            <v>100.00000000000004</v>
          </cell>
          <cell r="M3714">
            <v>12789.604578563994</v>
          </cell>
        </row>
        <row r="3715">
          <cell r="A3715">
            <v>3713</v>
          </cell>
          <cell r="B3715">
            <v>79</v>
          </cell>
          <cell r="C3715" t="str">
            <v>068</v>
          </cell>
          <cell r="D3715" t="str">
            <v xml:space="preserve">CONWAY                       </v>
          </cell>
          <cell r="E3715">
            <v>18</v>
          </cell>
          <cell r="F3715" t="str">
            <v>percentage of overall spending from the general fund</v>
          </cell>
          <cell r="I3715">
            <v>79.341719544928281</v>
          </cell>
        </row>
        <row r="3716">
          <cell r="A3716">
            <v>3714</v>
          </cell>
          <cell r="B3716">
            <v>1</v>
          </cell>
          <cell r="C3716" t="str">
            <v>071</v>
          </cell>
          <cell r="D3716" t="str">
            <v xml:space="preserve">DANVERS                      </v>
          </cell>
          <cell r="E3716">
            <v>1</v>
          </cell>
          <cell r="F3716" t="str">
            <v>In-District FTE Average Membership</v>
          </cell>
          <cell r="G3716" t="str">
            <v xml:space="preserve"> </v>
          </cell>
        </row>
        <row r="3717">
          <cell r="A3717">
            <v>3715</v>
          </cell>
          <cell r="B3717">
            <v>2</v>
          </cell>
          <cell r="C3717" t="str">
            <v>071</v>
          </cell>
          <cell r="D3717" t="str">
            <v xml:space="preserve">DANVERS                      </v>
          </cell>
          <cell r="E3717">
            <v>2</v>
          </cell>
          <cell r="F3717" t="str">
            <v>Out-of-District FTE Average Membership</v>
          </cell>
          <cell r="G3717" t="str">
            <v xml:space="preserve"> </v>
          </cell>
        </row>
        <row r="3718">
          <cell r="A3718">
            <v>3716</v>
          </cell>
          <cell r="B3718">
            <v>3</v>
          </cell>
          <cell r="C3718" t="str">
            <v>071</v>
          </cell>
          <cell r="D3718" t="str">
            <v xml:space="preserve">DANVERS                      </v>
          </cell>
          <cell r="E3718">
            <v>3</v>
          </cell>
          <cell r="F3718" t="str">
            <v>Total FTE Average Membership</v>
          </cell>
          <cell r="G3718" t="str">
            <v xml:space="preserve"> </v>
          </cell>
        </row>
        <row r="3719">
          <cell r="A3719">
            <v>3717</v>
          </cell>
          <cell r="B3719">
            <v>4</v>
          </cell>
          <cell r="C3719" t="str">
            <v>071</v>
          </cell>
          <cell r="D3719" t="str">
            <v xml:space="preserve">DANVERS                      </v>
          </cell>
          <cell r="E3719">
            <v>4</v>
          </cell>
          <cell r="F3719" t="str">
            <v>Administration</v>
          </cell>
          <cell r="G3719" t="str">
            <v xml:space="preserve"> </v>
          </cell>
          <cell r="I3719">
            <v>2041867</v>
          </cell>
          <cell r="J3719">
            <v>0</v>
          </cell>
          <cell r="K3719">
            <v>2041867</v>
          </cell>
          <cell r="L3719">
            <v>4.311651248060449</v>
          </cell>
          <cell r="M3719">
            <v>560.19835935142248</v>
          </cell>
        </row>
        <row r="3720">
          <cell r="A3720">
            <v>3718</v>
          </cell>
          <cell r="B3720">
            <v>5</v>
          </cell>
          <cell r="C3720" t="str">
            <v>071</v>
          </cell>
          <cell r="D3720" t="str">
            <v xml:space="preserve">DANVERS                      </v>
          </cell>
          <cell r="E3720">
            <v>0</v>
          </cell>
          <cell r="G3720">
            <v>8300</v>
          </cell>
          <cell r="H3720" t="str">
            <v>School Committee (1110)</v>
          </cell>
          <cell r="I3720">
            <v>5241</v>
          </cell>
          <cell r="J3720">
            <v>0</v>
          </cell>
          <cell r="K3720">
            <v>5241</v>
          </cell>
          <cell r="L3720">
            <v>1.1067010824448806E-2</v>
          </cell>
          <cell r="M3720">
            <v>1.4378995308513265</v>
          </cell>
        </row>
        <row r="3721">
          <cell r="A3721">
            <v>3719</v>
          </cell>
          <cell r="B3721">
            <v>6</v>
          </cell>
          <cell r="C3721" t="str">
            <v>071</v>
          </cell>
          <cell r="D3721" t="str">
            <v xml:space="preserve">DANVERS                      </v>
          </cell>
          <cell r="E3721">
            <v>0</v>
          </cell>
          <cell r="G3721">
            <v>8305</v>
          </cell>
          <cell r="H3721" t="str">
            <v>Superintendent (1210)</v>
          </cell>
          <cell r="I3721">
            <v>213827</v>
          </cell>
          <cell r="J3721">
            <v>0</v>
          </cell>
          <cell r="K3721">
            <v>213827</v>
          </cell>
          <cell r="L3721">
            <v>0.45152179422999716</v>
          </cell>
          <cell r="M3721">
            <v>58.664709594227553</v>
          </cell>
        </row>
        <row r="3722">
          <cell r="A3722">
            <v>3720</v>
          </cell>
          <cell r="B3722">
            <v>7</v>
          </cell>
          <cell r="C3722" t="str">
            <v>071</v>
          </cell>
          <cell r="D3722" t="str">
            <v xml:space="preserve">DANVERS                      </v>
          </cell>
          <cell r="E3722">
            <v>0</v>
          </cell>
          <cell r="G3722">
            <v>8310</v>
          </cell>
          <cell r="H3722" t="str">
            <v>Assistant Superintendents (1220)</v>
          </cell>
          <cell r="I3722">
            <v>168536</v>
          </cell>
          <cell r="J3722">
            <v>0</v>
          </cell>
          <cell r="K3722">
            <v>168536</v>
          </cell>
          <cell r="L3722">
            <v>0.35588432289816907</v>
          </cell>
          <cell r="M3722">
            <v>46.23885428955527</v>
          </cell>
        </row>
        <row r="3723">
          <cell r="A3723">
            <v>3721</v>
          </cell>
          <cell r="B3723">
            <v>8</v>
          </cell>
          <cell r="C3723" t="str">
            <v>071</v>
          </cell>
          <cell r="D3723" t="str">
            <v xml:space="preserve">DANVERS                      </v>
          </cell>
          <cell r="E3723">
            <v>0</v>
          </cell>
          <cell r="G3723">
            <v>8315</v>
          </cell>
          <cell r="H3723" t="str">
            <v>Other District-Wide Administration (1230)</v>
          </cell>
          <cell r="I3723">
            <v>353960</v>
          </cell>
          <cell r="J3723">
            <v>0</v>
          </cell>
          <cell r="K3723">
            <v>353960</v>
          </cell>
          <cell r="L3723">
            <v>0.74742971788244605</v>
          </cell>
          <cell r="M3723">
            <v>97.111031852725731</v>
          </cell>
        </row>
        <row r="3724">
          <cell r="A3724">
            <v>3722</v>
          </cell>
          <cell r="B3724">
            <v>9</v>
          </cell>
          <cell r="C3724" t="str">
            <v>071</v>
          </cell>
          <cell r="D3724" t="str">
            <v xml:space="preserve">DANVERS                      </v>
          </cell>
          <cell r="E3724">
            <v>0</v>
          </cell>
          <cell r="G3724">
            <v>8320</v>
          </cell>
          <cell r="H3724" t="str">
            <v>Business and Finance (1410)</v>
          </cell>
          <cell r="I3724">
            <v>670742</v>
          </cell>
          <cell r="J3724">
            <v>0</v>
          </cell>
          <cell r="K3724">
            <v>670742</v>
          </cell>
          <cell r="L3724">
            <v>1.4163535535990157</v>
          </cell>
          <cell r="M3724">
            <v>184.02205821833246</v>
          </cell>
        </row>
        <row r="3725">
          <cell r="A3725">
            <v>3723</v>
          </cell>
          <cell r="B3725">
            <v>10</v>
          </cell>
          <cell r="C3725" t="str">
            <v>071</v>
          </cell>
          <cell r="D3725" t="str">
            <v xml:space="preserve">DANVERS                      </v>
          </cell>
          <cell r="E3725">
            <v>0</v>
          </cell>
          <cell r="G3725">
            <v>8325</v>
          </cell>
          <cell r="H3725" t="str">
            <v>Human Resources and Benefits (1420)</v>
          </cell>
          <cell r="I3725">
            <v>171324</v>
          </cell>
          <cell r="J3725">
            <v>0</v>
          </cell>
          <cell r="K3725">
            <v>171324</v>
          </cell>
          <cell r="L3725">
            <v>0.36177152499291498</v>
          </cell>
          <cell r="M3725">
            <v>47.003758676506898</v>
          </cell>
        </row>
        <row r="3726">
          <cell r="A3726">
            <v>3724</v>
          </cell>
          <cell r="B3726">
            <v>11</v>
          </cell>
          <cell r="C3726" t="str">
            <v>071</v>
          </cell>
          <cell r="D3726" t="str">
            <v xml:space="preserve">DANVERS                      </v>
          </cell>
          <cell r="E3726">
            <v>0</v>
          </cell>
          <cell r="G3726">
            <v>8330</v>
          </cell>
          <cell r="H3726" t="str">
            <v>Legal Service For School Committee (1430)</v>
          </cell>
          <cell r="I3726">
            <v>64342</v>
          </cell>
          <cell r="J3726">
            <v>0</v>
          </cell>
          <cell r="K3726">
            <v>64342</v>
          </cell>
          <cell r="L3726">
            <v>0.13586598177192999</v>
          </cell>
          <cell r="M3726">
            <v>17.652610496858625</v>
          </cell>
        </row>
        <row r="3727">
          <cell r="A3727">
            <v>3725</v>
          </cell>
          <cell r="B3727">
            <v>12</v>
          </cell>
          <cell r="C3727" t="str">
            <v>071</v>
          </cell>
          <cell r="D3727" t="str">
            <v xml:space="preserve">DANVERS                      </v>
          </cell>
          <cell r="E3727">
            <v>0</v>
          </cell>
          <cell r="G3727">
            <v>8335</v>
          </cell>
          <cell r="H3727" t="str">
            <v>Legal Settlements (1435)</v>
          </cell>
          <cell r="I3727">
            <v>0</v>
          </cell>
          <cell r="J3727">
            <v>0</v>
          </cell>
          <cell r="K3727">
            <v>0</v>
          </cell>
          <cell r="L3727">
            <v>0</v>
          </cell>
          <cell r="M3727">
            <v>0</v>
          </cell>
        </row>
        <row r="3728">
          <cell r="A3728">
            <v>3726</v>
          </cell>
          <cell r="B3728">
            <v>13</v>
          </cell>
          <cell r="C3728" t="str">
            <v>071</v>
          </cell>
          <cell r="D3728" t="str">
            <v xml:space="preserve">DANVERS                      </v>
          </cell>
          <cell r="E3728">
            <v>0</v>
          </cell>
          <cell r="G3728">
            <v>8340</v>
          </cell>
          <cell r="H3728" t="str">
            <v>District-wide Information Mgmt and Tech (1450)</v>
          </cell>
          <cell r="I3728">
            <v>393895</v>
          </cell>
          <cell r="J3728">
            <v>0</v>
          </cell>
          <cell r="K3728">
            <v>393895</v>
          </cell>
          <cell r="L3728">
            <v>0.83175734186152694</v>
          </cell>
          <cell r="M3728">
            <v>108.06743669236467</v>
          </cell>
        </row>
        <row r="3729">
          <cell r="A3729">
            <v>3727</v>
          </cell>
          <cell r="B3729">
            <v>14</v>
          </cell>
          <cell r="C3729" t="str">
            <v>071</v>
          </cell>
          <cell r="D3729" t="str">
            <v xml:space="preserve">DANVERS                      </v>
          </cell>
          <cell r="E3729">
            <v>5</v>
          </cell>
          <cell r="F3729" t="str">
            <v xml:space="preserve">Instructional Leadership </v>
          </cell>
          <cell r="I3729">
            <v>2124220</v>
          </cell>
          <cell r="J3729">
            <v>482196</v>
          </cell>
          <cell r="K3729">
            <v>2606416</v>
          </cell>
          <cell r="L3729">
            <v>5.5037653281848051</v>
          </cell>
          <cell r="M3729">
            <v>715.08573623419022</v>
          </cell>
        </row>
        <row r="3730">
          <cell r="A3730">
            <v>3728</v>
          </cell>
          <cell r="B3730">
            <v>15</v>
          </cell>
          <cell r="C3730" t="str">
            <v>071</v>
          </cell>
          <cell r="D3730" t="str">
            <v xml:space="preserve">DANVERS                      </v>
          </cell>
          <cell r="E3730">
            <v>0</v>
          </cell>
          <cell r="G3730">
            <v>8345</v>
          </cell>
          <cell r="H3730" t="str">
            <v>Curriculum Directors  (Supervisory) (2110)</v>
          </cell>
          <cell r="I3730">
            <v>672033</v>
          </cell>
          <cell r="J3730">
            <v>12408</v>
          </cell>
          <cell r="K3730">
            <v>684441</v>
          </cell>
          <cell r="L3730">
            <v>1.4452806631743114</v>
          </cell>
          <cell r="M3730">
            <v>187.78046036928311</v>
          </cell>
        </row>
        <row r="3731">
          <cell r="A3731">
            <v>3729</v>
          </cell>
          <cell r="B3731">
            <v>16</v>
          </cell>
          <cell r="C3731" t="str">
            <v>071</v>
          </cell>
          <cell r="D3731" t="str">
            <v xml:space="preserve">DANVERS                      </v>
          </cell>
          <cell r="E3731">
            <v>0</v>
          </cell>
          <cell r="G3731">
            <v>8350</v>
          </cell>
          <cell r="H3731" t="str">
            <v>Department Heads  (Non-Supervisory) (2120)</v>
          </cell>
          <cell r="I3731">
            <v>0</v>
          </cell>
          <cell r="J3731">
            <v>0</v>
          </cell>
          <cell r="K3731">
            <v>0</v>
          </cell>
          <cell r="L3731">
            <v>0</v>
          </cell>
          <cell r="M3731">
            <v>0</v>
          </cell>
        </row>
        <row r="3732">
          <cell r="A3732">
            <v>3730</v>
          </cell>
          <cell r="B3732">
            <v>17</v>
          </cell>
          <cell r="C3732" t="str">
            <v>071</v>
          </cell>
          <cell r="D3732" t="str">
            <v xml:space="preserve">DANVERS                      </v>
          </cell>
          <cell r="E3732">
            <v>0</v>
          </cell>
          <cell r="G3732">
            <v>8355</v>
          </cell>
          <cell r="H3732" t="str">
            <v>School Leadership-Building (2210)</v>
          </cell>
          <cell r="I3732">
            <v>1430620</v>
          </cell>
          <cell r="J3732">
            <v>0</v>
          </cell>
          <cell r="K3732">
            <v>1430620</v>
          </cell>
          <cell r="L3732">
            <v>3.0209286444710841</v>
          </cell>
          <cell r="M3732">
            <v>392.49910834316444</v>
          </cell>
        </row>
        <row r="3733">
          <cell r="A3733">
            <v>3731</v>
          </cell>
          <cell r="B3733">
            <v>18</v>
          </cell>
          <cell r="C3733" t="str">
            <v>071</v>
          </cell>
          <cell r="D3733" t="str">
            <v xml:space="preserve">DANVERS                      </v>
          </cell>
          <cell r="E3733">
            <v>0</v>
          </cell>
          <cell r="G3733">
            <v>8360</v>
          </cell>
          <cell r="H3733" t="str">
            <v>Curriculum Leaders/Dept Heads-Building Level (2220)</v>
          </cell>
          <cell r="I3733">
            <v>8955</v>
          </cell>
          <cell r="J3733">
            <v>58458</v>
          </cell>
          <cell r="K3733">
            <v>67413</v>
          </cell>
          <cell r="L3733">
            <v>0.14235077288848835</v>
          </cell>
          <cell r="M3733">
            <v>18.495157617492936</v>
          </cell>
        </row>
        <row r="3734">
          <cell r="A3734">
            <v>3732</v>
          </cell>
          <cell r="B3734">
            <v>19</v>
          </cell>
          <cell r="C3734" t="str">
            <v>071</v>
          </cell>
          <cell r="D3734" t="str">
            <v xml:space="preserve">DANVERS                      </v>
          </cell>
          <cell r="E3734">
            <v>0</v>
          </cell>
          <cell r="G3734">
            <v>8365</v>
          </cell>
          <cell r="H3734" t="str">
            <v>Building Technology (2250)</v>
          </cell>
          <cell r="I3734">
            <v>0</v>
          </cell>
          <cell r="J3734">
            <v>0</v>
          </cell>
          <cell r="K3734">
            <v>0</v>
          </cell>
          <cell r="L3734">
            <v>0</v>
          </cell>
          <cell r="M3734">
            <v>0</v>
          </cell>
        </row>
        <row r="3735">
          <cell r="A3735">
            <v>3733</v>
          </cell>
          <cell r="B3735">
            <v>20</v>
          </cell>
          <cell r="C3735" t="str">
            <v>071</v>
          </cell>
          <cell r="D3735" t="str">
            <v xml:space="preserve">DANVERS                      </v>
          </cell>
          <cell r="E3735">
            <v>0</v>
          </cell>
          <cell r="G3735">
            <v>8380</v>
          </cell>
          <cell r="H3735" t="str">
            <v>Instructional Coordinators and Team Leaders (2315)</v>
          </cell>
          <cell r="I3735">
            <v>12612</v>
          </cell>
          <cell r="J3735">
            <v>411330</v>
          </cell>
          <cell r="K3735">
            <v>423942</v>
          </cell>
          <cell r="L3735">
            <v>0.8952052476509208</v>
          </cell>
          <cell r="M3735">
            <v>116.31100990424977</v>
          </cell>
        </row>
        <row r="3736">
          <cell r="A3736">
            <v>3734</v>
          </cell>
          <cell r="B3736">
            <v>21</v>
          </cell>
          <cell r="C3736" t="str">
            <v>071</v>
          </cell>
          <cell r="D3736" t="str">
            <v xml:space="preserve">DANVERS                      </v>
          </cell>
          <cell r="E3736">
            <v>6</v>
          </cell>
          <cell r="F3736" t="str">
            <v>Classroom and Specialist Teachers</v>
          </cell>
          <cell r="I3736">
            <v>17327382</v>
          </cell>
          <cell r="J3736">
            <v>1134747</v>
          </cell>
          <cell r="K3736">
            <v>18462129</v>
          </cell>
          <cell r="L3736">
            <v>38.985037490053472</v>
          </cell>
          <cell r="M3736">
            <v>5065.1949299020544</v>
          </cell>
        </row>
        <row r="3737">
          <cell r="A3737">
            <v>3735</v>
          </cell>
          <cell r="B3737">
            <v>22</v>
          </cell>
          <cell r="C3737" t="str">
            <v>071</v>
          </cell>
          <cell r="D3737" t="str">
            <v xml:space="preserve">DANVERS                      </v>
          </cell>
          <cell r="E3737">
            <v>0</v>
          </cell>
          <cell r="G3737">
            <v>8370</v>
          </cell>
          <cell r="H3737" t="str">
            <v>Teachers, Classroom (2305)</v>
          </cell>
          <cell r="I3737">
            <v>17225102</v>
          </cell>
          <cell r="J3737">
            <v>719639</v>
          </cell>
          <cell r="K3737">
            <v>17944741</v>
          </cell>
          <cell r="L3737">
            <v>37.892509614373267</v>
          </cell>
          <cell r="M3737">
            <v>4923.246453949354</v>
          </cell>
        </row>
        <row r="3738">
          <cell r="A3738">
            <v>3736</v>
          </cell>
          <cell r="B3738">
            <v>23</v>
          </cell>
          <cell r="C3738" t="str">
            <v>071</v>
          </cell>
          <cell r="D3738" t="str">
            <v xml:space="preserve">DANVERS                      </v>
          </cell>
          <cell r="E3738">
            <v>0</v>
          </cell>
          <cell r="G3738">
            <v>8375</v>
          </cell>
          <cell r="H3738" t="str">
            <v>Teachers, Specialists  (2310)</v>
          </cell>
          <cell r="I3738">
            <v>102280</v>
          </cell>
          <cell r="J3738">
            <v>415108</v>
          </cell>
          <cell r="K3738">
            <v>517388</v>
          </cell>
          <cell r="L3738">
            <v>1.0925278756801984</v>
          </cell>
          <cell r="M3738">
            <v>141.94847595270102</v>
          </cell>
        </row>
        <row r="3739">
          <cell r="A3739">
            <v>3737</v>
          </cell>
          <cell r="B3739">
            <v>24</v>
          </cell>
          <cell r="C3739" t="str">
            <v>071</v>
          </cell>
          <cell r="D3739" t="str">
            <v xml:space="preserve">DANVERS                      </v>
          </cell>
          <cell r="E3739">
            <v>7</v>
          </cell>
          <cell r="F3739" t="str">
            <v>Other Teaching Services</v>
          </cell>
          <cell r="I3739">
            <v>1701102</v>
          </cell>
          <cell r="J3739">
            <v>765788</v>
          </cell>
          <cell r="K3739">
            <v>2466890</v>
          </cell>
          <cell r="L3739">
            <v>5.2091391590773739</v>
          </cell>
          <cell r="M3739">
            <v>676.80594803698318</v>
          </cell>
        </row>
        <row r="3740">
          <cell r="A3740">
            <v>3738</v>
          </cell>
          <cell r="B3740">
            <v>25</v>
          </cell>
          <cell r="C3740" t="str">
            <v>071</v>
          </cell>
          <cell r="D3740" t="str">
            <v xml:space="preserve">DANVERS                      </v>
          </cell>
          <cell r="E3740">
            <v>0</v>
          </cell>
          <cell r="G3740">
            <v>8385</v>
          </cell>
          <cell r="H3740" t="str">
            <v>Medical/ Therapeutic Services (2320)</v>
          </cell>
          <cell r="I3740">
            <v>490089</v>
          </cell>
          <cell r="J3740">
            <v>0</v>
          </cell>
          <cell r="K3740">
            <v>490089</v>
          </cell>
          <cell r="L3740">
            <v>1.0348827071061422</v>
          </cell>
          <cell r="M3740">
            <v>134.45883288979121</v>
          </cell>
        </row>
        <row r="3741">
          <cell r="A3741">
            <v>3739</v>
          </cell>
          <cell r="B3741">
            <v>26</v>
          </cell>
          <cell r="C3741" t="str">
            <v>071</v>
          </cell>
          <cell r="D3741" t="str">
            <v xml:space="preserve">DANVERS                      </v>
          </cell>
          <cell r="E3741">
            <v>0</v>
          </cell>
          <cell r="G3741">
            <v>8390</v>
          </cell>
          <cell r="H3741" t="str">
            <v>Substitute Teachers (2325)</v>
          </cell>
          <cell r="I3741">
            <v>290847</v>
          </cell>
          <cell r="J3741">
            <v>0</v>
          </cell>
          <cell r="K3741">
            <v>290847</v>
          </cell>
          <cell r="L3741">
            <v>0.61415891953033053</v>
          </cell>
          <cell r="M3741">
            <v>79.795604817690474</v>
          </cell>
        </row>
        <row r="3742">
          <cell r="A3742">
            <v>3740</v>
          </cell>
          <cell r="B3742">
            <v>27</v>
          </cell>
          <cell r="C3742" t="str">
            <v>071</v>
          </cell>
          <cell r="D3742" t="str">
            <v xml:space="preserve">DANVERS                      </v>
          </cell>
          <cell r="E3742">
            <v>0</v>
          </cell>
          <cell r="G3742">
            <v>8395</v>
          </cell>
          <cell r="H3742" t="str">
            <v>Non-Clerical Paraprofs./Instructional Assistants (2330)</v>
          </cell>
          <cell r="I3742">
            <v>766444</v>
          </cell>
          <cell r="J3742">
            <v>765788</v>
          </cell>
          <cell r="K3742">
            <v>1532232</v>
          </cell>
          <cell r="L3742">
            <v>3.235494777631529</v>
          </cell>
          <cell r="M3742">
            <v>420.37696507448766</v>
          </cell>
        </row>
        <row r="3743">
          <cell r="A3743">
            <v>3741</v>
          </cell>
          <cell r="B3743">
            <v>28</v>
          </cell>
          <cell r="C3743" t="str">
            <v>071</v>
          </cell>
          <cell r="D3743" t="str">
            <v xml:space="preserve">DANVERS                      </v>
          </cell>
          <cell r="E3743">
            <v>0</v>
          </cell>
          <cell r="G3743">
            <v>8400</v>
          </cell>
          <cell r="H3743" t="str">
            <v>Librarians and Media Center Directors (2340)</v>
          </cell>
          <cell r="I3743">
            <v>153722</v>
          </cell>
          <cell r="J3743">
            <v>0</v>
          </cell>
          <cell r="K3743">
            <v>153722</v>
          </cell>
          <cell r="L3743">
            <v>0.32460275480937217</v>
          </cell>
          <cell r="M3743">
            <v>42.174545255013854</v>
          </cell>
        </row>
        <row r="3744">
          <cell r="A3744">
            <v>3742</v>
          </cell>
          <cell r="B3744">
            <v>29</v>
          </cell>
          <cell r="C3744" t="str">
            <v>071</v>
          </cell>
          <cell r="D3744" t="str">
            <v xml:space="preserve">DANVERS                      </v>
          </cell>
          <cell r="E3744">
            <v>8</v>
          </cell>
          <cell r="F3744" t="str">
            <v>Professional Development</v>
          </cell>
          <cell r="I3744">
            <v>958187</v>
          </cell>
          <cell r="J3744">
            <v>450004</v>
          </cell>
          <cell r="K3744">
            <v>1408191</v>
          </cell>
          <cell r="L3744">
            <v>2.9735670749649667</v>
          </cell>
          <cell r="M3744">
            <v>386.34557875387526</v>
          </cell>
        </row>
        <row r="3745">
          <cell r="A3745">
            <v>3743</v>
          </cell>
          <cell r="B3745">
            <v>30</v>
          </cell>
          <cell r="C3745" t="str">
            <v>071</v>
          </cell>
          <cell r="D3745" t="str">
            <v xml:space="preserve">DANVERS                      </v>
          </cell>
          <cell r="E3745">
            <v>0</v>
          </cell>
          <cell r="G3745">
            <v>8405</v>
          </cell>
          <cell r="H3745" t="str">
            <v>Professional Development Leadership (2351)</v>
          </cell>
          <cell r="I3745">
            <v>0</v>
          </cell>
          <cell r="J3745">
            <v>0</v>
          </cell>
          <cell r="K3745">
            <v>0</v>
          </cell>
          <cell r="L3745">
            <v>0</v>
          </cell>
          <cell r="M3745">
            <v>0</v>
          </cell>
        </row>
        <row r="3746">
          <cell r="A3746">
            <v>3744</v>
          </cell>
          <cell r="B3746">
            <v>31</v>
          </cell>
          <cell r="C3746" t="str">
            <v>071</v>
          </cell>
          <cell r="D3746" t="str">
            <v xml:space="preserve">DANVERS                      </v>
          </cell>
          <cell r="E3746">
            <v>0</v>
          </cell>
          <cell r="G3746">
            <v>8410</v>
          </cell>
          <cell r="H3746" t="str">
            <v>Teacher/Instructional Staff-Professional Days (2353)</v>
          </cell>
          <cell r="I3746">
            <v>782960</v>
          </cell>
          <cell r="J3746">
            <v>0</v>
          </cell>
          <cell r="K3746">
            <v>782960</v>
          </cell>
          <cell r="L3746">
            <v>1.6533155495345235</v>
          </cell>
          <cell r="M3746">
            <v>214.80973414908502</v>
          </cell>
        </row>
        <row r="3747">
          <cell r="A3747">
            <v>3745</v>
          </cell>
          <cell r="B3747">
            <v>32</v>
          </cell>
          <cell r="C3747" t="str">
            <v>071</v>
          </cell>
          <cell r="D3747" t="str">
            <v xml:space="preserve">DANVERS                      </v>
          </cell>
          <cell r="E3747">
            <v>0</v>
          </cell>
          <cell r="G3747">
            <v>8415</v>
          </cell>
          <cell r="H3747" t="str">
            <v>Substitutes for Instructional Staff at Prof. Dev. (2355)</v>
          </cell>
          <cell r="I3747">
            <v>92907</v>
          </cell>
          <cell r="J3747">
            <v>0</v>
          </cell>
          <cell r="K3747">
            <v>92907</v>
          </cell>
          <cell r="L3747">
            <v>0.19618446377925305</v>
          </cell>
          <cell r="M3747">
            <v>25.489588191719935</v>
          </cell>
        </row>
        <row r="3748">
          <cell r="A3748">
            <v>3746</v>
          </cell>
          <cell r="B3748">
            <v>33</v>
          </cell>
          <cell r="C3748" t="str">
            <v>071</v>
          </cell>
          <cell r="D3748" t="str">
            <v xml:space="preserve">DANVERS                      </v>
          </cell>
          <cell r="E3748">
            <v>0</v>
          </cell>
          <cell r="G3748">
            <v>8420</v>
          </cell>
          <cell r="H3748" t="str">
            <v>Prof. Dev.  Stipends, Providers and Expenses (2357)</v>
          </cell>
          <cell r="I3748">
            <v>82320</v>
          </cell>
          <cell r="J3748">
            <v>450004</v>
          </cell>
          <cell r="K3748">
            <v>532324</v>
          </cell>
          <cell r="L3748">
            <v>1.1240670616511901</v>
          </cell>
          <cell r="M3748">
            <v>146.04625641307032</v>
          </cell>
        </row>
        <row r="3749">
          <cell r="A3749">
            <v>3747</v>
          </cell>
          <cell r="B3749">
            <v>34</v>
          </cell>
          <cell r="C3749" t="str">
            <v>071</v>
          </cell>
          <cell r="D3749" t="str">
            <v xml:space="preserve">DANVERS                      </v>
          </cell>
          <cell r="E3749">
            <v>9</v>
          </cell>
          <cell r="F3749" t="str">
            <v>Instructional Materials, Equipment and Technology</v>
          </cell>
          <cell r="I3749">
            <v>373709</v>
          </cell>
          <cell r="J3749">
            <v>126683</v>
          </cell>
          <cell r="K3749">
            <v>500392</v>
          </cell>
          <cell r="L3749">
            <v>1.0566387484196884</v>
          </cell>
          <cell r="M3749">
            <v>137.2855222365497</v>
          </cell>
        </row>
        <row r="3750">
          <cell r="A3750">
            <v>3748</v>
          </cell>
          <cell r="B3750">
            <v>35</v>
          </cell>
          <cell r="C3750" t="str">
            <v>071</v>
          </cell>
          <cell r="D3750" t="str">
            <v xml:space="preserve">DANVERS                      </v>
          </cell>
          <cell r="E3750">
            <v>0</v>
          </cell>
          <cell r="G3750">
            <v>8425</v>
          </cell>
          <cell r="H3750" t="str">
            <v>Textbooks &amp; Related Software/Media/Materials (2410)</v>
          </cell>
          <cell r="I3750">
            <v>85554</v>
          </cell>
          <cell r="J3750">
            <v>15978</v>
          </cell>
          <cell r="K3750">
            <v>101532</v>
          </cell>
          <cell r="L3750">
            <v>0.21439720340162874</v>
          </cell>
          <cell r="M3750">
            <v>27.855908255370515</v>
          </cell>
        </row>
        <row r="3751">
          <cell r="A3751">
            <v>3749</v>
          </cell>
          <cell r="B3751">
            <v>36</v>
          </cell>
          <cell r="C3751" t="str">
            <v>071</v>
          </cell>
          <cell r="D3751" t="str">
            <v xml:space="preserve">DANVERS                      </v>
          </cell>
          <cell r="E3751">
            <v>0</v>
          </cell>
          <cell r="G3751">
            <v>8430</v>
          </cell>
          <cell r="H3751" t="str">
            <v>Other Instructional Materials (2415)</v>
          </cell>
          <cell r="I3751">
            <v>61347</v>
          </cell>
          <cell r="J3751">
            <v>22047</v>
          </cell>
          <cell r="K3751">
            <v>83394</v>
          </cell>
          <cell r="L3751">
            <v>0.17609660383401712</v>
          </cell>
          <cell r="M3751">
            <v>22.879640044994375</v>
          </cell>
        </row>
        <row r="3752">
          <cell r="A3752">
            <v>3750</v>
          </cell>
          <cell r="B3752">
            <v>37</v>
          </cell>
          <cell r="C3752" t="str">
            <v>071</v>
          </cell>
          <cell r="D3752" t="str">
            <v xml:space="preserve">DANVERS                      </v>
          </cell>
          <cell r="E3752">
            <v>0</v>
          </cell>
          <cell r="G3752">
            <v>8435</v>
          </cell>
          <cell r="H3752" t="str">
            <v>Instructional Equipment (2420)</v>
          </cell>
          <cell r="I3752">
            <v>21689</v>
          </cell>
          <cell r="J3752">
            <v>14648</v>
          </cell>
          <cell r="K3752">
            <v>36337</v>
          </cell>
          <cell r="L3752">
            <v>7.6730008076320605E-2</v>
          </cell>
          <cell r="M3752">
            <v>9.9692721336662178</v>
          </cell>
        </row>
        <row r="3753">
          <cell r="A3753">
            <v>3751</v>
          </cell>
          <cell r="B3753">
            <v>38</v>
          </cell>
          <cell r="C3753" t="str">
            <v>071</v>
          </cell>
          <cell r="D3753" t="str">
            <v xml:space="preserve">DANVERS                      </v>
          </cell>
          <cell r="E3753">
            <v>0</v>
          </cell>
          <cell r="G3753">
            <v>8440</v>
          </cell>
          <cell r="H3753" t="str">
            <v>General Supplies (2430)</v>
          </cell>
          <cell r="I3753">
            <v>142108</v>
          </cell>
          <cell r="J3753">
            <v>9754</v>
          </cell>
          <cell r="K3753">
            <v>151862</v>
          </cell>
          <cell r="L3753">
            <v>0.32067513791689461</v>
          </cell>
          <cell r="M3753">
            <v>41.664243189113556</v>
          </cell>
        </row>
        <row r="3754">
          <cell r="A3754">
            <v>3752</v>
          </cell>
          <cell r="B3754">
            <v>39</v>
          </cell>
          <cell r="C3754" t="str">
            <v>071</v>
          </cell>
          <cell r="D3754" t="str">
            <v xml:space="preserve">DANVERS                      </v>
          </cell>
          <cell r="E3754">
            <v>0</v>
          </cell>
          <cell r="G3754">
            <v>8445</v>
          </cell>
          <cell r="H3754" t="str">
            <v>Other Instructional Services (2440)</v>
          </cell>
          <cell r="I3754">
            <v>0</v>
          </cell>
          <cell r="J3754">
            <v>0</v>
          </cell>
          <cell r="K3754">
            <v>0</v>
          </cell>
          <cell r="L3754">
            <v>0</v>
          </cell>
          <cell r="M3754">
            <v>0</v>
          </cell>
        </row>
        <row r="3755">
          <cell r="A3755">
            <v>3753</v>
          </cell>
          <cell r="B3755">
            <v>40</v>
          </cell>
          <cell r="C3755" t="str">
            <v>071</v>
          </cell>
          <cell r="D3755" t="str">
            <v xml:space="preserve">DANVERS                      </v>
          </cell>
          <cell r="E3755">
            <v>0</v>
          </cell>
          <cell r="G3755">
            <v>8450</v>
          </cell>
          <cell r="H3755" t="str">
            <v>Classroom Instructional Technology (2451)</v>
          </cell>
          <cell r="I3755">
            <v>0</v>
          </cell>
          <cell r="J3755">
            <v>64256</v>
          </cell>
          <cell r="K3755">
            <v>64256</v>
          </cell>
          <cell r="L3755">
            <v>0.13568438228120255</v>
          </cell>
          <cell r="M3755">
            <v>17.629015885209469</v>
          </cell>
        </row>
        <row r="3756">
          <cell r="A3756">
            <v>3754</v>
          </cell>
          <cell r="B3756">
            <v>41</v>
          </cell>
          <cell r="C3756" t="str">
            <v>071</v>
          </cell>
          <cell r="D3756" t="str">
            <v xml:space="preserve">DANVERS                      </v>
          </cell>
          <cell r="E3756">
            <v>0</v>
          </cell>
          <cell r="G3756">
            <v>8455</v>
          </cell>
          <cell r="H3756" t="str">
            <v>Other Instructional Hardware  (2453)</v>
          </cell>
          <cell r="I3756">
            <v>0</v>
          </cell>
          <cell r="J3756">
            <v>0</v>
          </cell>
          <cell r="K3756">
            <v>0</v>
          </cell>
          <cell r="L3756">
            <v>0</v>
          </cell>
          <cell r="M3756">
            <v>0</v>
          </cell>
        </row>
        <row r="3757">
          <cell r="A3757">
            <v>3755</v>
          </cell>
          <cell r="B3757">
            <v>42</v>
          </cell>
          <cell r="C3757" t="str">
            <v>071</v>
          </cell>
          <cell r="D3757" t="str">
            <v xml:space="preserve">DANVERS                      </v>
          </cell>
          <cell r="E3757">
            <v>0</v>
          </cell>
          <cell r="G3757">
            <v>8460</v>
          </cell>
          <cell r="H3757" t="str">
            <v>Instructional Software (2455)</v>
          </cell>
          <cell r="I3757">
            <v>63011</v>
          </cell>
          <cell r="J3757">
            <v>0</v>
          </cell>
          <cell r="K3757">
            <v>63011</v>
          </cell>
          <cell r="L3757">
            <v>0.13305541290962483</v>
          </cell>
          <cell r="M3757">
            <v>17.287442728195561</v>
          </cell>
        </row>
        <row r="3758">
          <cell r="A3758">
            <v>3756</v>
          </cell>
          <cell r="B3758">
            <v>43</v>
          </cell>
          <cell r="C3758" t="str">
            <v>071</v>
          </cell>
          <cell r="D3758" t="str">
            <v xml:space="preserve">DANVERS                      </v>
          </cell>
          <cell r="E3758">
            <v>10</v>
          </cell>
          <cell r="F3758" t="str">
            <v>Guidance, Counseling and Testing</v>
          </cell>
          <cell r="I3758">
            <v>1414650</v>
          </cell>
          <cell r="J3758">
            <v>0</v>
          </cell>
          <cell r="K3758">
            <v>1414650</v>
          </cell>
          <cell r="L3758">
            <v>2.9872060413673927</v>
          </cell>
          <cell r="M3758">
            <v>388.11764383110648</v>
          </cell>
        </row>
        <row r="3759">
          <cell r="A3759">
            <v>3757</v>
          </cell>
          <cell r="B3759">
            <v>44</v>
          </cell>
          <cell r="C3759" t="str">
            <v>071</v>
          </cell>
          <cell r="D3759" t="str">
            <v xml:space="preserve">DANVERS                      </v>
          </cell>
          <cell r="E3759">
            <v>0</v>
          </cell>
          <cell r="G3759">
            <v>8465</v>
          </cell>
          <cell r="H3759" t="str">
            <v>Guidance and Adjustment Counselors (2710)</v>
          </cell>
          <cell r="I3759">
            <v>1034794</v>
          </cell>
          <cell r="J3759">
            <v>0</v>
          </cell>
          <cell r="K3759">
            <v>1034794</v>
          </cell>
          <cell r="L3759">
            <v>2.1850937605561302</v>
          </cell>
          <cell r="M3759">
            <v>283.90189031249145</v>
          </cell>
        </row>
        <row r="3760">
          <cell r="A3760">
            <v>3758</v>
          </cell>
          <cell r="B3760">
            <v>45</v>
          </cell>
          <cell r="C3760" t="str">
            <v>071</v>
          </cell>
          <cell r="D3760" t="str">
            <v xml:space="preserve">DANVERS                      </v>
          </cell>
          <cell r="E3760">
            <v>0</v>
          </cell>
          <cell r="G3760">
            <v>8470</v>
          </cell>
          <cell r="H3760" t="str">
            <v>Testing and Assessment (2720)</v>
          </cell>
          <cell r="I3760">
            <v>6355</v>
          </cell>
          <cell r="J3760">
            <v>0</v>
          </cell>
          <cell r="K3760">
            <v>6355</v>
          </cell>
          <cell r="L3760">
            <v>1.3419357715964924E-2</v>
          </cell>
          <cell r="M3760">
            <v>1.7435320584926883</v>
          </cell>
        </row>
        <row r="3761">
          <cell r="A3761">
            <v>3759</v>
          </cell>
          <cell r="B3761">
            <v>46</v>
          </cell>
          <cell r="C3761" t="str">
            <v>071</v>
          </cell>
          <cell r="D3761" t="str">
            <v xml:space="preserve">DANVERS                      </v>
          </cell>
          <cell r="E3761">
            <v>0</v>
          </cell>
          <cell r="G3761">
            <v>8475</v>
          </cell>
          <cell r="H3761" t="str">
            <v>Psychological Services (2800)</v>
          </cell>
          <cell r="I3761">
            <v>373501</v>
          </cell>
          <cell r="J3761">
            <v>0</v>
          </cell>
          <cell r="K3761">
            <v>373501</v>
          </cell>
          <cell r="L3761">
            <v>0.78869292309529748</v>
          </cell>
          <cell r="M3761">
            <v>102.47222146012236</v>
          </cell>
        </row>
        <row r="3762">
          <cell r="A3762">
            <v>3760</v>
          </cell>
          <cell r="B3762">
            <v>47</v>
          </cell>
          <cell r="C3762" t="str">
            <v>071</v>
          </cell>
          <cell r="D3762" t="str">
            <v xml:space="preserve">DANVERS                      </v>
          </cell>
          <cell r="E3762">
            <v>11</v>
          </cell>
          <cell r="F3762" t="str">
            <v>Pupil Services</v>
          </cell>
          <cell r="I3762">
            <v>1770177.67</v>
          </cell>
          <cell r="J3762">
            <v>1417147</v>
          </cell>
          <cell r="K3762">
            <v>3187324.67</v>
          </cell>
          <cell r="L3762">
            <v>6.7304248471518262</v>
          </cell>
          <cell r="M3762">
            <v>874.46148591182191</v>
          </cell>
        </row>
        <row r="3763">
          <cell r="A3763">
            <v>3761</v>
          </cell>
          <cell r="B3763">
            <v>48</v>
          </cell>
          <cell r="C3763" t="str">
            <v>071</v>
          </cell>
          <cell r="D3763" t="str">
            <v xml:space="preserve">DANVERS                      </v>
          </cell>
          <cell r="E3763">
            <v>0</v>
          </cell>
          <cell r="G3763">
            <v>8485</v>
          </cell>
          <cell r="H3763" t="str">
            <v>Attendance and Parent Liaison Services (3100)</v>
          </cell>
          <cell r="I3763">
            <v>0</v>
          </cell>
          <cell r="J3763">
            <v>0</v>
          </cell>
          <cell r="K3763">
            <v>0</v>
          </cell>
          <cell r="L3763">
            <v>0</v>
          </cell>
          <cell r="M3763">
            <v>0</v>
          </cell>
        </row>
        <row r="3764">
          <cell r="A3764">
            <v>3762</v>
          </cell>
          <cell r="B3764">
            <v>49</v>
          </cell>
          <cell r="C3764" t="str">
            <v>071</v>
          </cell>
          <cell r="D3764" t="str">
            <v xml:space="preserve">DANVERS                      </v>
          </cell>
          <cell r="E3764">
            <v>0</v>
          </cell>
          <cell r="G3764">
            <v>8490</v>
          </cell>
          <cell r="H3764" t="str">
            <v>Medical/Health Services (3200)</v>
          </cell>
          <cell r="I3764">
            <v>579199</v>
          </cell>
          <cell r="J3764">
            <v>0</v>
          </cell>
          <cell r="K3764">
            <v>579199</v>
          </cell>
          <cell r="L3764">
            <v>1.2230493422075797</v>
          </cell>
          <cell r="M3764">
            <v>158.90669154160608</v>
          </cell>
        </row>
        <row r="3765">
          <cell r="A3765">
            <v>3763</v>
          </cell>
          <cell r="B3765">
            <v>50</v>
          </cell>
          <cell r="C3765" t="str">
            <v>071</v>
          </cell>
          <cell r="D3765" t="str">
            <v xml:space="preserve">DANVERS                      </v>
          </cell>
          <cell r="E3765">
            <v>0</v>
          </cell>
          <cell r="G3765">
            <v>8495</v>
          </cell>
          <cell r="H3765" t="str">
            <v>In-District Transportation (3300)</v>
          </cell>
          <cell r="I3765">
            <v>819163.67</v>
          </cell>
          <cell r="J3765">
            <v>161066</v>
          </cell>
          <cell r="K3765">
            <v>980229.67</v>
          </cell>
          <cell r="L3765">
            <v>2.0698745217202599</v>
          </cell>
          <cell r="M3765">
            <v>268.93184175148838</v>
          </cell>
        </row>
        <row r="3766">
          <cell r="A3766">
            <v>3764</v>
          </cell>
          <cell r="B3766">
            <v>51</v>
          </cell>
          <cell r="C3766" t="str">
            <v>071</v>
          </cell>
          <cell r="D3766" t="str">
            <v xml:space="preserve">DANVERS                      </v>
          </cell>
          <cell r="E3766">
            <v>0</v>
          </cell>
          <cell r="G3766">
            <v>8500</v>
          </cell>
          <cell r="H3766" t="str">
            <v>Food Salaries and Other Expenses (3400)</v>
          </cell>
          <cell r="I3766">
            <v>0</v>
          </cell>
          <cell r="J3766">
            <v>970777</v>
          </cell>
          <cell r="K3766">
            <v>970777</v>
          </cell>
          <cell r="L3766">
            <v>2.0499140559293911</v>
          </cell>
          <cell r="M3766">
            <v>266.33844549919064</v>
          </cell>
        </row>
        <row r="3767">
          <cell r="A3767">
            <v>3765</v>
          </cell>
          <cell r="B3767">
            <v>52</v>
          </cell>
          <cell r="C3767" t="str">
            <v>071</v>
          </cell>
          <cell r="D3767" t="str">
            <v xml:space="preserve">DANVERS                      </v>
          </cell>
          <cell r="E3767">
            <v>0</v>
          </cell>
          <cell r="G3767">
            <v>8505</v>
          </cell>
          <cell r="H3767" t="str">
            <v>Athletics (3510)</v>
          </cell>
          <cell r="I3767">
            <v>190878</v>
          </cell>
          <cell r="J3767">
            <v>185673</v>
          </cell>
          <cell r="K3767">
            <v>376551</v>
          </cell>
          <cell r="L3767">
            <v>0.7951333701501665</v>
          </cell>
          <cell r="M3767">
            <v>103.30900710581909</v>
          </cell>
        </row>
        <row r="3768">
          <cell r="A3768">
            <v>3766</v>
          </cell>
          <cell r="B3768">
            <v>53</v>
          </cell>
          <cell r="C3768" t="str">
            <v>071</v>
          </cell>
          <cell r="D3768" t="str">
            <v xml:space="preserve">DANVERS                      </v>
          </cell>
          <cell r="E3768">
            <v>0</v>
          </cell>
          <cell r="G3768">
            <v>8510</v>
          </cell>
          <cell r="H3768" t="str">
            <v>Other Student Body Activities (3520)</v>
          </cell>
          <cell r="I3768">
            <v>172479</v>
          </cell>
          <cell r="J3768">
            <v>99631</v>
          </cell>
          <cell r="K3768">
            <v>272110</v>
          </cell>
          <cell r="L3768">
            <v>0.57459345839358233</v>
          </cell>
          <cell r="M3768">
            <v>74.654997393618473</v>
          </cell>
        </row>
        <row r="3769">
          <cell r="A3769">
            <v>3767</v>
          </cell>
          <cell r="B3769">
            <v>54</v>
          </cell>
          <cell r="C3769" t="str">
            <v>071</v>
          </cell>
          <cell r="D3769" t="str">
            <v xml:space="preserve">DANVERS                      </v>
          </cell>
          <cell r="E3769">
            <v>0</v>
          </cell>
          <cell r="G3769">
            <v>8515</v>
          </cell>
          <cell r="H3769" t="str">
            <v>School Security  (3600)</v>
          </cell>
          <cell r="I3769">
            <v>8458</v>
          </cell>
          <cell r="J3769">
            <v>0</v>
          </cell>
          <cell r="K3769">
            <v>8458</v>
          </cell>
          <cell r="L3769">
            <v>1.7860098750846785E-2</v>
          </cell>
          <cell r="M3769">
            <v>2.3205026200993166</v>
          </cell>
        </row>
        <row r="3770">
          <cell r="A3770">
            <v>3768</v>
          </cell>
          <cell r="B3770">
            <v>55</v>
          </cell>
          <cell r="C3770" t="str">
            <v>071</v>
          </cell>
          <cell r="D3770" t="str">
            <v xml:space="preserve">DANVERS                      </v>
          </cell>
          <cell r="E3770">
            <v>12</v>
          </cell>
          <cell r="F3770" t="str">
            <v>Operations and Maintenance</v>
          </cell>
          <cell r="I3770">
            <v>4391019</v>
          </cell>
          <cell r="J3770">
            <v>0</v>
          </cell>
          <cell r="K3770">
            <v>4391019</v>
          </cell>
          <cell r="L3770">
            <v>9.2721722578439945</v>
          </cell>
          <cell r="M3770">
            <v>1204.7021866169168</v>
          </cell>
        </row>
        <row r="3771">
          <cell r="A3771">
            <v>3769</v>
          </cell>
          <cell r="B3771">
            <v>56</v>
          </cell>
          <cell r="C3771" t="str">
            <v>071</v>
          </cell>
          <cell r="D3771" t="str">
            <v xml:space="preserve">DANVERS                      </v>
          </cell>
          <cell r="E3771">
            <v>0</v>
          </cell>
          <cell r="G3771">
            <v>8520</v>
          </cell>
          <cell r="H3771" t="str">
            <v>Custodial Services (4110)</v>
          </cell>
          <cell r="I3771">
            <v>668981</v>
          </cell>
          <cell r="J3771">
            <v>0</v>
          </cell>
          <cell r="K3771">
            <v>668981</v>
          </cell>
          <cell r="L3771">
            <v>1.4126349872830732</v>
          </cell>
          <cell r="M3771">
            <v>183.53891739142364</v>
          </cell>
        </row>
        <row r="3772">
          <cell r="A3772">
            <v>3770</v>
          </cell>
          <cell r="B3772">
            <v>57</v>
          </cell>
          <cell r="C3772" t="str">
            <v>071</v>
          </cell>
          <cell r="D3772" t="str">
            <v xml:space="preserve">DANVERS                      </v>
          </cell>
          <cell r="E3772">
            <v>0</v>
          </cell>
          <cell r="G3772">
            <v>8525</v>
          </cell>
          <cell r="H3772" t="str">
            <v>Heating of Buildings (4120)</v>
          </cell>
          <cell r="I3772">
            <v>331219</v>
          </cell>
          <cell r="J3772">
            <v>0</v>
          </cell>
          <cell r="K3772">
            <v>331219</v>
          </cell>
          <cell r="L3772">
            <v>0.69940932231694508</v>
          </cell>
          <cell r="M3772">
            <v>90.871903207221052</v>
          </cell>
        </row>
        <row r="3773">
          <cell r="A3773">
            <v>3771</v>
          </cell>
          <cell r="B3773">
            <v>58</v>
          </cell>
          <cell r="C3773" t="str">
            <v>071</v>
          </cell>
          <cell r="D3773" t="str">
            <v xml:space="preserve">DANVERS                      </v>
          </cell>
          <cell r="E3773">
            <v>0</v>
          </cell>
          <cell r="G3773">
            <v>8530</v>
          </cell>
          <cell r="H3773" t="str">
            <v>Utility Services (4130)</v>
          </cell>
          <cell r="I3773">
            <v>1023063</v>
          </cell>
          <cell r="J3773">
            <v>0</v>
          </cell>
          <cell r="K3773">
            <v>1023063</v>
          </cell>
          <cell r="L3773">
            <v>2.1603223230477142</v>
          </cell>
          <cell r="M3773">
            <v>280.68342066997724</v>
          </cell>
        </row>
        <row r="3774">
          <cell r="A3774">
            <v>3772</v>
          </cell>
          <cell r="B3774">
            <v>59</v>
          </cell>
          <cell r="C3774" t="str">
            <v>071</v>
          </cell>
          <cell r="D3774" t="str">
            <v xml:space="preserve">DANVERS                      </v>
          </cell>
          <cell r="E3774">
            <v>0</v>
          </cell>
          <cell r="G3774">
            <v>8535</v>
          </cell>
          <cell r="H3774" t="str">
            <v>Maintenance of Grounds (4210)</v>
          </cell>
          <cell r="I3774">
            <v>580868</v>
          </cell>
          <cell r="J3774">
            <v>0</v>
          </cell>
          <cell r="K3774">
            <v>580868</v>
          </cell>
          <cell r="L3774">
            <v>1.2265736393008833</v>
          </cell>
          <cell r="M3774">
            <v>159.3645916211693</v>
          </cell>
        </row>
        <row r="3775">
          <cell r="A3775">
            <v>3773</v>
          </cell>
          <cell r="B3775">
            <v>60</v>
          </cell>
          <cell r="C3775" t="str">
            <v>071</v>
          </cell>
          <cell r="D3775" t="str">
            <v xml:space="preserve">DANVERS                      </v>
          </cell>
          <cell r="E3775">
            <v>0</v>
          </cell>
          <cell r="G3775">
            <v>8540</v>
          </cell>
          <cell r="H3775" t="str">
            <v>Maintenance of Buildings (4220)</v>
          </cell>
          <cell r="I3775">
            <v>1661876</v>
          </cell>
          <cell r="J3775">
            <v>0</v>
          </cell>
          <cell r="K3775">
            <v>1661876</v>
          </cell>
          <cell r="L3775">
            <v>3.5092538982811838</v>
          </cell>
          <cell r="M3775">
            <v>455.94556777963732</v>
          </cell>
        </row>
        <row r="3776">
          <cell r="A3776">
            <v>3774</v>
          </cell>
          <cell r="B3776">
            <v>61</v>
          </cell>
          <cell r="C3776" t="str">
            <v>071</v>
          </cell>
          <cell r="D3776" t="str">
            <v xml:space="preserve">DANVERS                      </v>
          </cell>
          <cell r="E3776">
            <v>0</v>
          </cell>
          <cell r="G3776">
            <v>8545</v>
          </cell>
          <cell r="H3776" t="str">
            <v>Building Security System (4225)</v>
          </cell>
          <cell r="I3776">
            <v>8458</v>
          </cell>
          <cell r="J3776">
            <v>0</v>
          </cell>
          <cell r="K3776">
            <v>8458</v>
          </cell>
          <cell r="L3776">
            <v>1.7860098750846785E-2</v>
          </cell>
          <cell r="M3776">
            <v>2.3205026200993166</v>
          </cell>
        </row>
        <row r="3777">
          <cell r="A3777">
            <v>3775</v>
          </cell>
          <cell r="B3777">
            <v>62</v>
          </cell>
          <cell r="C3777" t="str">
            <v>071</v>
          </cell>
          <cell r="D3777" t="str">
            <v xml:space="preserve">DANVERS                      </v>
          </cell>
          <cell r="E3777">
            <v>0</v>
          </cell>
          <cell r="G3777">
            <v>8550</v>
          </cell>
          <cell r="H3777" t="str">
            <v>Maintenance of Equipment (4230)</v>
          </cell>
          <cell r="I3777">
            <v>42081</v>
          </cell>
          <cell r="J3777">
            <v>0</v>
          </cell>
          <cell r="K3777">
            <v>42081</v>
          </cell>
          <cell r="L3777">
            <v>8.8859164759326509E-2</v>
          </cell>
          <cell r="M3777">
            <v>11.545172707070153</v>
          </cell>
        </row>
        <row r="3778">
          <cell r="A3778">
            <v>3776</v>
          </cell>
          <cell r="B3778">
            <v>63</v>
          </cell>
          <cell r="C3778" t="str">
            <v>071</v>
          </cell>
          <cell r="D3778" t="str">
            <v xml:space="preserve">DANVERS                      </v>
          </cell>
          <cell r="E3778">
            <v>0</v>
          </cell>
          <cell r="G3778">
            <v>8555</v>
          </cell>
          <cell r="H3778" t="str">
            <v xml:space="preserve">Extraordinary Maintenance (4300)   </v>
          </cell>
          <cell r="I3778">
            <v>74473</v>
          </cell>
          <cell r="J3778">
            <v>0</v>
          </cell>
          <cell r="K3778">
            <v>74473</v>
          </cell>
          <cell r="L3778">
            <v>0.15725882410402137</v>
          </cell>
          <cell r="M3778">
            <v>20.432110620318802</v>
          </cell>
        </row>
        <row r="3779">
          <cell r="A3779">
            <v>3777</v>
          </cell>
          <cell r="B3779">
            <v>64</v>
          </cell>
          <cell r="C3779" t="str">
            <v>071</v>
          </cell>
          <cell r="D3779" t="str">
            <v xml:space="preserve">DANVERS                      </v>
          </cell>
          <cell r="E3779">
            <v>0</v>
          </cell>
          <cell r="G3779">
            <v>8560</v>
          </cell>
          <cell r="H3779" t="str">
            <v>Networking and Telecommunications (4400)</v>
          </cell>
          <cell r="I3779">
            <v>0</v>
          </cell>
          <cell r="J3779">
            <v>0</v>
          </cell>
          <cell r="K3779">
            <v>0</v>
          </cell>
          <cell r="L3779">
            <v>0</v>
          </cell>
          <cell r="M3779">
            <v>0</v>
          </cell>
        </row>
        <row r="3780">
          <cell r="A3780">
            <v>3778</v>
          </cell>
          <cell r="B3780">
            <v>65</v>
          </cell>
          <cell r="C3780" t="str">
            <v>071</v>
          </cell>
          <cell r="D3780" t="str">
            <v xml:space="preserve">DANVERS                      </v>
          </cell>
          <cell r="E3780">
            <v>0</v>
          </cell>
          <cell r="G3780">
            <v>8565</v>
          </cell>
          <cell r="H3780" t="str">
            <v>Technology Maintenance (4450)</v>
          </cell>
          <cell r="I3780">
            <v>0</v>
          </cell>
          <cell r="J3780">
            <v>0</v>
          </cell>
          <cell r="K3780">
            <v>0</v>
          </cell>
          <cell r="L3780">
            <v>0</v>
          </cell>
          <cell r="M3780">
            <v>0</v>
          </cell>
        </row>
        <row r="3781">
          <cell r="A3781">
            <v>3779</v>
          </cell>
          <cell r="B3781">
            <v>66</v>
          </cell>
          <cell r="C3781" t="str">
            <v>071</v>
          </cell>
          <cell r="D3781" t="str">
            <v xml:space="preserve">DANVERS                      </v>
          </cell>
          <cell r="E3781">
            <v>13</v>
          </cell>
          <cell r="F3781" t="str">
            <v>Insurance, Retirement Programs and Other</v>
          </cell>
          <cell r="I3781">
            <v>6072221</v>
          </cell>
          <cell r="J3781">
            <v>66423</v>
          </cell>
          <cell r="K3781">
            <v>6138644</v>
          </cell>
          <cell r="L3781">
            <v>12.962495629734349</v>
          </cell>
          <cell r="M3781">
            <v>1684.173502702406</v>
          </cell>
        </row>
        <row r="3782">
          <cell r="A3782">
            <v>3780</v>
          </cell>
          <cell r="B3782">
            <v>67</v>
          </cell>
          <cell r="C3782" t="str">
            <v>071</v>
          </cell>
          <cell r="D3782" t="str">
            <v xml:space="preserve">DANVERS                      </v>
          </cell>
          <cell r="E3782">
            <v>0</v>
          </cell>
          <cell r="G3782">
            <v>8570</v>
          </cell>
          <cell r="H3782" t="str">
            <v>Employer Retirement Contributions (5100)</v>
          </cell>
          <cell r="I3782">
            <v>688498</v>
          </cell>
          <cell r="J3782">
            <v>66423</v>
          </cell>
          <cell r="K3782">
            <v>754921</v>
          </cell>
          <cell r="L3782">
            <v>1.5941077806914172</v>
          </cell>
          <cell r="M3782">
            <v>207.1170676836127</v>
          </cell>
        </row>
        <row r="3783">
          <cell r="A3783">
            <v>3781</v>
          </cell>
          <cell r="B3783">
            <v>68</v>
          </cell>
          <cell r="C3783" t="str">
            <v>071</v>
          </cell>
          <cell r="D3783" t="str">
            <v xml:space="preserve">DANVERS                      </v>
          </cell>
          <cell r="E3783">
            <v>0</v>
          </cell>
          <cell r="G3783">
            <v>8575</v>
          </cell>
          <cell r="H3783" t="str">
            <v>Insurance for Active Employees (5200)</v>
          </cell>
          <cell r="I3783">
            <v>3500035</v>
          </cell>
          <cell r="J3783">
            <v>0</v>
          </cell>
          <cell r="K3783">
            <v>3500035</v>
          </cell>
          <cell r="L3783">
            <v>7.3907508549799044</v>
          </cell>
          <cell r="M3783">
            <v>960.25542538889954</v>
          </cell>
        </row>
        <row r="3784">
          <cell r="A3784">
            <v>3782</v>
          </cell>
          <cell r="B3784">
            <v>69</v>
          </cell>
          <cell r="C3784" t="str">
            <v>071</v>
          </cell>
          <cell r="D3784" t="str">
            <v xml:space="preserve">DANVERS                      </v>
          </cell>
          <cell r="E3784">
            <v>0</v>
          </cell>
          <cell r="G3784">
            <v>8580</v>
          </cell>
          <cell r="H3784" t="str">
            <v>Insurance for Retired School Employees (5250)</v>
          </cell>
          <cell r="I3784">
            <v>1766158</v>
          </cell>
          <cell r="J3784">
            <v>0</v>
          </cell>
          <cell r="K3784">
            <v>1766158</v>
          </cell>
          <cell r="L3784">
            <v>3.7294580621421209</v>
          </cell>
          <cell r="M3784">
            <v>484.55595489588188</v>
          </cell>
        </row>
        <row r="3785">
          <cell r="A3785">
            <v>3783</v>
          </cell>
          <cell r="B3785">
            <v>70</v>
          </cell>
          <cell r="C3785" t="str">
            <v>071</v>
          </cell>
          <cell r="D3785" t="str">
            <v xml:space="preserve">DANVERS                      </v>
          </cell>
          <cell r="E3785">
            <v>0</v>
          </cell>
          <cell r="G3785">
            <v>8585</v>
          </cell>
          <cell r="H3785" t="str">
            <v>Other Non-Employee Insurance (5260)</v>
          </cell>
          <cell r="I3785">
            <v>0</v>
          </cell>
          <cell r="J3785">
            <v>0</v>
          </cell>
          <cell r="K3785">
            <v>0</v>
          </cell>
          <cell r="L3785">
            <v>0</v>
          </cell>
          <cell r="M3785">
            <v>0</v>
          </cell>
        </row>
        <row r="3786">
          <cell r="A3786">
            <v>3784</v>
          </cell>
          <cell r="B3786">
            <v>71</v>
          </cell>
          <cell r="C3786" t="str">
            <v>071</v>
          </cell>
          <cell r="D3786" t="str">
            <v xml:space="preserve">DANVERS                      </v>
          </cell>
          <cell r="E3786">
            <v>0</v>
          </cell>
          <cell r="G3786">
            <v>8590</v>
          </cell>
          <cell r="H3786" t="str">
            <v xml:space="preserve">Rental Lease of Equipment (5300)   </v>
          </cell>
          <cell r="I3786">
            <v>0</v>
          </cell>
          <cell r="J3786">
            <v>0</v>
          </cell>
          <cell r="K3786">
            <v>0</v>
          </cell>
          <cell r="L3786">
            <v>0</v>
          </cell>
          <cell r="M3786">
            <v>0</v>
          </cell>
        </row>
        <row r="3787">
          <cell r="A3787">
            <v>3785</v>
          </cell>
          <cell r="B3787">
            <v>72</v>
          </cell>
          <cell r="C3787" t="str">
            <v>071</v>
          </cell>
          <cell r="D3787" t="str">
            <v xml:space="preserve">DANVERS                      </v>
          </cell>
          <cell r="E3787">
            <v>0</v>
          </cell>
          <cell r="G3787">
            <v>8595</v>
          </cell>
          <cell r="H3787" t="str">
            <v>Rental Lease  of Buildings (5350)</v>
          </cell>
          <cell r="I3787">
            <v>0</v>
          </cell>
          <cell r="J3787">
            <v>0</v>
          </cell>
          <cell r="K3787">
            <v>0</v>
          </cell>
          <cell r="L3787">
            <v>0</v>
          </cell>
          <cell r="M3787">
            <v>0</v>
          </cell>
        </row>
        <row r="3788">
          <cell r="A3788">
            <v>3786</v>
          </cell>
          <cell r="B3788">
            <v>73</v>
          </cell>
          <cell r="C3788" t="str">
            <v>071</v>
          </cell>
          <cell r="D3788" t="str">
            <v xml:space="preserve">DANVERS                      </v>
          </cell>
          <cell r="E3788">
            <v>0</v>
          </cell>
          <cell r="G3788">
            <v>8600</v>
          </cell>
          <cell r="H3788" t="str">
            <v>Short Term Interest RAN's (5400)</v>
          </cell>
          <cell r="I3788">
            <v>0</v>
          </cell>
          <cell r="J3788">
            <v>0</v>
          </cell>
          <cell r="K3788">
            <v>0</v>
          </cell>
          <cell r="L3788">
            <v>0</v>
          </cell>
          <cell r="M3788">
            <v>0</v>
          </cell>
        </row>
        <row r="3789">
          <cell r="A3789">
            <v>3787</v>
          </cell>
          <cell r="B3789">
            <v>74</v>
          </cell>
          <cell r="C3789" t="str">
            <v>071</v>
          </cell>
          <cell r="D3789" t="str">
            <v xml:space="preserve">DANVERS                      </v>
          </cell>
          <cell r="E3789">
            <v>0</v>
          </cell>
          <cell r="G3789">
            <v>8610</v>
          </cell>
          <cell r="H3789" t="str">
            <v>Crossing Guards, Inspections, Bank Charges (5500)</v>
          </cell>
          <cell r="I3789">
            <v>117530</v>
          </cell>
          <cell r="J3789">
            <v>0</v>
          </cell>
          <cell r="K3789">
            <v>117530</v>
          </cell>
          <cell r="L3789">
            <v>0.24817893192090598</v>
          </cell>
          <cell r="M3789">
            <v>32.245054734011909</v>
          </cell>
        </row>
        <row r="3790">
          <cell r="A3790">
            <v>3788</v>
          </cell>
          <cell r="B3790">
            <v>75</v>
          </cell>
          <cell r="C3790" t="str">
            <v>071</v>
          </cell>
          <cell r="D3790" t="str">
            <v xml:space="preserve">DANVERS                      </v>
          </cell>
          <cell r="E3790">
            <v>14</v>
          </cell>
          <cell r="F3790" t="str">
            <v xml:space="preserve">Payments To Out-Of-District Schools </v>
          </cell>
          <cell r="I3790">
            <v>3643431.33</v>
          </cell>
          <cell r="J3790">
            <v>1096007</v>
          </cell>
          <cell r="K3790">
            <v>4739438.33</v>
          </cell>
          <cell r="L3790">
            <v>10.007902175141686</v>
          </cell>
          <cell r="M3790">
            <v>40646.983962264152</v>
          </cell>
        </row>
        <row r="3791">
          <cell r="A3791">
            <v>3789</v>
          </cell>
          <cell r="B3791">
            <v>76</v>
          </cell>
          <cell r="C3791" t="str">
            <v>071</v>
          </cell>
          <cell r="D3791" t="str">
            <v xml:space="preserve">DANVERS                      </v>
          </cell>
          <cell r="E3791">
            <v>15</v>
          </cell>
          <cell r="F3791" t="str">
            <v>Tuition To Other Schools (9000)</v>
          </cell>
          <cell r="G3791" t="str">
            <v xml:space="preserve"> </v>
          </cell>
          <cell r="I3791">
            <v>3088465</v>
          </cell>
          <cell r="J3791">
            <v>1096007</v>
          </cell>
          <cell r="K3791">
            <v>4184472</v>
          </cell>
          <cell r="L3791">
            <v>8.8360230716662755</v>
          </cell>
          <cell r="M3791">
            <v>35887.409948542023</v>
          </cell>
        </row>
        <row r="3792">
          <cell r="A3792">
            <v>3790</v>
          </cell>
          <cell r="B3792">
            <v>77</v>
          </cell>
          <cell r="C3792" t="str">
            <v>071</v>
          </cell>
          <cell r="D3792" t="str">
            <v xml:space="preserve">DANVERS                      </v>
          </cell>
          <cell r="E3792">
            <v>16</v>
          </cell>
          <cell r="F3792" t="str">
            <v>Out-of-District Transportation (3300)</v>
          </cell>
          <cell r="I3792">
            <v>554966.32999999996</v>
          </cell>
          <cell r="K3792">
            <v>554966.32999999996</v>
          </cell>
          <cell r="L3792">
            <v>1.1718791034754108</v>
          </cell>
          <cell r="M3792">
            <v>4759.5740137221264</v>
          </cell>
        </row>
        <row r="3793">
          <cell r="A3793">
            <v>3791</v>
          </cell>
          <cell r="B3793">
            <v>78</v>
          </cell>
          <cell r="C3793" t="str">
            <v>071</v>
          </cell>
          <cell r="D3793" t="str">
            <v xml:space="preserve">DANVERS                      </v>
          </cell>
          <cell r="E3793">
            <v>17</v>
          </cell>
          <cell r="F3793" t="str">
            <v>TOTAL EXPENDITURES</v>
          </cell>
          <cell r="I3793">
            <v>41817966</v>
          </cell>
          <cell r="J3793">
            <v>5538995</v>
          </cell>
          <cell r="K3793">
            <v>47356961</v>
          </cell>
          <cell r="L3793">
            <v>100</v>
          </cell>
          <cell r="M3793">
            <v>12589.913864149939</v>
          </cell>
        </row>
        <row r="3794">
          <cell r="A3794">
            <v>3792</v>
          </cell>
          <cell r="B3794">
            <v>79</v>
          </cell>
          <cell r="C3794" t="str">
            <v>071</v>
          </cell>
          <cell r="D3794" t="str">
            <v xml:space="preserve">DANVERS                      </v>
          </cell>
          <cell r="E3794">
            <v>18</v>
          </cell>
          <cell r="F3794" t="str">
            <v>percentage of overall spending from the general fund</v>
          </cell>
          <cell r="I3794">
            <v>88.303736382070625</v>
          </cell>
        </row>
        <row r="3795">
          <cell r="A3795">
            <v>3793</v>
          </cell>
          <cell r="B3795">
            <v>1</v>
          </cell>
          <cell r="C3795" t="str">
            <v>072</v>
          </cell>
          <cell r="D3795" t="str">
            <v xml:space="preserve">DARTMOUTH                    </v>
          </cell>
          <cell r="E3795">
            <v>1</v>
          </cell>
          <cell r="F3795" t="str">
            <v>In-District FTE Average Membership</v>
          </cell>
          <cell r="G3795" t="str">
            <v xml:space="preserve"> </v>
          </cell>
        </row>
        <row r="3796">
          <cell r="A3796">
            <v>3794</v>
          </cell>
          <cell r="B3796">
            <v>2</v>
          </cell>
          <cell r="C3796" t="str">
            <v>072</v>
          </cell>
          <cell r="D3796" t="str">
            <v xml:space="preserve">DARTMOUTH                    </v>
          </cell>
          <cell r="E3796">
            <v>2</v>
          </cell>
          <cell r="F3796" t="str">
            <v>Out-of-District FTE Average Membership</v>
          </cell>
          <cell r="G3796" t="str">
            <v xml:space="preserve"> </v>
          </cell>
        </row>
        <row r="3797">
          <cell r="A3797">
            <v>3795</v>
          </cell>
          <cell r="B3797">
            <v>3</v>
          </cell>
          <cell r="C3797" t="str">
            <v>072</v>
          </cell>
          <cell r="D3797" t="str">
            <v xml:space="preserve">DARTMOUTH                    </v>
          </cell>
          <cell r="E3797">
            <v>3</v>
          </cell>
          <cell r="F3797" t="str">
            <v>Total FTE Average Membership</v>
          </cell>
          <cell r="G3797" t="str">
            <v xml:space="preserve"> </v>
          </cell>
        </row>
        <row r="3798">
          <cell r="A3798">
            <v>3796</v>
          </cell>
          <cell r="B3798">
            <v>4</v>
          </cell>
          <cell r="C3798" t="str">
            <v>072</v>
          </cell>
          <cell r="D3798" t="str">
            <v xml:space="preserve">DARTMOUTH                    </v>
          </cell>
          <cell r="E3798">
            <v>4</v>
          </cell>
          <cell r="F3798" t="str">
            <v>Administration</v>
          </cell>
          <cell r="G3798" t="str">
            <v xml:space="preserve"> </v>
          </cell>
          <cell r="I3798">
            <v>1480345</v>
          </cell>
          <cell r="J3798">
            <v>0</v>
          </cell>
          <cell r="K3798">
            <v>1480345</v>
          </cell>
          <cell r="L3798">
            <v>3.4173427446256976</v>
          </cell>
          <cell r="M3798">
            <v>374.95124236974749</v>
          </cell>
        </row>
        <row r="3799">
          <cell r="A3799">
            <v>3797</v>
          </cell>
          <cell r="B3799">
            <v>5</v>
          </cell>
          <cell r="C3799" t="str">
            <v>072</v>
          </cell>
          <cell r="D3799" t="str">
            <v xml:space="preserve">DARTMOUTH                    </v>
          </cell>
          <cell r="E3799">
            <v>0</v>
          </cell>
          <cell r="G3799">
            <v>8300</v>
          </cell>
          <cell r="H3799" t="str">
            <v>School Committee (1110)</v>
          </cell>
          <cell r="I3799">
            <v>10134</v>
          </cell>
          <cell r="J3799">
            <v>0</v>
          </cell>
          <cell r="K3799">
            <v>10134</v>
          </cell>
          <cell r="L3799">
            <v>2.339410838286806E-2</v>
          </cell>
          <cell r="M3799">
            <v>2.5668042856057345</v>
          </cell>
        </row>
        <row r="3800">
          <cell r="A3800">
            <v>3798</v>
          </cell>
          <cell r="B3800">
            <v>6</v>
          </cell>
          <cell r="C3800" t="str">
            <v>072</v>
          </cell>
          <cell r="D3800" t="str">
            <v xml:space="preserve">DARTMOUTH                    </v>
          </cell>
          <cell r="E3800">
            <v>0</v>
          </cell>
          <cell r="G3800">
            <v>8305</v>
          </cell>
          <cell r="H3800" t="str">
            <v>Superintendent (1210)</v>
          </cell>
          <cell r="I3800">
            <v>249853</v>
          </cell>
          <cell r="J3800">
            <v>0</v>
          </cell>
          <cell r="K3800">
            <v>249853</v>
          </cell>
          <cell r="L3800">
            <v>0.57677996465213477</v>
          </cell>
          <cell r="M3800">
            <v>63.284364631088373</v>
          </cell>
        </row>
        <row r="3801">
          <cell r="A3801">
            <v>3799</v>
          </cell>
          <cell r="B3801">
            <v>7</v>
          </cell>
          <cell r="C3801" t="str">
            <v>072</v>
          </cell>
          <cell r="D3801" t="str">
            <v xml:space="preserve">DARTMOUTH                    </v>
          </cell>
          <cell r="E3801">
            <v>0</v>
          </cell>
          <cell r="G3801">
            <v>8310</v>
          </cell>
          <cell r="H3801" t="str">
            <v>Assistant Superintendents (1220)</v>
          </cell>
          <cell r="I3801">
            <v>183373</v>
          </cell>
          <cell r="J3801">
            <v>0</v>
          </cell>
          <cell r="K3801">
            <v>183373</v>
          </cell>
          <cell r="L3801">
            <v>0.42331239752236677</v>
          </cell>
          <cell r="M3801">
            <v>46.445885362579467</v>
          </cell>
        </row>
        <row r="3802">
          <cell r="A3802">
            <v>3800</v>
          </cell>
          <cell r="B3802">
            <v>8</v>
          </cell>
          <cell r="C3802" t="str">
            <v>072</v>
          </cell>
          <cell r="D3802" t="str">
            <v xml:space="preserve">DARTMOUTH                    </v>
          </cell>
          <cell r="E3802">
            <v>0</v>
          </cell>
          <cell r="G3802">
            <v>8315</v>
          </cell>
          <cell r="H3802" t="str">
            <v>Other District-Wide Administration (1230)</v>
          </cell>
          <cell r="I3802">
            <v>0</v>
          </cell>
          <cell r="J3802">
            <v>0</v>
          </cell>
          <cell r="K3802">
            <v>0</v>
          </cell>
          <cell r="L3802">
            <v>0</v>
          </cell>
          <cell r="M3802">
            <v>0</v>
          </cell>
        </row>
        <row r="3803">
          <cell r="A3803">
            <v>3801</v>
          </cell>
          <cell r="B3803">
            <v>9</v>
          </cell>
          <cell r="C3803" t="str">
            <v>072</v>
          </cell>
          <cell r="D3803" t="str">
            <v xml:space="preserve">DARTMOUTH                    </v>
          </cell>
          <cell r="E3803">
            <v>0</v>
          </cell>
          <cell r="G3803">
            <v>8320</v>
          </cell>
          <cell r="H3803" t="str">
            <v>Business and Finance (1410)</v>
          </cell>
          <cell r="I3803">
            <v>755813</v>
          </cell>
          <cell r="J3803">
            <v>0</v>
          </cell>
          <cell r="K3803">
            <v>755813</v>
          </cell>
          <cell r="L3803">
            <v>1.7447771106355494</v>
          </cell>
          <cell r="M3803">
            <v>191.43714698209266</v>
          </cell>
        </row>
        <row r="3804">
          <cell r="A3804">
            <v>3802</v>
          </cell>
          <cell r="B3804">
            <v>10</v>
          </cell>
          <cell r="C3804" t="str">
            <v>072</v>
          </cell>
          <cell r="D3804" t="str">
            <v xml:space="preserve">DARTMOUTH                    </v>
          </cell>
          <cell r="E3804">
            <v>0</v>
          </cell>
          <cell r="G3804">
            <v>8325</v>
          </cell>
          <cell r="H3804" t="str">
            <v>Human Resources and Benefits (1420)</v>
          </cell>
          <cell r="I3804">
            <v>0</v>
          </cell>
          <cell r="J3804">
            <v>0</v>
          </cell>
          <cell r="K3804">
            <v>0</v>
          </cell>
          <cell r="L3804">
            <v>0</v>
          </cell>
          <cell r="M3804">
            <v>0</v>
          </cell>
        </row>
        <row r="3805">
          <cell r="A3805">
            <v>3803</v>
          </cell>
          <cell r="B3805">
            <v>11</v>
          </cell>
          <cell r="C3805" t="str">
            <v>072</v>
          </cell>
          <cell r="D3805" t="str">
            <v xml:space="preserve">DARTMOUTH                    </v>
          </cell>
          <cell r="E3805">
            <v>0</v>
          </cell>
          <cell r="G3805">
            <v>8330</v>
          </cell>
          <cell r="H3805" t="str">
            <v>Legal Service For School Committee (1430)</v>
          </cell>
          <cell r="I3805">
            <v>58487</v>
          </cell>
          <cell r="J3805">
            <v>0</v>
          </cell>
          <cell r="K3805">
            <v>58487</v>
          </cell>
          <cell r="L3805">
            <v>0.13501590852465012</v>
          </cell>
          <cell r="M3805">
            <v>14.813961145867633</v>
          </cell>
        </row>
        <row r="3806">
          <cell r="A3806">
            <v>3804</v>
          </cell>
          <cell r="B3806">
            <v>12</v>
          </cell>
          <cell r="C3806" t="str">
            <v>072</v>
          </cell>
          <cell r="D3806" t="str">
            <v xml:space="preserve">DARTMOUTH                    </v>
          </cell>
          <cell r="E3806">
            <v>0</v>
          </cell>
          <cell r="G3806">
            <v>8335</v>
          </cell>
          <cell r="H3806" t="str">
            <v>Legal Settlements (1435)</v>
          </cell>
          <cell r="I3806">
            <v>0</v>
          </cell>
          <cell r="J3806">
            <v>0</v>
          </cell>
          <cell r="K3806">
            <v>0</v>
          </cell>
          <cell r="L3806">
            <v>0</v>
          </cell>
          <cell r="M3806">
            <v>0</v>
          </cell>
        </row>
        <row r="3807">
          <cell r="A3807">
            <v>3805</v>
          </cell>
          <cell r="B3807">
            <v>13</v>
          </cell>
          <cell r="C3807" t="str">
            <v>072</v>
          </cell>
          <cell r="D3807" t="str">
            <v xml:space="preserve">DARTMOUTH                    </v>
          </cell>
          <cell r="E3807">
            <v>0</v>
          </cell>
          <cell r="G3807">
            <v>8340</v>
          </cell>
          <cell r="H3807" t="str">
            <v>District-wide Information Mgmt and Tech (1450)</v>
          </cell>
          <cell r="I3807">
            <v>222685</v>
          </cell>
          <cell r="J3807">
            <v>0</v>
          </cell>
          <cell r="K3807">
            <v>222685</v>
          </cell>
          <cell r="L3807">
            <v>0.51406325490812854</v>
          </cell>
          <cell r="M3807">
            <v>56.403079962513615</v>
          </cell>
        </row>
        <row r="3808">
          <cell r="A3808">
            <v>3806</v>
          </cell>
          <cell r="B3808">
            <v>14</v>
          </cell>
          <cell r="C3808" t="str">
            <v>072</v>
          </cell>
          <cell r="D3808" t="str">
            <v xml:space="preserve">DARTMOUTH                    </v>
          </cell>
          <cell r="E3808">
            <v>5</v>
          </cell>
          <cell r="F3808" t="str">
            <v xml:space="preserve">Instructional Leadership </v>
          </cell>
          <cell r="I3808">
            <v>2302997</v>
          </cell>
          <cell r="J3808">
            <v>32291</v>
          </cell>
          <cell r="K3808">
            <v>2335288</v>
          </cell>
          <cell r="L3808">
            <v>5.3909592043823951</v>
          </cell>
          <cell r="M3808">
            <v>591.49666928395936</v>
          </cell>
        </row>
        <row r="3809">
          <cell r="A3809">
            <v>3807</v>
          </cell>
          <cell r="B3809">
            <v>15</v>
          </cell>
          <cell r="C3809" t="str">
            <v>072</v>
          </cell>
          <cell r="D3809" t="str">
            <v xml:space="preserve">DARTMOUTH                    </v>
          </cell>
          <cell r="E3809">
            <v>0</v>
          </cell>
          <cell r="G3809">
            <v>8345</v>
          </cell>
          <cell r="H3809" t="str">
            <v>Curriculum Directors  (Supervisory) (2110)</v>
          </cell>
          <cell r="I3809">
            <v>477693</v>
          </cell>
          <cell r="J3809">
            <v>28948</v>
          </cell>
          <cell r="K3809">
            <v>506641</v>
          </cell>
          <cell r="L3809">
            <v>1.1695692189860527</v>
          </cell>
          <cell r="M3809">
            <v>128.32527038322232</v>
          </cell>
        </row>
        <row r="3810">
          <cell r="A3810">
            <v>3808</v>
          </cell>
          <cell r="B3810">
            <v>16</v>
          </cell>
          <cell r="C3810" t="str">
            <v>072</v>
          </cell>
          <cell r="D3810" t="str">
            <v xml:space="preserve">DARTMOUTH                    </v>
          </cell>
          <cell r="E3810">
            <v>0</v>
          </cell>
          <cell r="G3810">
            <v>8350</v>
          </cell>
          <cell r="H3810" t="str">
            <v>Department Heads  (Non-Supervisory) (2120)</v>
          </cell>
          <cell r="I3810">
            <v>0</v>
          </cell>
          <cell r="J3810">
            <v>0</v>
          </cell>
          <cell r="K3810">
            <v>0</v>
          </cell>
          <cell r="L3810">
            <v>0</v>
          </cell>
          <cell r="M3810">
            <v>0</v>
          </cell>
        </row>
        <row r="3811">
          <cell r="A3811">
            <v>3809</v>
          </cell>
          <cell r="B3811">
            <v>17</v>
          </cell>
          <cell r="C3811" t="str">
            <v>072</v>
          </cell>
          <cell r="D3811" t="str">
            <v xml:space="preserve">DARTMOUTH                    </v>
          </cell>
          <cell r="E3811">
            <v>0</v>
          </cell>
          <cell r="G3811">
            <v>8355</v>
          </cell>
          <cell r="H3811" t="str">
            <v>School Leadership-Building (2210)</v>
          </cell>
          <cell r="I3811">
            <v>1793684</v>
          </cell>
          <cell r="J3811">
            <v>0</v>
          </cell>
          <cell r="K3811">
            <v>1793684</v>
          </cell>
          <cell r="L3811">
            <v>4.1406786955413768</v>
          </cell>
          <cell r="M3811">
            <v>454.31574681492367</v>
          </cell>
        </row>
        <row r="3812">
          <cell r="A3812">
            <v>3810</v>
          </cell>
          <cell r="B3812">
            <v>18</v>
          </cell>
          <cell r="C3812" t="str">
            <v>072</v>
          </cell>
          <cell r="D3812" t="str">
            <v xml:space="preserve">DARTMOUTH                    </v>
          </cell>
          <cell r="E3812">
            <v>0</v>
          </cell>
          <cell r="G3812">
            <v>8360</v>
          </cell>
          <cell r="H3812" t="str">
            <v>Curriculum Leaders/Dept Heads-Building Level (2220)</v>
          </cell>
          <cell r="I3812">
            <v>0</v>
          </cell>
          <cell r="J3812">
            <v>0</v>
          </cell>
          <cell r="K3812">
            <v>0</v>
          </cell>
          <cell r="L3812">
            <v>0</v>
          </cell>
          <cell r="M3812">
            <v>0</v>
          </cell>
        </row>
        <row r="3813">
          <cell r="A3813">
            <v>3811</v>
          </cell>
          <cell r="B3813">
            <v>19</v>
          </cell>
          <cell r="C3813" t="str">
            <v>072</v>
          </cell>
          <cell r="D3813" t="str">
            <v xml:space="preserve">DARTMOUTH                    </v>
          </cell>
          <cell r="E3813">
            <v>0</v>
          </cell>
          <cell r="G3813">
            <v>8365</v>
          </cell>
          <cell r="H3813" t="str">
            <v>Building Technology (2250)</v>
          </cell>
          <cell r="I3813">
            <v>682</v>
          </cell>
          <cell r="J3813">
            <v>0</v>
          </cell>
          <cell r="K3813">
            <v>682</v>
          </cell>
          <cell r="L3813">
            <v>1.5743814798811937E-3</v>
          </cell>
          <cell r="M3813">
            <v>0.17274131860895114</v>
          </cell>
        </row>
        <row r="3814">
          <cell r="A3814">
            <v>3812</v>
          </cell>
          <cell r="B3814">
            <v>20</v>
          </cell>
          <cell r="C3814" t="str">
            <v>072</v>
          </cell>
          <cell r="D3814" t="str">
            <v xml:space="preserve">DARTMOUTH                    </v>
          </cell>
          <cell r="E3814">
            <v>0</v>
          </cell>
          <cell r="G3814">
            <v>8380</v>
          </cell>
          <cell r="H3814" t="str">
            <v>Instructional Coordinators and Team Leaders (2315)</v>
          </cell>
          <cell r="I3814">
            <v>30938</v>
          </cell>
          <cell r="J3814">
            <v>3343</v>
          </cell>
          <cell r="K3814">
            <v>34281</v>
          </cell>
          <cell r="L3814">
            <v>7.9136908375083873E-2</v>
          </cell>
          <cell r="M3814">
            <v>8.6829107672044792</v>
          </cell>
        </row>
        <row r="3815">
          <cell r="A3815">
            <v>3813</v>
          </cell>
          <cell r="B3815">
            <v>21</v>
          </cell>
          <cell r="C3815" t="str">
            <v>072</v>
          </cell>
          <cell r="D3815" t="str">
            <v xml:space="preserve">DARTMOUTH                    </v>
          </cell>
          <cell r="E3815">
            <v>6</v>
          </cell>
          <cell r="F3815" t="str">
            <v>Classroom and Specialist Teachers</v>
          </cell>
          <cell r="I3815">
            <v>17284865</v>
          </cell>
          <cell r="J3815">
            <v>1476904</v>
          </cell>
          <cell r="K3815">
            <v>18761769</v>
          </cell>
          <cell r="L3815">
            <v>43.311116779192233</v>
          </cell>
          <cell r="M3815">
            <v>4752.1007573263087</v>
          </cell>
        </row>
        <row r="3816">
          <cell r="A3816">
            <v>3814</v>
          </cell>
          <cell r="B3816">
            <v>22</v>
          </cell>
          <cell r="C3816" t="str">
            <v>072</v>
          </cell>
          <cell r="D3816" t="str">
            <v xml:space="preserve">DARTMOUTH                    </v>
          </cell>
          <cell r="E3816">
            <v>0</v>
          </cell>
          <cell r="G3816">
            <v>8370</v>
          </cell>
          <cell r="H3816" t="str">
            <v>Teachers, Classroom (2305)</v>
          </cell>
          <cell r="I3816">
            <v>15867489</v>
          </cell>
          <cell r="J3816">
            <v>1476904</v>
          </cell>
          <cell r="K3816">
            <v>17344393</v>
          </cell>
          <cell r="L3816">
            <v>40.039136538095335</v>
          </cell>
          <cell r="M3816">
            <v>4393.0987057065422</v>
          </cell>
        </row>
        <row r="3817">
          <cell r="A3817">
            <v>3815</v>
          </cell>
          <cell r="B3817">
            <v>23</v>
          </cell>
          <cell r="C3817" t="str">
            <v>072</v>
          </cell>
          <cell r="D3817" t="str">
            <v xml:space="preserve">DARTMOUTH                    </v>
          </cell>
          <cell r="E3817">
            <v>0</v>
          </cell>
          <cell r="G3817">
            <v>8375</v>
          </cell>
          <cell r="H3817" t="str">
            <v>Teachers, Specialists  (2310)</v>
          </cell>
          <cell r="I3817">
            <v>1417376</v>
          </cell>
          <cell r="J3817">
            <v>0</v>
          </cell>
          <cell r="K3817">
            <v>1417376</v>
          </cell>
          <cell r="L3817">
            <v>3.2719802410969017</v>
          </cell>
          <cell r="M3817">
            <v>359.00205161976646</v>
          </cell>
        </row>
        <row r="3818">
          <cell r="A3818">
            <v>3816</v>
          </cell>
          <cell r="B3818">
            <v>24</v>
          </cell>
          <cell r="C3818" t="str">
            <v>072</v>
          </cell>
          <cell r="D3818" t="str">
            <v xml:space="preserve">DARTMOUTH                    </v>
          </cell>
          <cell r="E3818">
            <v>7</v>
          </cell>
          <cell r="F3818" t="str">
            <v>Other Teaching Services</v>
          </cell>
          <cell r="I3818">
            <v>2770095</v>
          </cell>
          <cell r="J3818">
            <v>134360</v>
          </cell>
          <cell r="K3818">
            <v>2904455</v>
          </cell>
          <cell r="L3818">
            <v>6.7048682714784933</v>
          </cell>
          <cell r="M3818">
            <v>735.65892454598418</v>
          </cell>
        </row>
        <row r="3819">
          <cell r="A3819">
            <v>3817</v>
          </cell>
          <cell r="B3819">
            <v>25</v>
          </cell>
          <cell r="C3819" t="str">
            <v>072</v>
          </cell>
          <cell r="D3819" t="str">
            <v xml:space="preserve">DARTMOUTH                    </v>
          </cell>
          <cell r="E3819">
            <v>0</v>
          </cell>
          <cell r="G3819">
            <v>8385</v>
          </cell>
          <cell r="H3819" t="str">
            <v>Medical/ Therapeutic Services (2320)</v>
          </cell>
          <cell r="I3819">
            <v>645506</v>
          </cell>
          <cell r="J3819">
            <v>0</v>
          </cell>
          <cell r="K3819">
            <v>645506</v>
          </cell>
          <cell r="L3819">
            <v>1.4901359113668473</v>
          </cell>
          <cell r="M3819">
            <v>163.4978850586358</v>
          </cell>
        </row>
        <row r="3820">
          <cell r="A3820">
            <v>3818</v>
          </cell>
          <cell r="B3820">
            <v>26</v>
          </cell>
          <cell r="C3820" t="str">
            <v>072</v>
          </cell>
          <cell r="D3820" t="str">
            <v xml:space="preserve">DARTMOUTH                    </v>
          </cell>
          <cell r="E3820">
            <v>0</v>
          </cell>
          <cell r="G3820">
            <v>8390</v>
          </cell>
          <cell r="H3820" t="str">
            <v>Substitute Teachers (2325)</v>
          </cell>
          <cell r="I3820">
            <v>339363</v>
          </cell>
          <cell r="J3820">
            <v>60</v>
          </cell>
          <cell r="K3820">
            <v>339423</v>
          </cell>
          <cell r="L3820">
            <v>0.78355027132802701</v>
          </cell>
          <cell r="M3820">
            <v>85.971226665991239</v>
          </cell>
        </row>
        <row r="3821">
          <cell r="A3821">
            <v>3819</v>
          </cell>
          <cell r="B3821">
            <v>27</v>
          </cell>
          <cell r="C3821" t="str">
            <v>072</v>
          </cell>
          <cell r="D3821" t="str">
            <v xml:space="preserve">DARTMOUTH                    </v>
          </cell>
          <cell r="E3821">
            <v>0</v>
          </cell>
          <cell r="G3821">
            <v>8395</v>
          </cell>
          <cell r="H3821" t="str">
            <v>Non-Clerical Paraprofs./Instructional Assistants (2330)</v>
          </cell>
          <cell r="I3821">
            <v>1563426</v>
          </cell>
          <cell r="J3821">
            <v>134300</v>
          </cell>
          <cell r="K3821">
            <v>1697726</v>
          </cell>
          <cell r="L3821">
            <v>3.9191618362357472</v>
          </cell>
          <cell r="M3821">
            <v>430.01089131480967</v>
          </cell>
        </row>
        <row r="3822">
          <cell r="A3822">
            <v>3820</v>
          </cell>
          <cell r="B3822">
            <v>28</v>
          </cell>
          <cell r="C3822" t="str">
            <v>072</v>
          </cell>
          <cell r="D3822" t="str">
            <v xml:space="preserve">DARTMOUTH                    </v>
          </cell>
          <cell r="E3822">
            <v>0</v>
          </cell>
          <cell r="G3822">
            <v>8400</v>
          </cell>
          <cell r="H3822" t="str">
            <v>Librarians and Media Center Directors (2340)</v>
          </cell>
          <cell r="I3822">
            <v>221800</v>
          </cell>
          <cell r="J3822">
            <v>0</v>
          </cell>
          <cell r="K3822">
            <v>221800</v>
          </cell>
          <cell r="L3822">
            <v>0.51202025254787209</v>
          </cell>
          <cell r="M3822">
            <v>56.178921506547454</v>
          </cell>
        </row>
        <row r="3823">
          <cell r="A3823">
            <v>3821</v>
          </cell>
          <cell r="B3823">
            <v>29</v>
          </cell>
          <cell r="C3823" t="str">
            <v>072</v>
          </cell>
          <cell r="D3823" t="str">
            <v xml:space="preserve">DARTMOUTH                    </v>
          </cell>
          <cell r="E3823">
            <v>8</v>
          </cell>
          <cell r="F3823" t="str">
            <v>Professional Development</v>
          </cell>
          <cell r="I3823">
            <v>192982</v>
          </cell>
          <cell r="J3823">
            <v>250344</v>
          </cell>
          <cell r="K3823">
            <v>443326</v>
          </cell>
          <cell r="L3823">
            <v>1.0234079823310998</v>
          </cell>
          <cell r="M3823">
            <v>112.28844254198222</v>
          </cell>
        </row>
        <row r="3824">
          <cell r="A3824">
            <v>3822</v>
          </cell>
          <cell r="B3824">
            <v>30</v>
          </cell>
          <cell r="C3824" t="str">
            <v>072</v>
          </cell>
          <cell r="D3824" t="str">
            <v xml:space="preserve">DARTMOUTH                    </v>
          </cell>
          <cell r="E3824">
            <v>0</v>
          </cell>
          <cell r="G3824">
            <v>8405</v>
          </cell>
          <cell r="H3824" t="str">
            <v>Professional Development Leadership (2351)</v>
          </cell>
          <cell r="I3824">
            <v>0</v>
          </cell>
          <cell r="J3824">
            <v>0</v>
          </cell>
          <cell r="K3824">
            <v>0</v>
          </cell>
          <cell r="L3824">
            <v>0</v>
          </cell>
          <cell r="M3824">
            <v>0</v>
          </cell>
        </row>
        <row r="3825">
          <cell r="A3825">
            <v>3823</v>
          </cell>
          <cell r="B3825">
            <v>31</v>
          </cell>
          <cell r="C3825" t="str">
            <v>072</v>
          </cell>
          <cell r="D3825" t="str">
            <v xml:space="preserve">DARTMOUTH                    </v>
          </cell>
          <cell r="E3825">
            <v>0</v>
          </cell>
          <cell r="G3825">
            <v>8410</v>
          </cell>
          <cell r="H3825" t="str">
            <v>Teacher/Instructional Staff-Professional Days (2353)</v>
          </cell>
          <cell r="I3825">
            <v>0</v>
          </cell>
          <cell r="J3825">
            <v>0</v>
          </cell>
          <cell r="K3825">
            <v>0</v>
          </cell>
          <cell r="L3825">
            <v>0</v>
          </cell>
          <cell r="M3825">
            <v>0</v>
          </cell>
        </row>
        <row r="3826">
          <cell r="A3826">
            <v>3824</v>
          </cell>
          <cell r="B3826">
            <v>32</v>
          </cell>
          <cell r="C3826" t="str">
            <v>072</v>
          </cell>
          <cell r="D3826" t="str">
            <v xml:space="preserve">DARTMOUTH                    </v>
          </cell>
          <cell r="E3826">
            <v>0</v>
          </cell>
          <cell r="G3826">
            <v>8415</v>
          </cell>
          <cell r="H3826" t="str">
            <v>Substitutes for Instructional Staff at Prof. Dev. (2355)</v>
          </cell>
          <cell r="I3826">
            <v>0</v>
          </cell>
          <cell r="J3826">
            <v>0</v>
          </cell>
          <cell r="K3826">
            <v>0</v>
          </cell>
          <cell r="L3826">
            <v>0</v>
          </cell>
          <cell r="M3826">
            <v>0</v>
          </cell>
        </row>
        <row r="3827">
          <cell r="A3827">
            <v>3825</v>
          </cell>
          <cell r="B3827">
            <v>33</v>
          </cell>
          <cell r="C3827" t="str">
            <v>072</v>
          </cell>
          <cell r="D3827" t="str">
            <v xml:space="preserve">DARTMOUTH                    </v>
          </cell>
          <cell r="E3827">
            <v>0</v>
          </cell>
          <cell r="G3827">
            <v>8420</v>
          </cell>
          <cell r="H3827" t="str">
            <v>Prof. Dev.  Stipends, Providers and Expenses (2357)</v>
          </cell>
          <cell r="I3827">
            <v>192982</v>
          </cell>
          <cell r="J3827">
            <v>250344</v>
          </cell>
          <cell r="K3827">
            <v>443326</v>
          </cell>
          <cell r="L3827">
            <v>1.0234079823310998</v>
          </cell>
          <cell r="M3827">
            <v>112.28844254198222</v>
          </cell>
        </row>
        <row r="3828">
          <cell r="A3828">
            <v>3826</v>
          </cell>
          <cell r="B3828">
            <v>34</v>
          </cell>
          <cell r="C3828" t="str">
            <v>072</v>
          </cell>
          <cell r="D3828" t="str">
            <v xml:space="preserve">DARTMOUTH                    </v>
          </cell>
          <cell r="E3828">
            <v>9</v>
          </cell>
          <cell r="F3828" t="str">
            <v>Instructional Materials, Equipment and Technology</v>
          </cell>
          <cell r="I3828">
            <v>898373</v>
          </cell>
          <cell r="J3828">
            <v>290462</v>
          </cell>
          <cell r="K3828">
            <v>1188835</v>
          </cell>
          <cell r="L3828">
            <v>2.7443985434524327</v>
          </cell>
          <cell r="M3828">
            <v>301.11572655201235</v>
          </cell>
        </row>
        <row r="3829">
          <cell r="A3829">
            <v>3827</v>
          </cell>
          <cell r="B3829">
            <v>35</v>
          </cell>
          <cell r="C3829" t="str">
            <v>072</v>
          </cell>
          <cell r="D3829" t="str">
            <v xml:space="preserve">DARTMOUTH                    </v>
          </cell>
          <cell r="E3829">
            <v>0</v>
          </cell>
          <cell r="G3829">
            <v>8425</v>
          </cell>
          <cell r="H3829" t="str">
            <v>Textbooks &amp; Related Software/Media/Materials (2410)</v>
          </cell>
          <cell r="I3829">
            <v>201039</v>
          </cell>
          <cell r="J3829">
            <v>0</v>
          </cell>
          <cell r="K3829">
            <v>201039</v>
          </cell>
          <cell r="L3829">
            <v>0.46409395650122481</v>
          </cell>
          <cell r="M3829">
            <v>50.920442744611336</v>
          </cell>
        </row>
        <row r="3830">
          <cell r="A3830">
            <v>3828</v>
          </cell>
          <cell r="B3830">
            <v>36</v>
          </cell>
          <cell r="C3830" t="str">
            <v>072</v>
          </cell>
          <cell r="D3830" t="str">
            <v xml:space="preserve">DARTMOUTH                    </v>
          </cell>
          <cell r="E3830">
            <v>0</v>
          </cell>
          <cell r="G3830">
            <v>8430</v>
          </cell>
          <cell r="H3830" t="str">
            <v>Other Instructional Materials (2415)</v>
          </cell>
          <cell r="I3830">
            <v>49888</v>
          </cell>
          <cell r="J3830">
            <v>0</v>
          </cell>
          <cell r="K3830">
            <v>49888</v>
          </cell>
          <cell r="L3830">
            <v>0.11516531271013636</v>
          </cell>
          <cell r="M3830">
            <v>12.6359514703275</v>
          </cell>
        </row>
        <row r="3831">
          <cell r="A3831">
            <v>3829</v>
          </cell>
          <cell r="B3831">
            <v>37</v>
          </cell>
          <cell r="C3831" t="str">
            <v>072</v>
          </cell>
          <cell r="D3831" t="str">
            <v xml:space="preserve">DARTMOUTH                    </v>
          </cell>
          <cell r="E3831">
            <v>0</v>
          </cell>
          <cell r="G3831">
            <v>8435</v>
          </cell>
          <cell r="H3831" t="str">
            <v>Instructional Equipment (2420)</v>
          </cell>
          <cell r="I3831">
            <v>0</v>
          </cell>
          <cell r="J3831">
            <v>0</v>
          </cell>
          <cell r="K3831">
            <v>0</v>
          </cell>
          <cell r="L3831">
            <v>0</v>
          </cell>
          <cell r="M3831">
            <v>0</v>
          </cell>
        </row>
        <row r="3832">
          <cell r="A3832">
            <v>3830</v>
          </cell>
          <cell r="B3832">
            <v>38</v>
          </cell>
          <cell r="C3832" t="str">
            <v>072</v>
          </cell>
          <cell r="D3832" t="str">
            <v xml:space="preserve">DARTMOUTH                    </v>
          </cell>
          <cell r="E3832">
            <v>0</v>
          </cell>
          <cell r="G3832">
            <v>8440</v>
          </cell>
          <cell r="H3832" t="str">
            <v>General Supplies (2430)</v>
          </cell>
          <cell r="I3832">
            <v>355541</v>
          </cell>
          <cell r="J3832">
            <v>200766</v>
          </cell>
          <cell r="K3832">
            <v>556307</v>
          </cell>
          <cell r="L3832">
            <v>1.2842220497481924</v>
          </cell>
          <cell r="M3832">
            <v>140.90499227476508</v>
          </cell>
        </row>
        <row r="3833">
          <cell r="A3833">
            <v>3831</v>
          </cell>
          <cell r="B3833">
            <v>39</v>
          </cell>
          <cell r="C3833" t="str">
            <v>072</v>
          </cell>
          <cell r="D3833" t="str">
            <v xml:space="preserve">DARTMOUTH                    </v>
          </cell>
          <cell r="E3833">
            <v>0</v>
          </cell>
          <cell r="G3833">
            <v>8445</v>
          </cell>
          <cell r="H3833" t="str">
            <v>Other Instructional Services (2440)</v>
          </cell>
          <cell r="I3833">
            <v>39130</v>
          </cell>
          <cell r="J3833">
            <v>89696</v>
          </cell>
          <cell r="K3833">
            <v>128826</v>
          </cell>
          <cell r="L3833">
            <v>0.29739188933603322</v>
          </cell>
          <cell r="M3833">
            <v>32.629872596945368</v>
          </cell>
        </row>
        <row r="3834">
          <cell r="A3834">
            <v>3832</v>
          </cell>
          <cell r="B3834">
            <v>40</v>
          </cell>
          <cell r="C3834" t="str">
            <v>072</v>
          </cell>
          <cell r="D3834" t="str">
            <v xml:space="preserve">DARTMOUTH                    </v>
          </cell>
          <cell r="E3834">
            <v>0</v>
          </cell>
          <cell r="G3834">
            <v>8450</v>
          </cell>
          <cell r="H3834" t="str">
            <v>Classroom Instructional Technology (2451)</v>
          </cell>
          <cell r="I3834">
            <v>252775</v>
          </cell>
          <cell r="J3834">
            <v>0</v>
          </cell>
          <cell r="K3834">
            <v>252775</v>
          </cell>
          <cell r="L3834">
            <v>0.58352533515684568</v>
          </cell>
          <cell r="M3834">
            <v>64.024467465363088</v>
          </cell>
        </row>
        <row r="3835">
          <cell r="A3835">
            <v>3833</v>
          </cell>
          <cell r="B3835">
            <v>41</v>
          </cell>
          <cell r="C3835" t="str">
            <v>072</v>
          </cell>
          <cell r="D3835" t="str">
            <v xml:space="preserve">DARTMOUTH                    </v>
          </cell>
          <cell r="E3835">
            <v>0</v>
          </cell>
          <cell r="G3835">
            <v>8455</v>
          </cell>
          <cell r="H3835" t="str">
            <v>Other Instructional Hardware  (2453)</v>
          </cell>
          <cell r="I3835">
            <v>0</v>
          </cell>
          <cell r="J3835">
            <v>0</v>
          </cell>
          <cell r="K3835">
            <v>0</v>
          </cell>
          <cell r="L3835">
            <v>0</v>
          </cell>
          <cell r="M3835">
            <v>0</v>
          </cell>
        </row>
        <row r="3836">
          <cell r="A3836">
            <v>3834</v>
          </cell>
          <cell r="B3836">
            <v>42</v>
          </cell>
          <cell r="C3836" t="str">
            <v>072</v>
          </cell>
          <cell r="D3836" t="str">
            <v xml:space="preserve">DARTMOUTH                    </v>
          </cell>
          <cell r="E3836">
            <v>0</v>
          </cell>
          <cell r="G3836">
            <v>8460</v>
          </cell>
          <cell r="H3836" t="str">
            <v>Instructional Software (2455)</v>
          </cell>
          <cell r="I3836">
            <v>0</v>
          </cell>
          <cell r="J3836">
            <v>0</v>
          </cell>
          <cell r="K3836">
            <v>0</v>
          </cell>
          <cell r="L3836">
            <v>0</v>
          </cell>
          <cell r="M3836">
            <v>0</v>
          </cell>
        </row>
        <row r="3837">
          <cell r="A3837">
            <v>3835</v>
          </cell>
          <cell r="B3837">
            <v>43</v>
          </cell>
          <cell r="C3837" t="str">
            <v>072</v>
          </cell>
          <cell r="D3837" t="str">
            <v xml:space="preserve">DARTMOUTH                    </v>
          </cell>
          <cell r="E3837">
            <v>10</v>
          </cell>
          <cell r="F3837" t="str">
            <v>Guidance, Counseling and Testing</v>
          </cell>
          <cell r="I3837">
            <v>1563434</v>
          </cell>
          <cell r="J3837">
            <v>12236</v>
          </cell>
          <cell r="K3837">
            <v>1575670</v>
          </cell>
          <cell r="L3837">
            <v>3.6373983378363643</v>
          </cell>
          <cell r="M3837">
            <v>399.09576758440772</v>
          </cell>
        </row>
        <row r="3838">
          <cell r="A3838">
            <v>3836</v>
          </cell>
          <cell r="B3838">
            <v>44</v>
          </cell>
          <cell r="C3838" t="str">
            <v>072</v>
          </cell>
          <cell r="D3838" t="str">
            <v xml:space="preserve">DARTMOUTH                    </v>
          </cell>
          <cell r="E3838">
            <v>0</v>
          </cell>
          <cell r="G3838">
            <v>8465</v>
          </cell>
          <cell r="H3838" t="str">
            <v>Guidance and Adjustment Counselors (2710)</v>
          </cell>
          <cell r="I3838">
            <v>1149620</v>
          </cell>
          <cell r="J3838">
            <v>12236</v>
          </cell>
          <cell r="K3838">
            <v>1161856</v>
          </cell>
          <cell r="L3838">
            <v>2.6821181359073965</v>
          </cell>
          <cell r="M3838">
            <v>294.28231301132189</v>
          </cell>
        </row>
        <row r="3839">
          <cell r="A3839">
            <v>3837</v>
          </cell>
          <cell r="B3839">
            <v>45</v>
          </cell>
          <cell r="C3839" t="str">
            <v>072</v>
          </cell>
          <cell r="D3839" t="str">
            <v xml:space="preserve">DARTMOUTH                    </v>
          </cell>
          <cell r="E3839">
            <v>0</v>
          </cell>
          <cell r="G3839">
            <v>8470</v>
          </cell>
          <cell r="H3839" t="str">
            <v>Testing and Assessment (2720)</v>
          </cell>
          <cell r="I3839">
            <v>35105</v>
          </cell>
          <cell r="J3839">
            <v>0</v>
          </cell>
          <cell r="K3839">
            <v>35105</v>
          </cell>
          <cell r="L3839">
            <v>8.103909362350338E-2</v>
          </cell>
          <cell r="M3839">
            <v>8.8916187533243836</v>
          </cell>
        </row>
        <row r="3840">
          <cell r="A3840">
            <v>3838</v>
          </cell>
          <cell r="B3840">
            <v>46</v>
          </cell>
          <cell r="C3840" t="str">
            <v>072</v>
          </cell>
          <cell r="D3840" t="str">
            <v xml:space="preserve">DARTMOUTH                    </v>
          </cell>
          <cell r="E3840">
            <v>0</v>
          </cell>
          <cell r="G3840">
            <v>8475</v>
          </cell>
          <cell r="H3840" t="str">
            <v>Psychological Services (2800)</v>
          </cell>
          <cell r="I3840">
            <v>378709</v>
          </cell>
          <cell r="J3840">
            <v>0</v>
          </cell>
          <cell r="K3840">
            <v>378709</v>
          </cell>
          <cell r="L3840">
            <v>0.87424110830546486</v>
          </cell>
          <cell r="M3840">
            <v>95.921835819761412</v>
          </cell>
        </row>
        <row r="3841">
          <cell r="A3841">
            <v>3839</v>
          </cell>
          <cell r="B3841">
            <v>47</v>
          </cell>
          <cell r="C3841" t="str">
            <v>072</v>
          </cell>
          <cell r="D3841" t="str">
            <v xml:space="preserve">DARTMOUTH                    </v>
          </cell>
          <cell r="E3841">
            <v>11</v>
          </cell>
          <cell r="F3841" t="str">
            <v>Pupil Services</v>
          </cell>
          <cell r="I3841">
            <v>3035705</v>
          </cell>
          <cell r="J3841">
            <v>1398767</v>
          </cell>
          <cell r="K3841">
            <v>4434472</v>
          </cell>
          <cell r="L3841">
            <v>10.23687769772979</v>
          </cell>
          <cell r="M3841">
            <v>1123.1914085256199</v>
          </cell>
        </row>
        <row r="3842">
          <cell r="A3842">
            <v>3840</v>
          </cell>
          <cell r="B3842">
            <v>48</v>
          </cell>
          <cell r="C3842" t="str">
            <v>072</v>
          </cell>
          <cell r="D3842" t="str">
            <v xml:space="preserve">DARTMOUTH                    </v>
          </cell>
          <cell r="E3842">
            <v>0</v>
          </cell>
          <cell r="G3842">
            <v>8485</v>
          </cell>
          <cell r="H3842" t="str">
            <v>Attendance and Parent Liaison Services (3100)</v>
          </cell>
          <cell r="I3842">
            <v>15945</v>
          </cell>
          <cell r="J3842">
            <v>0</v>
          </cell>
          <cell r="K3842">
            <v>15945</v>
          </cell>
          <cell r="L3842">
            <v>3.6808669643263396E-2</v>
          </cell>
          <cell r="M3842">
            <v>4.0386515032547301</v>
          </cell>
        </row>
        <row r="3843">
          <cell r="A3843">
            <v>3841</v>
          </cell>
          <cell r="B3843">
            <v>49</v>
          </cell>
          <cell r="C3843" t="str">
            <v>072</v>
          </cell>
          <cell r="D3843" t="str">
            <v xml:space="preserve">DARTMOUTH                    </v>
          </cell>
          <cell r="E3843">
            <v>0</v>
          </cell>
          <cell r="G3843">
            <v>8490</v>
          </cell>
          <cell r="H3843" t="str">
            <v>Medical/Health Services (3200)</v>
          </cell>
          <cell r="I3843">
            <v>489969</v>
          </cell>
          <cell r="J3843">
            <v>0</v>
          </cell>
          <cell r="K3843">
            <v>489969</v>
          </cell>
          <cell r="L3843">
            <v>1.1310822863869627</v>
          </cell>
          <cell r="M3843">
            <v>124.10247967376714</v>
          </cell>
        </row>
        <row r="3844">
          <cell r="A3844">
            <v>3842</v>
          </cell>
          <cell r="B3844">
            <v>50</v>
          </cell>
          <cell r="C3844" t="str">
            <v>072</v>
          </cell>
          <cell r="D3844" t="str">
            <v xml:space="preserve">DARTMOUTH                    </v>
          </cell>
          <cell r="E3844">
            <v>0</v>
          </cell>
          <cell r="G3844">
            <v>8495</v>
          </cell>
          <cell r="H3844" t="str">
            <v>In-District Transportation (3300)</v>
          </cell>
          <cell r="I3844">
            <v>1774037</v>
          </cell>
          <cell r="J3844">
            <v>0</v>
          </cell>
          <cell r="K3844">
            <v>1774037</v>
          </cell>
          <cell r="L3844">
            <v>4.0953240431436848</v>
          </cell>
          <cell r="M3844">
            <v>449.33942909247486</v>
          </cell>
        </row>
        <row r="3845">
          <cell r="A3845">
            <v>3843</v>
          </cell>
          <cell r="B3845">
            <v>51</v>
          </cell>
          <cell r="C3845" t="str">
            <v>072</v>
          </cell>
          <cell r="D3845" t="str">
            <v xml:space="preserve">DARTMOUTH                    </v>
          </cell>
          <cell r="E3845">
            <v>0</v>
          </cell>
          <cell r="G3845">
            <v>8500</v>
          </cell>
          <cell r="H3845" t="str">
            <v>Food Salaries and Other Expenses (3400)</v>
          </cell>
          <cell r="I3845">
            <v>0</v>
          </cell>
          <cell r="J3845">
            <v>1297051</v>
          </cell>
          <cell r="K3845">
            <v>1297051</v>
          </cell>
          <cell r="L3845">
            <v>2.9942127168055457</v>
          </cell>
          <cell r="M3845">
            <v>328.52536663205086</v>
          </cell>
        </row>
        <row r="3846">
          <cell r="A3846">
            <v>3844</v>
          </cell>
          <cell r="B3846">
            <v>52</v>
          </cell>
          <cell r="C3846" t="str">
            <v>072</v>
          </cell>
          <cell r="D3846" t="str">
            <v xml:space="preserve">DARTMOUTH                    </v>
          </cell>
          <cell r="E3846">
            <v>0</v>
          </cell>
          <cell r="G3846">
            <v>8505</v>
          </cell>
          <cell r="H3846" t="str">
            <v>Athletics (3510)</v>
          </cell>
          <cell r="I3846">
            <v>426634</v>
          </cell>
          <cell r="J3846">
            <v>77365</v>
          </cell>
          <cell r="K3846">
            <v>503999</v>
          </cell>
          <cell r="L3846">
            <v>1.1634702221094455</v>
          </cell>
          <cell r="M3846">
            <v>127.65608773840582</v>
          </cell>
        </row>
        <row r="3847">
          <cell r="A3847">
            <v>3845</v>
          </cell>
          <cell r="B3847">
            <v>53</v>
          </cell>
          <cell r="C3847" t="str">
            <v>072</v>
          </cell>
          <cell r="D3847" t="str">
            <v xml:space="preserve">DARTMOUTH                    </v>
          </cell>
          <cell r="E3847">
            <v>0</v>
          </cell>
          <cell r="G3847">
            <v>8510</v>
          </cell>
          <cell r="H3847" t="str">
            <v>Other Student Body Activities (3520)</v>
          </cell>
          <cell r="I3847">
            <v>120605</v>
          </cell>
          <cell r="J3847">
            <v>24351</v>
          </cell>
          <cell r="K3847">
            <v>144956</v>
          </cell>
          <cell r="L3847">
            <v>0.33462762726929374</v>
          </cell>
          <cell r="M3847">
            <v>36.715382082520705</v>
          </cell>
        </row>
        <row r="3848">
          <cell r="A3848">
            <v>3846</v>
          </cell>
          <cell r="B3848">
            <v>54</v>
          </cell>
          <cell r="C3848" t="str">
            <v>072</v>
          </cell>
          <cell r="D3848" t="str">
            <v xml:space="preserve">DARTMOUTH                    </v>
          </cell>
          <cell r="E3848">
            <v>0</v>
          </cell>
          <cell r="G3848">
            <v>8515</v>
          </cell>
          <cell r="H3848" t="str">
            <v>School Security  (3600)</v>
          </cell>
          <cell r="I3848">
            <v>208515</v>
          </cell>
          <cell r="J3848">
            <v>0</v>
          </cell>
          <cell r="K3848">
            <v>208515</v>
          </cell>
          <cell r="L3848">
            <v>0.48135213237159402</v>
          </cell>
          <cell r="M3848">
            <v>52.814011803145817</v>
          </cell>
        </row>
        <row r="3849">
          <cell r="A3849">
            <v>3847</v>
          </cell>
          <cell r="B3849">
            <v>55</v>
          </cell>
          <cell r="C3849" t="str">
            <v>072</v>
          </cell>
          <cell r="D3849" t="str">
            <v xml:space="preserve">DARTMOUTH                    </v>
          </cell>
          <cell r="E3849">
            <v>12</v>
          </cell>
          <cell r="F3849" t="str">
            <v>Operations and Maintenance</v>
          </cell>
          <cell r="I3849">
            <v>3184935</v>
          </cell>
          <cell r="J3849">
            <v>3776</v>
          </cell>
          <cell r="K3849">
            <v>3188711</v>
          </cell>
          <cell r="L3849">
            <v>7.361066778729386</v>
          </cell>
          <cell r="M3849">
            <v>807.65710088396952</v>
          </cell>
        </row>
        <row r="3850">
          <cell r="A3850">
            <v>3848</v>
          </cell>
          <cell r="B3850">
            <v>56</v>
          </cell>
          <cell r="C3850" t="str">
            <v>072</v>
          </cell>
          <cell r="D3850" t="str">
            <v xml:space="preserve">DARTMOUTH                    </v>
          </cell>
          <cell r="E3850">
            <v>0</v>
          </cell>
          <cell r="G3850">
            <v>8520</v>
          </cell>
          <cell r="H3850" t="str">
            <v>Custodial Services (4110)</v>
          </cell>
          <cell r="I3850">
            <v>925369</v>
          </cell>
          <cell r="J3850">
            <v>0</v>
          </cell>
          <cell r="K3850">
            <v>925369</v>
          </cell>
          <cell r="L3850">
            <v>2.1361932780882409</v>
          </cell>
          <cell r="M3850">
            <v>234.38337428129987</v>
          </cell>
        </row>
        <row r="3851">
          <cell r="A3851">
            <v>3849</v>
          </cell>
          <cell r="B3851">
            <v>57</v>
          </cell>
          <cell r="C3851" t="str">
            <v>072</v>
          </cell>
          <cell r="D3851" t="str">
            <v xml:space="preserve">DARTMOUTH                    </v>
          </cell>
          <cell r="E3851">
            <v>0</v>
          </cell>
          <cell r="G3851">
            <v>8525</v>
          </cell>
          <cell r="H3851" t="str">
            <v>Heating of Buildings (4120)</v>
          </cell>
          <cell r="I3851">
            <v>640893</v>
          </cell>
          <cell r="J3851">
            <v>0</v>
          </cell>
          <cell r="K3851">
            <v>640893</v>
          </cell>
          <cell r="L3851">
            <v>1.4794869058438387</v>
          </cell>
          <cell r="M3851">
            <v>162.32947493731163</v>
          </cell>
        </row>
        <row r="3852">
          <cell r="A3852">
            <v>3850</v>
          </cell>
          <cell r="B3852">
            <v>58</v>
          </cell>
          <cell r="C3852" t="str">
            <v>072</v>
          </cell>
          <cell r="D3852" t="str">
            <v xml:space="preserve">DARTMOUTH                    </v>
          </cell>
          <cell r="E3852">
            <v>0</v>
          </cell>
          <cell r="G3852">
            <v>8530</v>
          </cell>
          <cell r="H3852" t="str">
            <v>Utility Services (4130)</v>
          </cell>
          <cell r="I3852">
            <v>665614</v>
          </cell>
          <cell r="J3852">
            <v>0</v>
          </cell>
          <cell r="K3852">
            <v>665614</v>
          </cell>
          <cell r="L3852">
            <v>1.5365547717736669</v>
          </cell>
          <cell r="M3852">
            <v>168.59096780729971</v>
          </cell>
        </row>
        <row r="3853">
          <cell r="A3853">
            <v>3851</v>
          </cell>
          <cell r="B3853">
            <v>59</v>
          </cell>
          <cell r="C3853" t="str">
            <v>072</v>
          </cell>
          <cell r="D3853" t="str">
            <v xml:space="preserve">DARTMOUTH                    </v>
          </cell>
          <cell r="E3853">
            <v>0</v>
          </cell>
          <cell r="G3853">
            <v>8535</v>
          </cell>
          <cell r="H3853" t="str">
            <v>Maintenance of Grounds (4210)</v>
          </cell>
          <cell r="I3853">
            <v>26929</v>
          </cell>
          <cell r="J3853">
            <v>0</v>
          </cell>
          <cell r="K3853">
            <v>26929</v>
          </cell>
          <cell r="L3853">
            <v>6.2164983682874875E-2</v>
          </cell>
          <cell r="M3853">
            <v>6.8207492211443483</v>
          </cell>
        </row>
        <row r="3854">
          <cell r="A3854">
            <v>3852</v>
          </cell>
          <cell r="B3854">
            <v>60</v>
          </cell>
          <cell r="C3854" t="str">
            <v>072</v>
          </cell>
          <cell r="D3854" t="str">
            <v xml:space="preserve">DARTMOUTH                    </v>
          </cell>
          <cell r="E3854">
            <v>0</v>
          </cell>
          <cell r="G3854">
            <v>8540</v>
          </cell>
          <cell r="H3854" t="str">
            <v>Maintenance of Buildings (4220)</v>
          </cell>
          <cell r="I3854">
            <v>624068</v>
          </cell>
          <cell r="J3854">
            <v>3776</v>
          </cell>
          <cell r="K3854">
            <v>627844</v>
          </cell>
          <cell r="L3854">
            <v>1.4493635862969623</v>
          </cell>
          <cell r="M3854">
            <v>159.02434082216763</v>
          </cell>
        </row>
        <row r="3855">
          <cell r="A3855">
            <v>3853</v>
          </cell>
          <cell r="B3855">
            <v>61</v>
          </cell>
          <cell r="C3855" t="str">
            <v>072</v>
          </cell>
          <cell r="D3855" t="str">
            <v xml:space="preserve">DARTMOUTH                    </v>
          </cell>
          <cell r="E3855">
            <v>0</v>
          </cell>
          <cell r="G3855">
            <v>8545</v>
          </cell>
          <cell r="H3855" t="str">
            <v>Building Security System (4225)</v>
          </cell>
          <cell r="I3855">
            <v>3258</v>
          </cell>
          <cell r="J3855">
            <v>0</v>
          </cell>
          <cell r="K3855">
            <v>3258</v>
          </cell>
          <cell r="L3855">
            <v>7.52101885843538E-3</v>
          </cell>
          <cell r="M3855">
            <v>0.82520706162457891</v>
          </cell>
        </row>
        <row r="3856">
          <cell r="A3856">
            <v>3854</v>
          </cell>
          <cell r="B3856">
            <v>62</v>
          </cell>
          <cell r="C3856" t="str">
            <v>072</v>
          </cell>
          <cell r="D3856" t="str">
            <v xml:space="preserve">DARTMOUTH                    </v>
          </cell>
          <cell r="E3856">
            <v>0</v>
          </cell>
          <cell r="G3856">
            <v>8550</v>
          </cell>
          <cell r="H3856" t="str">
            <v>Maintenance of Equipment (4230)</v>
          </cell>
          <cell r="I3856">
            <v>64035</v>
          </cell>
          <cell r="J3856">
            <v>0</v>
          </cell>
          <cell r="K3856">
            <v>64035</v>
          </cell>
          <cell r="L3856">
            <v>0.1478233402700766</v>
          </cell>
          <cell r="M3856">
            <v>16.219194042704085</v>
          </cell>
        </row>
        <row r="3857">
          <cell r="A3857">
            <v>3855</v>
          </cell>
          <cell r="B3857">
            <v>63</v>
          </cell>
          <cell r="C3857" t="str">
            <v>072</v>
          </cell>
          <cell r="D3857" t="str">
            <v xml:space="preserve">DARTMOUTH                    </v>
          </cell>
          <cell r="E3857">
            <v>0</v>
          </cell>
          <cell r="G3857">
            <v>8555</v>
          </cell>
          <cell r="H3857" t="str">
            <v xml:space="preserve">Extraordinary Maintenance (4300)   </v>
          </cell>
          <cell r="I3857">
            <v>137117</v>
          </cell>
          <cell r="J3857">
            <v>0</v>
          </cell>
          <cell r="K3857">
            <v>137117</v>
          </cell>
          <cell r="L3857">
            <v>0.3165314741596329</v>
          </cell>
          <cell r="M3857">
            <v>34.72987006408146</v>
          </cell>
        </row>
        <row r="3858">
          <cell r="A3858">
            <v>3856</v>
          </cell>
          <cell r="B3858">
            <v>64</v>
          </cell>
          <cell r="C3858" t="str">
            <v>072</v>
          </cell>
          <cell r="D3858" t="str">
            <v xml:space="preserve">DARTMOUTH                    </v>
          </cell>
          <cell r="E3858">
            <v>0</v>
          </cell>
          <cell r="G3858">
            <v>8560</v>
          </cell>
          <cell r="H3858" t="str">
            <v>Networking and Telecommunications (4400)</v>
          </cell>
          <cell r="I3858">
            <v>35702</v>
          </cell>
          <cell r="J3858">
            <v>0</v>
          </cell>
          <cell r="K3858">
            <v>35702</v>
          </cell>
          <cell r="L3858">
            <v>8.2417254537710233E-2</v>
          </cell>
          <cell r="M3858">
            <v>9.0428307287049474</v>
          </cell>
        </row>
        <row r="3859">
          <cell r="A3859">
            <v>3857</v>
          </cell>
          <cell r="B3859">
            <v>65</v>
          </cell>
          <cell r="C3859" t="str">
            <v>072</v>
          </cell>
          <cell r="D3859" t="str">
            <v xml:space="preserve">DARTMOUTH                    </v>
          </cell>
          <cell r="E3859">
            <v>0</v>
          </cell>
          <cell r="G3859">
            <v>8565</v>
          </cell>
          <cell r="H3859" t="str">
            <v>Technology Maintenance (4450)</v>
          </cell>
          <cell r="I3859">
            <v>61950</v>
          </cell>
          <cell r="J3859">
            <v>0</v>
          </cell>
          <cell r="K3859">
            <v>61950</v>
          </cell>
          <cell r="L3859">
            <v>0.14301016521794715</v>
          </cell>
          <cell r="M3859">
            <v>15.691091917631265</v>
          </cell>
        </row>
        <row r="3860">
          <cell r="A3860">
            <v>3858</v>
          </cell>
          <cell r="B3860">
            <v>66</v>
          </cell>
          <cell r="C3860" t="str">
            <v>072</v>
          </cell>
          <cell r="D3860" t="str">
            <v xml:space="preserve">DARTMOUTH                    </v>
          </cell>
          <cell r="E3860">
            <v>13</v>
          </cell>
          <cell r="F3860" t="str">
            <v>Insurance, Retirement Programs and Other</v>
          </cell>
          <cell r="I3860">
            <v>4485283</v>
          </cell>
          <cell r="J3860">
            <v>0</v>
          </cell>
          <cell r="K3860">
            <v>4485283</v>
          </cell>
          <cell r="L3860">
            <v>10.354173734935426</v>
          </cell>
          <cell r="M3860">
            <v>1136.0611433347688</v>
          </cell>
        </row>
        <row r="3861">
          <cell r="A3861">
            <v>3859</v>
          </cell>
          <cell r="B3861">
            <v>67</v>
          </cell>
          <cell r="C3861" t="str">
            <v>072</v>
          </cell>
          <cell r="D3861" t="str">
            <v xml:space="preserve">DARTMOUTH                    </v>
          </cell>
          <cell r="E3861">
            <v>0</v>
          </cell>
          <cell r="G3861">
            <v>8570</v>
          </cell>
          <cell r="H3861" t="str">
            <v>Employer Retirement Contributions (5100)</v>
          </cell>
          <cell r="I3861">
            <v>926277</v>
          </cell>
          <cell r="J3861">
            <v>0</v>
          </cell>
          <cell r="K3861">
            <v>926277</v>
          </cell>
          <cell r="L3861">
            <v>2.1382893754250918</v>
          </cell>
          <cell r="M3861">
            <v>234.61335832425723</v>
          </cell>
        </row>
        <row r="3862">
          <cell r="A3862">
            <v>3860</v>
          </cell>
          <cell r="B3862">
            <v>68</v>
          </cell>
          <cell r="C3862" t="str">
            <v>072</v>
          </cell>
          <cell r="D3862" t="str">
            <v xml:space="preserve">DARTMOUTH                    </v>
          </cell>
          <cell r="E3862">
            <v>0</v>
          </cell>
          <cell r="G3862">
            <v>8575</v>
          </cell>
          <cell r="H3862" t="str">
            <v>Insurance for Active Employees (5200)</v>
          </cell>
          <cell r="I3862">
            <v>2317348</v>
          </cell>
          <cell r="J3862">
            <v>0</v>
          </cell>
          <cell r="K3862">
            <v>2317348</v>
          </cell>
          <cell r="L3862">
            <v>5.3495451226388919</v>
          </cell>
          <cell r="M3862">
            <v>586.95271143081482</v>
          </cell>
        </row>
        <row r="3863">
          <cell r="A3863">
            <v>3861</v>
          </cell>
          <cell r="B3863">
            <v>69</v>
          </cell>
          <cell r="C3863" t="str">
            <v>072</v>
          </cell>
          <cell r="D3863" t="str">
            <v xml:space="preserve">DARTMOUTH                    </v>
          </cell>
          <cell r="E3863">
            <v>0</v>
          </cell>
          <cell r="G3863">
            <v>8580</v>
          </cell>
          <cell r="H3863" t="str">
            <v>Insurance for Retired School Employees (5250)</v>
          </cell>
          <cell r="I3863">
            <v>909208</v>
          </cell>
          <cell r="J3863">
            <v>0</v>
          </cell>
          <cell r="K3863">
            <v>909208</v>
          </cell>
          <cell r="L3863">
            <v>2.0988859773604407</v>
          </cell>
          <cell r="M3863">
            <v>230.29001291760594</v>
          </cell>
        </row>
        <row r="3864">
          <cell r="A3864">
            <v>3862</v>
          </cell>
          <cell r="B3864">
            <v>70</v>
          </cell>
          <cell r="C3864" t="str">
            <v>072</v>
          </cell>
          <cell r="D3864" t="str">
            <v xml:space="preserve">DARTMOUTH                    </v>
          </cell>
          <cell r="E3864">
            <v>0</v>
          </cell>
          <cell r="G3864">
            <v>8585</v>
          </cell>
          <cell r="H3864" t="str">
            <v>Other Non-Employee Insurance (5260)</v>
          </cell>
          <cell r="I3864">
            <v>257474</v>
          </cell>
          <cell r="J3864">
            <v>0</v>
          </cell>
          <cell r="K3864">
            <v>257474</v>
          </cell>
          <cell r="L3864">
            <v>0.59437286972277192</v>
          </cell>
          <cell r="M3864">
            <v>65.214660216306584</v>
          </cell>
        </row>
        <row r="3865">
          <cell r="A3865">
            <v>3863</v>
          </cell>
          <cell r="B3865">
            <v>71</v>
          </cell>
          <cell r="C3865" t="str">
            <v>072</v>
          </cell>
          <cell r="D3865" t="str">
            <v xml:space="preserve">DARTMOUTH                    </v>
          </cell>
          <cell r="E3865">
            <v>0</v>
          </cell>
          <cell r="G3865">
            <v>8590</v>
          </cell>
          <cell r="H3865" t="str">
            <v xml:space="preserve">Rental Lease of Equipment (5300)   </v>
          </cell>
          <cell r="I3865">
            <v>0</v>
          </cell>
          <cell r="J3865">
            <v>0</v>
          </cell>
          <cell r="K3865">
            <v>0</v>
          </cell>
          <cell r="L3865">
            <v>0</v>
          </cell>
          <cell r="M3865">
            <v>0</v>
          </cell>
        </row>
        <row r="3866">
          <cell r="A3866">
            <v>3864</v>
          </cell>
          <cell r="B3866">
            <v>72</v>
          </cell>
          <cell r="C3866" t="str">
            <v>072</v>
          </cell>
          <cell r="D3866" t="str">
            <v xml:space="preserve">DARTMOUTH                    </v>
          </cell>
          <cell r="E3866">
            <v>0</v>
          </cell>
          <cell r="G3866">
            <v>8595</v>
          </cell>
          <cell r="H3866" t="str">
            <v>Rental Lease  of Buildings (5350)</v>
          </cell>
          <cell r="I3866">
            <v>0</v>
          </cell>
          <cell r="J3866">
            <v>0</v>
          </cell>
          <cell r="K3866">
            <v>0</v>
          </cell>
          <cell r="L3866">
            <v>0</v>
          </cell>
          <cell r="M3866">
            <v>0</v>
          </cell>
        </row>
        <row r="3867">
          <cell r="A3867">
            <v>3865</v>
          </cell>
          <cell r="B3867">
            <v>73</v>
          </cell>
          <cell r="C3867" t="str">
            <v>072</v>
          </cell>
          <cell r="D3867" t="str">
            <v xml:space="preserve">DARTMOUTH                    </v>
          </cell>
          <cell r="E3867">
            <v>0</v>
          </cell>
          <cell r="G3867">
            <v>8600</v>
          </cell>
          <cell r="H3867" t="str">
            <v>Short Term Interest RAN's (5400)</v>
          </cell>
          <cell r="I3867">
            <v>0</v>
          </cell>
          <cell r="J3867">
            <v>0</v>
          </cell>
          <cell r="K3867">
            <v>0</v>
          </cell>
          <cell r="L3867">
            <v>0</v>
          </cell>
          <cell r="M3867">
            <v>0</v>
          </cell>
        </row>
        <row r="3868">
          <cell r="A3868">
            <v>3866</v>
          </cell>
          <cell r="B3868">
            <v>74</v>
          </cell>
          <cell r="C3868" t="str">
            <v>072</v>
          </cell>
          <cell r="D3868" t="str">
            <v xml:space="preserve">DARTMOUTH                    </v>
          </cell>
          <cell r="E3868">
            <v>0</v>
          </cell>
          <cell r="G3868">
            <v>8610</v>
          </cell>
          <cell r="H3868" t="str">
            <v>Crossing Guards, Inspections, Bank Charges (5500)</v>
          </cell>
          <cell r="I3868">
            <v>74976</v>
          </cell>
          <cell r="J3868">
            <v>0</v>
          </cell>
          <cell r="K3868">
            <v>74976</v>
          </cell>
          <cell r="L3868">
            <v>0.17308038978822929</v>
          </cell>
          <cell r="M3868">
            <v>18.990400445784047</v>
          </cell>
        </row>
        <row r="3869">
          <cell r="A3869">
            <v>3867</v>
          </cell>
          <cell r="B3869">
            <v>75</v>
          </cell>
          <cell r="C3869" t="str">
            <v>072</v>
          </cell>
          <cell r="D3869" t="str">
            <v xml:space="preserve">DARTMOUTH                    </v>
          </cell>
          <cell r="E3869">
            <v>14</v>
          </cell>
          <cell r="F3869" t="str">
            <v xml:space="preserve">Payments To Out-Of-District Schools </v>
          </cell>
          <cell r="I3869">
            <v>1623340</v>
          </cell>
          <cell r="J3869">
            <v>897105</v>
          </cell>
          <cell r="K3869">
            <v>2520445</v>
          </cell>
          <cell r="L3869">
            <v>5.8183899253066791</v>
          </cell>
          <cell r="M3869">
            <v>51437.65306122449</v>
          </cell>
        </row>
        <row r="3870">
          <cell r="A3870">
            <v>3868</v>
          </cell>
          <cell r="B3870">
            <v>76</v>
          </cell>
          <cell r="C3870" t="str">
            <v>072</v>
          </cell>
          <cell r="D3870" t="str">
            <v xml:space="preserve">DARTMOUTH                    </v>
          </cell>
          <cell r="E3870">
            <v>15</v>
          </cell>
          <cell r="F3870" t="str">
            <v>Tuition To Other Schools (9000)</v>
          </cell>
          <cell r="G3870" t="str">
            <v xml:space="preserve"> </v>
          </cell>
          <cell r="I3870">
            <v>1326269</v>
          </cell>
          <cell r="J3870">
            <v>897105</v>
          </cell>
          <cell r="K3870">
            <v>2223374</v>
          </cell>
          <cell r="L3870">
            <v>5.1326082821838259</v>
          </cell>
          <cell r="M3870">
            <v>45374.979591836738</v>
          </cell>
        </row>
        <row r="3871">
          <cell r="A3871">
            <v>3869</v>
          </cell>
          <cell r="B3871">
            <v>77</v>
          </cell>
          <cell r="C3871" t="str">
            <v>072</v>
          </cell>
          <cell r="D3871" t="str">
            <v xml:space="preserve">DARTMOUTH                    </v>
          </cell>
          <cell r="E3871">
            <v>16</v>
          </cell>
          <cell r="F3871" t="str">
            <v>Out-of-District Transportation (3300)</v>
          </cell>
          <cell r="I3871">
            <v>297071</v>
          </cell>
          <cell r="K3871">
            <v>297071</v>
          </cell>
          <cell r="L3871">
            <v>0.6857816431228535</v>
          </cell>
          <cell r="M3871">
            <v>6062.6734693877552</v>
          </cell>
        </row>
        <row r="3872">
          <cell r="A3872">
            <v>3870</v>
          </cell>
          <cell r="B3872">
            <v>78</v>
          </cell>
          <cell r="C3872" t="str">
            <v>072</v>
          </cell>
          <cell r="D3872" t="str">
            <v xml:space="preserve">DARTMOUTH                    </v>
          </cell>
          <cell r="E3872">
            <v>17</v>
          </cell>
          <cell r="F3872" t="str">
            <v>TOTAL EXPENDITURES</v>
          </cell>
          <cell r="I3872">
            <v>38822354</v>
          </cell>
          <cell r="J3872">
            <v>4496245</v>
          </cell>
          <cell r="K3872">
            <v>43318599</v>
          </cell>
          <cell r="L3872">
            <v>99.999999999999972</v>
          </cell>
          <cell r="M3872">
            <v>10837.506942533337</v>
          </cell>
        </row>
        <row r="3873">
          <cell r="A3873">
            <v>3871</v>
          </cell>
          <cell r="B3873">
            <v>79</v>
          </cell>
          <cell r="C3873" t="str">
            <v>072</v>
          </cell>
          <cell r="D3873" t="str">
            <v xml:space="preserve">DARTMOUTH                    </v>
          </cell>
          <cell r="E3873">
            <v>18</v>
          </cell>
          <cell r="F3873" t="str">
            <v>percentage of overall spending from the general fund</v>
          </cell>
          <cell r="I3873">
            <v>89.620520737524316</v>
          </cell>
        </row>
        <row r="3874">
          <cell r="A3874">
            <v>3872</v>
          </cell>
          <cell r="B3874">
            <v>1</v>
          </cell>
          <cell r="C3874" t="str">
            <v>073</v>
          </cell>
          <cell r="D3874" t="str">
            <v xml:space="preserve">DEDHAM                       </v>
          </cell>
          <cell r="E3874">
            <v>1</v>
          </cell>
          <cell r="F3874" t="str">
            <v>In-District FTE Average Membership</v>
          </cell>
          <cell r="G3874" t="str">
            <v xml:space="preserve"> </v>
          </cell>
        </row>
        <row r="3875">
          <cell r="A3875">
            <v>3873</v>
          </cell>
          <cell r="B3875">
            <v>2</v>
          </cell>
          <cell r="C3875" t="str">
            <v>073</v>
          </cell>
          <cell r="D3875" t="str">
            <v xml:space="preserve">DEDHAM                       </v>
          </cell>
          <cell r="E3875">
            <v>2</v>
          </cell>
          <cell r="F3875" t="str">
            <v>Out-of-District FTE Average Membership</v>
          </cell>
          <cell r="G3875" t="str">
            <v xml:space="preserve"> </v>
          </cell>
        </row>
        <row r="3876">
          <cell r="A3876">
            <v>3874</v>
          </cell>
          <cell r="B3876">
            <v>3</v>
          </cell>
          <cell r="C3876" t="str">
            <v>073</v>
          </cell>
          <cell r="D3876" t="str">
            <v xml:space="preserve">DEDHAM                       </v>
          </cell>
          <cell r="E3876">
            <v>3</v>
          </cell>
          <cell r="F3876" t="str">
            <v>Total FTE Average Membership</v>
          </cell>
          <cell r="G3876" t="str">
            <v xml:space="preserve"> </v>
          </cell>
        </row>
        <row r="3877">
          <cell r="A3877">
            <v>3875</v>
          </cell>
          <cell r="B3877">
            <v>4</v>
          </cell>
          <cell r="C3877" t="str">
            <v>073</v>
          </cell>
          <cell r="D3877" t="str">
            <v xml:space="preserve">DEDHAM                       </v>
          </cell>
          <cell r="E3877">
            <v>4</v>
          </cell>
          <cell r="F3877" t="str">
            <v>Administration</v>
          </cell>
          <cell r="G3877" t="str">
            <v xml:space="preserve"> </v>
          </cell>
          <cell r="I3877">
            <v>2286827</v>
          </cell>
          <cell r="J3877">
            <v>13744</v>
          </cell>
          <cell r="K3877">
            <v>2300571</v>
          </cell>
          <cell r="L3877">
            <v>5.0249632820959436</v>
          </cell>
          <cell r="M3877">
            <v>802.54343124258708</v>
          </cell>
        </row>
        <row r="3878">
          <cell r="A3878">
            <v>3876</v>
          </cell>
          <cell r="B3878">
            <v>5</v>
          </cell>
          <cell r="C3878" t="str">
            <v>073</v>
          </cell>
          <cell r="D3878" t="str">
            <v xml:space="preserve">DEDHAM                       </v>
          </cell>
          <cell r="E3878">
            <v>0</v>
          </cell>
          <cell r="G3878">
            <v>8300</v>
          </cell>
          <cell r="H3878" t="str">
            <v>School Committee (1110)</v>
          </cell>
          <cell r="I3878">
            <v>782876</v>
          </cell>
          <cell r="J3878">
            <v>0</v>
          </cell>
          <cell r="K3878">
            <v>782876</v>
          </cell>
          <cell r="L3878">
            <v>1.7099768511531024</v>
          </cell>
          <cell r="M3878">
            <v>273.10263029372777</v>
          </cell>
        </row>
        <row r="3879">
          <cell r="A3879">
            <v>3877</v>
          </cell>
          <cell r="B3879">
            <v>6</v>
          </cell>
          <cell r="C3879" t="str">
            <v>073</v>
          </cell>
          <cell r="D3879" t="str">
            <v xml:space="preserve">DEDHAM                       </v>
          </cell>
          <cell r="E3879">
            <v>0</v>
          </cell>
          <cell r="G3879">
            <v>8305</v>
          </cell>
          <cell r="H3879" t="str">
            <v>Superintendent (1210)</v>
          </cell>
          <cell r="I3879">
            <v>360823</v>
          </cell>
          <cell r="J3879">
            <v>0</v>
          </cell>
          <cell r="K3879">
            <v>360823</v>
          </cell>
          <cell r="L3879">
            <v>0.78811839597026323</v>
          </cell>
          <cell r="M3879">
            <v>125.87141561431662</v>
          </cell>
        </row>
        <row r="3880">
          <cell r="A3880">
            <v>3878</v>
          </cell>
          <cell r="B3880">
            <v>7</v>
          </cell>
          <cell r="C3880" t="str">
            <v>073</v>
          </cell>
          <cell r="D3880" t="str">
            <v xml:space="preserve">DEDHAM                       </v>
          </cell>
          <cell r="E3880">
            <v>0</v>
          </cell>
          <cell r="G3880">
            <v>8310</v>
          </cell>
          <cell r="H3880" t="str">
            <v>Assistant Superintendents (1220)</v>
          </cell>
          <cell r="I3880">
            <v>179337</v>
          </cell>
          <cell r="J3880">
            <v>0</v>
          </cell>
          <cell r="K3880">
            <v>179337</v>
          </cell>
          <cell r="L3880">
            <v>0.39171224888136041</v>
          </cell>
          <cell r="M3880">
            <v>62.56087350868625</v>
          </cell>
        </row>
        <row r="3881">
          <cell r="A3881">
            <v>3879</v>
          </cell>
          <cell r="B3881">
            <v>8</v>
          </cell>
          <cell r="C3881" t="str">
            <v>073</v>
          </cell>
          <cell r="D3881" t="str">
            <v xml:space="preserve">DEDHAM                       </v>
          </cell>
          <cell r="E3881">
            <v>0</v>
          </cell>
          <cell r="G3881">
            <v>8315</v>
          </cell>
          <cell r="H3881" t="str">
            <v>Other District-Wide Administration (1230)</v>
          </cell>
          <cell r="I3881">
            <v>0</v>
          </cell>
          <cell r="J3881">
            <v>0</v>
          </cell>
          <cell r="K3881">
            <v>0</v>
          </cell>
          <cell r="L3881">
            <v>0</v>
          </cell>
          <cell r="M3881">
            <v>0</v>
          </cell>
        </row>
        <row r="3882">
          <cell r="A3882">
            <v>3880</v>
          </cell>
          <cell r="B3882">
            <v>9</v>
          </cell>
          <cell r="C3882" t="str">
            <v>073</v>
          </cell>
          <cell r="D3882" t="str">
            <v xml:space="preserve">DEDHAM                       </v>
          </cell>
          <cell r="E3882">
            <v>0</v>
          </cell>
          <cell r="G3882">
            <v>8320</v>
          </cell>
          <cell r="H3882" t="str">
            <v>Business and Finance (1410)</v>
          </cell>
          <cell r="I3882">
            <v>338818</v>
          </cell>
          <cell r="J3882">
            <v>0</v>
          </cell>
          <cell r="K3882">
            <v>338818</v>
          </cell>
          <cell r="L3882">
            <v>0.74005453833556245</v>
          </cell>
          <cell r="M3882">
            <v>118.19507430405359</v>
          </cell>
        </row>
        <row r="3883">
          <cell r="A3883">
            <v>3881</v>
          </cell>
          <cell r="B3883">
            <v>10</v>
          </cell>
          <cell r="C3883" t="str">
            <v>073</v>
          </cell>
          <cell r="D3883" t="str">
            <v xml:space="preserve">DEDHAM                       </v>
          </cell>
          <cell r="E3883">
            <v>0</v>
          </cell>
          <cell r="G3883">
            <v>8325</v>
          </cell>
          <cell r="H3883" t="str">
            <v>Human Resources and Benefits (1420)</v>
          </cell>
          <cell r="I3883">
            <v>0</v>
          </cell>
          <cell r="J3883">
            <v>0</v>
          </cell>
          <cell r="K3883">
            <v>0</v>
          </cell>
          <cell r="L3883">
            <v>0</v>
          </cell>
          <cell r="M3883">
            <v>0</v>
          </cell>
        </row>
        <row r="3884">
          <cell r="A3884">
            <v>3882</v>
          </cell>
          <cell r="B3884">
            <v>11</v>
          </cell>
          <cell r="C3884" t="str">
            <v>073</v>
          </cell>
          <cell r="D3884" t="str">
            <v xml:space="preserve">DEDHAM                       </v>
          </cell>
          <cell r="E3884">
            <v>0</v>
          </cell>
          <cell r="G3884">
            <v>8330</v>
          </cell>
          <cell r="H3884" t="str">
            <v>Legal Service For School Committee (1430)</v>
          </cell>
          <cell r="I3884">
            <v>90462</v>
          </cell>
          <cell r="J3884">
            <v>0</v>
          </cell>
          <cell r="K3884">
            <v>90462</v>
          </cell>
          <cell r="L3884">
            <v>0.19758930649172018</v>
          </cell>
          <cell r="M3884">
            <v>31.557245517337613</v>
          </cell>
        </row>
        <row r="3885">
          <cell r="A3885">
            <v>3883</v>
          </cell>
          <cell r="B3885">
            <v>12</v>
          </cell>
          <cell r="C3885" t="str">
            <v>073</v>
          </cell>
          <cell r="D3885" t="str">
            <v xml:space="preserve">DEDHAM                       </v>
          </cell>
          <cell r="E3885">
            <v>0</v>
          </cell>
          <cell r="G3885">
            <v>8335</v>
          </cell>
          <cell r="H3885" t="str">
            <v>Legal Settlements (1435)</v>
          </cell>
          <cell r="I3885">
            <v>0</v>
          </cell>
          <cell r="J3885">
            <v>0</v>
          </cell>
          <cell r="K3885">
            <v>0</v>
          </cell>
          <cell r="L3885">
            <v>0</v>
          </cell>
          <cell r="M3885">
            <v>0</v>
          </cell>
        </row>
        <row r="3886">
          <cell r="A3886">
            <v>3884</v>
          </cell>
          <cell r="B3886">
            <v>13</v>
          </cell>
          <cell r="C3886" t="str">
            <v>073</v>
          </cell>
          <cell r="D3886" t="str">
            <v xml:space="preserve">DEDHAM                       </v>
          </cell>
          <cell r="E3886">
            <v>0</v>
          </cell>
          <cell r="G3886">
            <v>8340</v>
          </cell>
          <cell r="H3886" t="str">
            <v>District-wide Information Mgmt and Tech (1450)</v>
          </cell>
          <cell r="I3886">
            <v>534511</v>
          </cell>
          <cell r="J3886">
            <v>13744</v>
          </cell>
          <cell r="K3886">
            <v>548255</v>
          </cell>
          <cell r="L3886">
            <v>1.1975119412639346</v>
          </cell>
          <cell r="M3886">
            <v>191.25619200446522</v>
          </cell>
        </row>
        <row r="3887">
          <cell r="A3887">
            <v>3885</v>
          </cell>
          <cell r="B3887">
            <v>14</v>
          </cell>
          <cell r="C3887" t="str">
            <v>073</v>
          </cell>
          <cell r="D3887" t="str">
            <v xml:space="preserve">DEDHAM                       </v>
          </cell>
          <cell r="E3887">
            <v>5</v>
          </cell>
          <cell r="F3887" t="str">
            <v xml:space="preserve">Instructional Leadership </v>
          </cell>
          <cell r="I3887">
            <v>2103090</v>
          </cell>
          <cell r="J3887">
            <v>349716</v>
          </cell>
          <cell r="K3887">
            <v>2452806</v>
          </cell>
          <cell r="L3887">
            <v>5.3574786816423501</v>
          </cell>
          <cell r="M3887">
            <v>855.64989883485669</v>
          </cell>
        </row>
        <row r="3888">
          <cell r="A3888">
            <v>3886</v>
          </cell>
          <cell r="B3888">
            <v>15</v>
          </cell>
          <cell r="C3888" t="str">
            <v>073</v>
          </cell>
          <cell r="D3888" t="str">
            <v xml:space="preserve">DEDHAM                       </v>
          </cell>
          <cell r="E3888">
            <v>0</v>
          </cell>
          <cell r="G3888">
            <v>8345</v>
          </cell>
          <cell r="H3888" t="str">
            <v>Curriculum Directors  (Supervisory) (2110)</v>
          </cell>
          <cell r="I3888">
            <v>650280</v>
          </cell>
          <cell r="J3888">
            <v>143281</v>
          </cell>
          <cell r="K3888">
            <v>793561</v>
          </cell>
          <cell r="L3888">
            <v>1.733315288727598</v>
          </cell>
          <cell r="M3888">
            <v>276.83004255912931</v>
          </cell>
        </row>
        <row r="3889">
          <cell r="A3889">
            <v>3887</v>
          </cell>
          <cell r="B3889">
            <v>16</v>
          </cell>
          <cell r="C3889" t="str">
            <v>073</v>
          </cell>
          <cell r="D3889" t="str">
            <v xml:space="preserve">DEDHAM                       </v>
          </cell>
          <cell r="E3889">
            <v>0</v>
          </cell>
          <cell r="G3889">
            <v>8350</v>
          </cell>
          <cell r="H3889" t="str">
            <v>Department Heads  (Non-Supervisory) (2120)</v>
          </cell>
          <cell r="I3889">
            <v>1440</v>
          </cell>
          <cell r="J3889">
            <v>0</v>
          </cell>
          <cell r="K3889">
            <v>1440</v>
          </cell>
          <cell r="L3889">
            <v>3.1452831171992338E-3</v>
          </cell>
          <cell r="M3889">
            <v>0.50233726365729436</v>
          </cell>
        </row>
        <row r="3890">
          <cell r="A3890">
            <v>3888</v>
          </cell>
          <cell r="B3890">
            <v>17</v>
          </cell>
          <cell r="C3890" t="str">
            <v>073</v>
          </cell>
          <cell r="D3890" t="str">
            <v xml:space="preserve">DEDHAM                       </v>
          </cell>
          <cell r="E3890">
            <v>0</v>
          </cell>
          <cell r="G3890">
            <v>8355</v>
          </cell>
          <cell r="H3890" t="str">
            <v>School Leadership-Building (2210)</v>
          </cell>
          <cell r="I3890">
            <v>1429508</v>
          </cell>
          <cell r="J3890">
            <v>103425</v>
          </cell>
          <cell r="K3890">
            <v>1532933</v>
          </cell>
          <cell r="L3890">
            <v>3.3482696421510925</v>
          </cell>
          <cell r="M3890">
            <v>534.75650596525497</v>
          </cell>
        </row>
        <row r="3891">
          <cell r="A3891">
            <v>3889</v>
          </cell>
          <cell r="B3891">
            <v>18</v>
          </cell>
          <cell r="C3891" t="str">
            <v>073</v>
          </cell>
          <cell r="D3891" t="str">
            <v xml:space="preserve">DEDHAM                       </v>
          </cell>
          <cell r="E3891">
            <v>0</v>
          </cell>
          <cell r="G3891">
            <v>8360</v>
          </cell>
          <cell r="H3891" t="str">
            <v>Curriculum Leaders/Dept Heads-Building Level (2220)</v>
          </cell>
          <cell r="I3891">
            <v>0</v>
          </cell>
          <cell r="J3891">
            <v>0</v>
          </cell>
          <cell r="K3891">
            <v>0</v>
          </cell>
          <cell r="L3891">
            <v>0</v>
          </cell>
          <cell r="M3891">
            <v>0</v>
          </cell>
        </row>
        <row r="3892">
          <cell r="A3892">
            <v>3890</v>
          </cell>
          <cell r="B3892">
            <v>19</v>
          </cell>
          <cell r="C3892" t="str">
            <v>073</v>
          </cell>
          <cell r="D3892" t="str">
            <v xml:space="preserve">DEDHAM                       </v>
          </cell>
          <cell r="E3892">
            <v>0</v>
          </cell>
          <cell r="G3892">
            <v>8365</v>
          </cell>
          <cell r="H3892" t="str">
            <v>Building Technology (2250)</v>
          </cell>
          <cell r="I3892">
            <v>0</v>
          </cell>
          <cell r="J3892">
            <v>0</v>
          </cell>
          <cell r="K3892">
            <v>0</v>
          </cell>
          <cell r="L3892">
            <v>0</v>
          </cell>
          <cell r="M3892">
            <v>0</v>
          </cell>
        </row>
        <row r="3893">
          <cell r="A3893">
            <v>3891</v>
          </cell>
          <cell r="B3893">
            <v>20</v>
          </cell>
          <cell r="C3893" t="str">
            <v>073</v>
          </cell>
          <cell r="D3893" t="str">
            <v xml:space="preserve">DEDHAM                       </v>
          </cell>
          <cell r="E3893">
            <v>0</v>
          </cell>
          <cell r="G3893">
            <v>8380</v>
          </cell>
          <cell r="H3893" t="str">
            <v>Instructional Coordinators and Team Leaders (2315)</v>
          </cell>
          <cell r="I3893">
            <v>21862</v>
          </cell>
          <cell r="J3893">
            <v>103010</v>
          </cell>
          <cell r="K3893">
            <v>124872</v>
          </cell>
          <cell r="L3893">
            <v>0.27274846764646021</v>
          </cell>
          <cell r="M3893">
            <v>43.561013046815042</v>
          </cell>
        </row>
        <row r="3894">
          <cell r="A3894">
            <v>3892</v>
          </cell>
          <cell r="B3894">
            <v>21</v>
          </cell>
          <cell r="C3894" t="str">
            <v>073</v>
          </cell>
          <cell r="D3894" t="str">
            <v xml:space="preserve">DEDHAM                       </v>
          </cell>
          <cell r="E3894">
            <v>6</v>
          </cell>
          <cell r="F3894" t="str">
            <v>Classroom and Specialist Teachers</v>
          </cell>
          <cell r="I3894">
            <v>14740646</v>
          </cell>
          <cell r="J3894">
            <v>793919</v>
          </cell>
          <cell r="K3894">
            <v>15534565</v>
          </cell>
          <cell r="L3894">
            <v>33.93097571356536</v>
          </cell>
          <cell r="M3894">
            <v>5419.1603293099843</v>
          </cell>
        </row>
        <row r="3895">
          <cell r="A3895">
            <v>3893</v>
          </cell>
          <cell r="B3895">
            <v>22</v>
          </cell>
          <cell r="C3895" t="str">
            <v>073</v>
          </cell>
          <cell r="D3895" t="str">
            <v xml:space="preserve">DEDHAM                       </v>
          </cell>
          <cell r="E3895">
            <v>0</v>
          </cell>
          <cell r="G3895">
            <v>8370</v>
          </cell>
          <cell r="H3895" t="str">
            <v>Teachers, Classroom (2305)</v>
          </cell>
          <cell r="I3895">
            <v>11056716</v>
          </cell>
          <cell r="J3895">
            <v>417970</v>
          </cell>
          <cell r="K3895">
            <v>11474686</v>
          </cell>
          <cell r="L3895">
            <v>25.063288993723894</v>
          </cell>
          <cell r="M3895">
            <v>4002.8905323379613</v>
          </cell>
        </row>
        <row r="3896">
          <cell r="A3896">
            <v>3894</v>
          </cell>
          <cell r="B3896">
            <v>23</v>
          </cell>
          <cell r="C3896" t="str">
            <v>073</v>
          </cell>
          <cell r="D3896" t="str">
            <v xml:space="preserve">DEDHAM                       </v>
          </cell>
          <cell r="E3896">
            <v>0</v>
          </cell>
          <cell r="G3896">
            <v>8375</v>
          </cell>
          <cell r="H3896" t="str">
            <v>Teachers, Specialists  (2310)</v>
          </cell>
          <cell r="I3896">
            <v>3683930</v>
          </cell>
          <cell r="J3896">
            <v>375949</v>
          </cell>
          <cell r="K3896">
            <v>4059879</v>
          </cell>
          <cell r="L3896">
            <v>8.8676867198414637</v>
          </cell>
          <cell r="M3896">
            <v>1416.2697969720227</v>
          </cell>
        </row>
        <row r="3897">
          <cell r="A3897">
            <v>3895</v>
          </cell>
          <cell r="B3897">
            <v>24</v>
          </cell>
          <cell r="C3897" t="str">
            <v>073</v>
          </cell>
          <cell r="D3897" t="str">
            <v xml:space="preserve">DEDHAM                       </v>
          </cell>
          <cell r="E3897">
            <v>7</v>
          </cell>
          <cell r="F3897" t="str">
            <v>Other Teaching Services</v>
          </cell>
          <cell r="I3897">
            <v>3192196</v>
          </cell>
          <cell r="J3897">
            <v>542972</v>
          </cell>
          <cell r="K3897">
            <v>3735168</v>
          </cell>
          <cell r="L3897">
            <v>8.1584450349325195</v>
          </cell>
          <cell r="M3897">
            <v>1302.9958836252006</v>
          </cell>
        </row>
        <row r="3898">
          <cell r="A3898">
            <v>3896</v>
          </cell>
          <cell r="B3898">
            <v>25</v>
          </cell>
          <cell r="C3898" t="str">
            <v>073</v>
          </cell>
          <cell r="D3898" t="str">
            <v xml:space="preserve">DEDHAM                       </v>
          </cell>
          <cell r="E3898">
            <v>0</v>
          </cell>
          <cell r="G3898">
            <v>8385</v>
          </cell>
          <cell r="H3898" t="str">
            <v>Medical/ Therapeutic Services (2320)</v>
          </cell>
          <cell r="I3898">
            <v>705608</v>
          </cell>
          <cell r="J3898">
            <v>282733</v>
          </cell>
          <cell r="K3898">
            <v>988341</v>
          </cell>
          <cell r="L3898">
            <v>2.1587585148165331</v>
          </cell>
          <cell r="M3898">
            <v>344.77813437521803</v>
          </cell>
        </row>
        <row r="3899">
          <cell r="A3899">
            <v>3897</v>
          </cell>
          <cell r="B3899">
            <v>26</v>
          </cell>
          <cell r="C3899" t="str">
            <v>073</v>
          </cell>
          <cell r="D3899" t="str">
            <v xml:space="preserve">DEDHAM                       </v>
          </cell>
          <cell r="E3899">
            <v>0</v>
          </cell>
          <cell r="G3899">
            <v>8390</v>
          </cell>
          <cell r="H3899" t="str">
            <v>Substitute Teachers (2325)</v>
          </cell>
          <cell r="I3899">
            <v>302332</v>
          </cell>
          <cell r="J3899">
            <v>0</v>
          </cell>
          <cell r="K3899">
            <v>302332</v>
          </cell>
          <cell r="L3899">
            <v>0.66036092735352692</v>
          </cell>
          <cell r="M3899">
            <v>105.4671038861369</v>
          </cell>
        </row>
        <row r="3900">
          <cell r="A3900">
            <v>3898</v>
          </cell>
          <cell r="B3900">
            <v>27</v>
          </cell>
          <cell r="C3900" t="str">
            <v>073</v>
          </cell>
          <cell r="D3900" t="str">
            <v xml:space="preserve">DEDHAM                       </v>
          </cell>
          <cell r="E3900">
            <v>0</v>
          </cell>
          <cell r="G3900">
            <v>8395</v>
          </cell>
          <cell r="H3900" t="str">
            <v>Non-Clerical Paraprofs./Instructional Assistants (2330)</v>
          </cell>
          <cell r="I3900">
            <v>1911010</v>
          </cell>
          <cell r="J3900">
            <v>248926</v>
          </cell>
          <cell r="K3900">
            <v>2159936</v>
          </cell>
          <cell r="L3900">
            <v>4.7177848854380864</v>
          </cell>
          <cell r="M3900">
            <v>753.48356938533459</v>
          </cell>
        </row>
        <row r="3901">
          <cell r="A3901">
            <v>3899</v>
          </cell>
          <cell r="B3901">
            <v>28</v>
          </cell>
          <cell r="C3901" t="str">
            <v>073</v>
          </cell>
          <cell r="D3901" t="str">
            <v xml:space="preserve">DEDHAM                       </v>
          </cell>
          <cell r="E3901">
            <v>0</v>
          </cell>
          <cell r="G3901">
            <v>8400</v>
          </cell>
          <cell r="H3901" t="str">
            <v>Librarians and Media Center Directors (2340)</v>
          </cell>
          <cell r="I3901">
            <v>273246</v>
          </cell>
          <cell r="J3901">
            <v>11313</v>
          </cell>
          <cell r="K3901">
            <v>284559</v>
          </cell>
          <cell r="L3901">
            <v>0.62154070732437272</v>
          </cell>
          <cell r="M3901">
            <v>99.26707597851113</v>
          </cell>
        </row>
        <row r="3902">
          <cell r="A3902">
            <v>3900</v>
          </cell>
          <cell r="B3902">
            <v>29</v>
          </cell>
          <cell r="C3902" t="str">
            <v>073</v>
          </cell>
          <cell r="D3902" t="str">
            <v xml:space="preserve">DEDHAM                       </v>
          </cell>
          <cell r="E3902">
            <v>8</v>
          </cell>
          <cell r="F3902" t="str">
            <v>Professional Development</v>
          </cell>
          <cell r="I3902">
            <v>486032</v>
          </cell>
          <cell r="J3902">
            <v>129621</v>
          </cell>
          <cell r="K3902">
            <v>615653</v>
          </cell>
          <cell r="L3902">
            <v>1.3447242964951804</v>
          </cell>
          <cell r="M3902">
            <v>214.76766901555851</v>
          </cell>
        </row>
        <row r="3903">
          <cell r="A3903">
            <v>3901</v>
          </cell>
          <cell r="B3903">
            <v>30</v>
          </cell>
          <cell r="C3903" t="str">
            <v>073</v>
          </cell>
          <cell r="D3903" t="str">
            <v xml:space="preserve">DEDHAM                       </v>
          </cell>
          <cell r="E3903">
            <v>0</v>
          </cell>
          <cell r="G3903">
            <v>8405</v>
          </cell>
          <cell r="H3903" t="str">
            <v>Professional Development Leadership (2351)</v>
          </cell>
          <cell r="I3903">
            <v>19200</v>
          </cell>
          <cell r="J3903">
            <v>0</v>
          </cell>
          <cell r="K3903">
            <v>19200</v>
          </cell>
          <cell r="L3903">
            <v>4.1937108229323117E-2</v>
          </cell>
          <cell r="M3903">
            <v>6.6978301820972579</v>
          </cell>
        </row>
        <row r="3904">
          <cell r="A3904">
            <v>3902</v>
          </cell>
          <cell r="B3904">
            <v>31</v>
          </cell>
          <cell r="C3904" t="str">
            <v>073</v>
          </cell>
          <cell r="D3904" t="str">
            <v xml:space="preserve">DEDHAM                       </v>
          </cell>
          <cell r="E3904">
            <v>0</v>
          </cell>
          <cell r="G3904">
            <v>8410</v>
          </cell>
          <cell r="H3904" t="str">
            <v>Teacher/Instructional Staff-Professional Days (2353)</v>
          </cell>
          <cell r="I3904">
            <v>216983</v>
          </cell>
          <cell r="J3904">
            <v>12800</v>
          </cell>
          <cell r="K3904">
            <v>229783</v>
          </cell>
          <cell r="L3904">
            <v>0.50189763230513296</v>
          </cell>
          <cell r="M3904">
            <v>80.158724621502827</v>
          </cell>
        </row>
        <row r="3905">
          <cell r="A3905">
            <v>3903</v>
          </cell>
          <cell r="B3905">
            <v>32</v>
          </cell>
          <cell r="C3905" t="str">
            <v>073</v>
          </cell>
          <cell r="D3905" t="str">
            <v xml:space="preserve">DEDHAM                       </v>
          </cell>
          <cell r="E3905">
            <v>0</v>
          </cell>
          <cell r="G3905">
            <v>8415</v>
          </cell>
          <cell r="H3905" t="str">
            <v>Substitutes for Instructional Staff at Prof. Dev. (2355)</v>
          </cell>
          <cell r="I3905">
            <v>4513</v>
          </cell>
          <cell r="J3905">
            <v>0</v>
          </cell>
          <cell r="K3905">
            <v>4513</v>
          </cell>
          <cell r="L3905">
            <v>9.8574046582778768E-3</v>
          </cell>
          <cell r="M3905">
            <v>1.5743389381148398</v>
          </cell>
        </row>
        <row r="3906">
          <cell r="A3906">
            <v>3904</v>
          </cell>
          <cell r="B3906">
            <v>33</v>
          </cell>
          <cell r="C3906" t="str">
            <v>073</v>
          </cell>
          <cell r="D3906" t="str">
            <v xml:space="preserve">DEDHAM                       </v>
          </cell>
          <cell r="E3906">
            <v>0</v>
          </cell>
          <cell r="G3906">
            <v>8420</v>
          </cell>
          <cell r="H3906" t="str">
            <v>Prof. Dev.  Stipends, Providers and Expenses (2357)</v>
          </cell>
          <cell r="I3906">
            <v>245336</v>
          </cell>
          <cell r="J3906">
            <v>116821</v>
          </cell>
          <cell r="K3906">
            <v>362157</v>
          </cell>
          <cell r="L3906">
            <v>0.79103215130244642</v>
          </cell>
          <cell r="M3906">
            <v>126.33677527384359</v>
          </cell>
        </row>
        <row r="3907">
          <cell r="A3907">
            <v>3905</v>
          </cell>
          <cell r="B3907">
            <v>34</v>
          </cell>
          <cell r="C3907" t="str">
            <v>073</v>
          </cell>
          <cell r="D3907" t="str">
            <v xml:space="preserve">DEDHAM                       </v>
          </cell>
          <cell r="E3907">
            <v>9</v>
          </cell>
          <cell r="F3907" t="str">
            <v>Instructional Materials, Equipment and Technology</v>
          </cell>
          <cell r="I3907">
            <v>678682</v>
          </cell>
          <cell r="J3907">
            <v>88523</v>
          </cell>
          <cell r="K3907">
            <v>767205</v>
          </cell>
          <cell r="L3907">
            <v>1.6757478707853042</v>
          </cell>
          <cell r="M3907">
            <v>267.63587525291285</v>
          </cell>
        </row>
        <row r="3908">
          <cell r="A3908">
            <v>3906</v>
          </cell>
          <cell r="B3908">
            <v>35</v>
          </cell>
          <cell r="C3908" t="str">
            <v>073</v>
          </cell>
          <cell r="D3908" t="str">
            <v xml:space="preserve">DEDHAM                       </v>
          </cell>
          <cell r="E3908">
            <v>0</v>
          </cell>
          <cell r="G3908">
            <v>8425</v>
          </cell>
          <cell r="H3908" t="str">
            <v>Textbooks &amp; Related Software/Media/Materials (2410)</v>
          </cell>
          <cell r="I3908">
            <v>213665</v>
          </cell>
          <cell r="J3908">
            <v>18813</v>
          </cell>
          <cell r="K3908">
            <v>232478</v>
          </cell>
          <cell r="L3908">
            <v>0.50778411702794679</v>
          </cell>
          <cell r="M3908">
            <v>81.098862764250327</v>
          </cell>
        </row>
        <row r="3909">
          <cell r="A3909">
            <v>3907</v>
          </cell>
          <cell r="B3909">
            <v>36</v>
          </cell>
          <cell r="C3909" t="str">
            <v>073</v>
          </cell>
          <cell r="D3909" t="str">
            <v xml:space="preserve">DEDHAM                       </v>
          </cell>
          <cell r="E3909">
            <v>0</v>
          </cell>
          <cell r="G3909">
            <v>8430</v>
          </cell>
          <cell r="H3909" t="str">
            <v>Other Instructional Materials (2415)</v>
          </cell>
          <cell r="I3909">
            <v>24183</v>
          </cell>
          <cell r="J3909">
            <v>38449</v>
          </cell>
          <cell r="K3909">
            <v>62632</v>
          </cell>
          <cell r="L3909">
            <v>0.1368023418030711</v>
          </cell>
          <cell r="M3909">
            <v>21.84888020651643</v>
          </cell>
        </row>
        <row r="3910">
          <cell r="A3910">
            <v>3908</v>
          </cell>
          <cell r="B3910">
            <v>37</v>
          </cell>
          <cell r="C3910" t="str">
            <v>073</v>
          </cell>
          <cell r="D3910" t="str">
            <v xml:space="preserve">DEDHAM                       </v>
          </cell>
          <cell r="E3910">
            <v>0</v>
          </cell>
          <cell r="G3910">
            <v>8435</v>
          </cell>
          <cell r="H3910" t="str">
            <v>Instructional Equipment (2420)</v>
          </cell>
          <cell r="I3910">
            <v>28975</v>
          </cell>
          <cell r="J3910">
            <v>6935</v>
          </cell>
          <cell r="K3910">
            <v>35910</v>
          </cell>
          <cell r="L3910">
            <v>7.8435497735155887E-2</v>
          </cell>
          <cell r="M3910">
            <v>12.527035512453779</v>
          </cell>
        </row>
        <row r="3911">
          <cell r="A3911">
            <v>3909</v>
          </cell>
          <cell r="B3911">
            <v>38</v>
          </cell>
          <cell r="C3911" t="str">
            <v>073</v>
          </cell>
          <cell r="D3911" t="str">
            <v xml:space="preserve">DEDHAM                       </v>
          </cell>
          <cell r="E3911">
            <v>0</v>
          </cell>
          <cell r="G3911">
            <v>8440</v>
          </cell>
          <cell r="H3911" t="str">
            <v>General Supplies (2430)</v>
          </cell>
          <cell r="I3911">
            <v>222121</v>
          </cell>
          <cell r="J3911">
            <v>9025</v>
          </cell>
          <cell r="K3911">
            <v>231146</v>
          </cell>
          <cell r="L3911">
            <v>0.50487473014453754</v>
          </cell>
          <cell r="M3911">
            <v>80.634200795367335</v>
          </cell>
        </row>
        <row r="3912">
          <cell r="A3912">
            <v>3910</v>
          </cell>
          <cell r="B3912">
            <v>39</v>
          </cell>
          <cell r="C3912" t="str">
            <v>073</v>
          </cell>
          <cell r="D3912" t="str">
            <v xml:space="preserve">DEDHAM                       </v>
          </cell>
          <cell r="E3912">
            <v>0</v>
          </cell>
          <cell r="G3912">
            <v>8445</v>
          </cell>
          <cell r="H3912" t="str">
            <v>Other Instructional Services (2440)</v>
          </cell>
          <cell r="I3912">
            <v>8623</v>
          </cell>
          <cell r="J3912">
            <v>0</v>
          </cell>
          <cell r="K3912">
            <v>8623</v>
          </cell>
          <cell r="L3912">
            <v>1.8834566888617357E-2</v>
          </cell>
          <cell r="M3912">
            <v>3.0080932114700345</v>
          </cell>
        </row>
        <row r="3913">
          <cell r="A3913">
            <v>3911</v>
          </cell>
          <cell r="B3913">
            <v>40</v>
          </cell>
          <cell r="C3913" t="str">
            <v>073</v>
          </cell>
          <cell r="D3913" t="str">
            <v xml:space="preserve">DEDHAM                       </v>
          </cell>
          <cell r="E3913">
            <v>0</v>
          </cell>
          <cell r="G3913">
            <v>8450</v>
          </cell>
          <cell r="H3913" t="str">
            <v>Classroom Instructional Technology (2451)</v>
          </cell>
          <cell r="I3913">
            <v>42943</v>
          </cell>
          <cell r="J3913">
            <v>0</v>
          </cell>
          <cell r="K3913">
            <v>42943</v>
          </cell>
          <cell r="L3913">
            <v>9.3797147848532422E-2</v>
          </cell>
          <cell r="M3913">
            <v>14.980464661968883</v>
          </cell>
        </row>
        <row r="3914">
          <cell r="A3914">
            <v>3912</v>
          </cell>
          <cell r="B3914">
            <v>41</v>
          </cell>
          <cell r="C3914" t="str">
            <v>073</v>
          </cell>
          <cell r="D3914" t="str">
            <v xml:space="preserve">DEDHAM                       </v>
          </cell>
          <cell r="E3914">
            <v>0</v>
          </cell>
          <cell r="G3914">
            <v>8455</v>
          </cell>
          <cell r="H3914" t="str">
            <v>Other Instructional Hardware  (2453)</v>
          </cell>
          <cell r="I3914">
            <v>0</v>
          </cell>
          <cell r="J3914">
            <v>0</v>
          </cell>
          <cell r="K3914">
            <v>0</v>
          </cell>
          <cell r="L3914">
            <v>0</v>
          </cell>
          <cell r="M3914">
            <v>0</v>
          </cell>
        </row>
        <row r="3915">
          <cell r="A3915">
            <v>3913</v>
          </cell>
          <cell r="B3915">
            <v>42</v>
          </cell>
          <cell r="C3915" t="str">
            <v>073</v>
          </cell>
          <cell r="D3915" t="str">
            <v xml:space="preserve">DEDHAM                       </v>
          </cell>
          <cell r="E3915">
            <v>0</v>
          </cell>
          <cell r="G3915">
            <v>8460</v>
          </cell>
          <cell r="H3915" t="str">
            <v>Instructional Software (2455)</v>
          </cell>
          <cell r="I3915">
            <v>138172</v>
          </cell>
          <cell r="J3915">
            <v>15301</v>
          </cell>
          <cell r="K3915">
            <v>153473</v>
          </cell>
          <cell r="L3915">
            <v>0.33521946933744307</v>
          </cell>
          <cell r="M3915">
            <v>53.538338100886065</v>
          </cell>
        </row>
        <row r="3916">
          <cell r="A3916">
            <v>3914</v>
          </cell>
          <cell r="B3916">
            <v>43</v>
          </cell>
          <cell r="C3916" t="str">
            <v>073</v>
          </cell>
          <cell r="D3916" t="str">
            <v xml:space="preserve">DEDHAM                       </v>
          </cell>
          <cell r="E3916">
            <v>10</v>
          </cell>
          <cell r="F3916" t="str">
            <v>Guidance, Counseling and Testing</v>
          </cell>
          <cell r="I3916">
            <v>1280474</v>
          </cell>
          <cell r="J3916">
            <v>142919</v>
          </cell>
          <cell r="K3916">
            <v>1423393</v>
          </cell>
          <cell r="L3916">
            <v>3.1090097028052561</v>
          </cell>
          <cell r="M3916">
            <v>496.54398939510224</v>
          </cell>
        </row>
        <row r="3917">
          <cell r="A3917">
            <v>3915</v>
          </cell>
          <cell r="B3917">
            <v>44</v>
          </cell>
          <cell r="C3917" t="str">
            <v>073</v>
          </cell>
          <cell r="D3917" t="str">
            <v xml:space="preserve">DEDHAM                       </v>
          </cell>
          <cell r="E3917">
            <v>0</v>
          </cell>
          <cell r="G3917">
            <v>8465</v>
          </cell>
          <cell r="H3917" t="str">
            <v>Guidance and Adjustment Counselors (2710)</v>
          </cell>
          <cell r="I3917">
            <v>1029307</v>
          </cell>
          <cell r="J3917">
            <v>117737</v>
          </cell>
          <cell r="K3917">
            <v>1147044</v>
          </cell>
          <cell r="L3917">
            <v>2.5054014776976929</v>
          </cell>
          <cell r="M3917">
            <v>400.14093351008165</v>
          </cell>
        </row>
        <row r="3918">
          <cell r="A3918">
            <v>3916</v>
          </cell>
          <cell r="B3918">
            <v>45</v>
          </cell>
          <cell r="C3918" t="str">
            <v>073</v>
          </cell>
          <cell r="D3918" t="str">
            <v xml:space="preserve">DEDHAM                       </v>
          </cell>
          <cell r="E3918">
            <v>0</v>
          </cell>
          <cell r="G3918">
            <v>8470</v>
          </cell>
          <cell r="H3918" t="str">
            <v>Testing and Assessment (2720)</v>
          </cell>
          <cell r="I3918">
            <v>36136</v>
          </cell>
          <cell r="J3918">
            <v>0</v>
          </cell>
          <cell r="K3918">
            <v>36136</v>
          </cell>
          <cell r="L3918">
            <v>7.892913244660521E-2</v>
          </cell>
          <cell r="M3918">
            <v>12.605874555222215</v>
          </cell>
        </row>
        <row r="3919">
          <cell r="A3919">
            <v>3917</v>
          </cell>
          <cell r="B3919">
            <v>46</v>
          </cell>
          <cell r="C3919" t="str">
            <v>073</v>
          </cell>
          <cell r="D3919" t="str">
            <v xml:space="preserve">DEDHAM                       </v>
          </cell>
          <cell r="E3919">
            <v>0</v>
          </cell>
          <cell r="G3919">
            <v>8475</v>
          </cell>
          <cell r="H3919" t="str">
            <v>Psychological Services (2800)</v>
          </cell>
          <cell r="I3919">
            <v>215031</v>
          </cell>
          <cell r="J3919">
            <v>25182</v>
          </cell>
          <cell r="K3919">
            <v>240213</v>
          </cell>
          <cell r="L3919">
            <v>0.52467909266095802</v>
          </cell>
          <cell r="M3919">
            <v>83.797181329798363</v>
          </cell>
        </row>
        <row r="3920">
          <cell r="A3920">
            <v>3918</v>
          </cell>
          <cell r="B3920">
            <v>47</v>
          </cell>
          <cell r="C3920" t="str">
            <v>073</v>
          </cell>
          <cell r="D3920" t="str">
            <v xml:space="preserve">DEDHAM                       </v>
          </cell>
          <cell r="E3920">
            <v>11</v>
          </cell>
          <cell r="F3920" t="str">
            <v>Pupil Services</v>
          </cell>
          <cell r="I3920">
            <v>1533906.3599999999</v>
          </cell>
          <cell r="J3920">
            <v>1274182</v>
          </cell>
          <cell r="K3920">
            <v>2808088.36</v>
          </cell>
          <cell r="L3920">
            <v>6.1334950766053362</v>
          </cell>
          <cell r="M3920">
            <v>979.58848810437451</v>
          </cell>
        </row>
        <row r="3921">
          <cell r="A3921">
            <v>3919</v>
          </cell>
          <cell r="B3921">
            <v>48</v>
          </cell>
          <cell r="C3921" t="str">
            <v>073</v>
          </cell>
          <cell r="D3921" t="str">
            <v xml:space="preserve">DEDHAM                       </v>
          </cell>
          <cell r="E3921">
            <v>0</v>
          </cell>
          <cell r="G3921">
            <v>8485</v>
          </cell>
          <cell r="H3921" t="str">
            <v>Attendance and Parent Liaison Services (3100)</v>
          </cell>
          <cell r="I3921">
            <v>1827</v>
          </cell>
          <cell r="J3921">
            <v>0</v>
          </cell>
          <cell r="K3921">
            <v>1827</v>
          </cell>
          <cell r="L3921">
            <v>3.9905779549465276E-3</v>
          </cell>
          <cell r="M3921">
            <v>0.63734040326519226</v>
          </cell>
        </row>
        <row r="3922">
          <cell r="A3922">
            <v>3920</v>
          </cell>
          <cell r="B3922">
            <v>49</v>
          </cell>
          <cell r="C3922" t="str">
            <v>073</v>
          </cell>
          <cell r="D3922" t="str">
            <v xml:space="preserve">DEDHAM                       </v>
          </cell>
          <cell r="E3922">
            <v>0</v>
          </cell>
          <cell r="G3922">
            <v>8490</v>
          </cell>
          <cell r="H3922" t="str">
            <v>Medical/Health Services (3200)</v>
          </cell>
          <cell r="I3922">
            <v>516100</v>
          </cell>
          <cell r="J3922">
            <v>58042</v>
          </cell>
          <cell r="K3922">
            <v>574142</v>
          </cell>
          <cell r="L3922">
            <v>1.2540549579687517</v>
          </cell>
          <cell r="M3922">
            <v>200.28675085467106</v>
          </cell>
        </row>
        <row r="3923">
          <cell r="A3923">
            <v>3921</v>
          </cell>
          <cell r="B3923">
            <v>50</v>
          </cell>
          <cell r="C3923" t="str">
            <v>073</v>
          </cell>
          <cell r="D3923" t="str">
            <v xml:space="preserve">DEDHAM                       </v>
          </cell>
          <cell r="E3923">
            <v>0</v>
          </cell>
          <cell r="G3923">
            <v>8495</v>
          </cell>
          <cell r="H3923" t="str">
            <v>In-District Transportation (3300)</v>
          </cell>
          <cell r="I3923">
            <v>408828.36</v>
          </cell>
          <cell r="J3923">
            <v>94793</v>
          </cell>
          <cell r="K3923">
            <v>503621.36</v>
          </cell>
          <cell r="L3923">
            <v>1.1000220562978593</v>
          </cell>
          <cell r="M3923">
            <v>175.68595548733691</v>
          </cell>
        </row>
        <row r="3924">
          <cell r="A3924">
            <v>3922</v>
          </cell>
          <cell r="B3924">
            <v>51</v>
          </cell>
          <cell r="C3924" t="str">
            <v>073</v>
          </cell>
          <cell r="D3924" t="str">
            <v xml:space="preserve">DEDHAM                       </v>
          </cell>
          <cell r="E3924">
            <v>0</v>
          </cell>
          <cell r="G3924">
            <v>8500</v>
          </cell>
          <cell r="H3924" t="str">
            <v>Food Salaries and Other Expenses (3400)</v>
          </cell>
          <cell r="I3924">
            <v>15643</v>
          </cell>
          <cell r="J3924">
            <v>1004027</v>
          </cell>
          <cell r="K3924">
            <v>1019670</v>
          </cell>
          <cell r="L3924">
            <v>2.227188080635099</v>
          </cell>
          <cell r="M3924">
            <v>355.70710946766206</v>
          </cell>
        </row>
        <row r="3925">
          <cell r="A3925">
            <v>3923</v>
          </cell>
          <cell r="B3925">
            <v>52</v>
          </cell>
          <cell r="C3925" t="str">
            <v>073</v>
          </cell>
          <cell r="D3925" t="str">
            <v xml:space="preserve">DEDHAM                       </v>
          </cell>
          <cell r="E3925">
            <v>0</v>
          </cell>
          <cell r="G3925">
            <v>8505</v>
          </cell>
          <cell r="H3925" t="str">
            <v>Athletics (3510)</v>
          </cell>
          <cell r="I3925">
            <v>513310</v>
          </cell>
          <cell r="J3925">
            <v>116190</v>
          </cell>
          <cell r="K3925">
            <v>629500</v>
          </cell>
          <cell r="L3925">
            <v>1.3749692515811929</v>
          </cell>
          <cell r="M3925">
            <v>219.59813018907417</v>
          </cell>
        </row>
        <row r="3926">
          <cell r="A3926">
            <v>3924</v>
          </cell>
          <cell r="B3926">
            <v>53</v>
          </cell>
          <cell r="C3926" t="str">
            <v>073</v>
          </cell>
          <cell r="D3926" t="str">
            <v xml:space="preserve">DEDHAM                       </v>
          </cell>
          <cell r="E3926">
            <v>0</v>
          </cell>
          <cell r="G3926">
            <v>8510</v>
          </cell>
          <cell r="H3926" t="str">
            <v>Other Student Body Activities (3520)</v>
          </cell>
          <cell r="I3926">
            <v>78198</v>
          </cell>
          <cell r="J3926">
            <v>1130</v>
          </cell>
          <cell r="K3926">
            <v>79328</v>
          </cell>
          <cell r="L3926">
            <v>0.17327015216748667</v>
          </cell>
          <cell r="M3926">
            <v>27.673201702365173</v>
          </cell>
        </row>
        <row r="3927">
          <cell r="A3927">
            <v>3925</v>
          </cell>
          <cell r="B3927">
            <v>54</v>
          </cell>
          <cell r="C3927" t="str">
            <v>073</v>
          </cell>
          <cell r="D3927" t="str">
            <v xml:space="preserve">DEDHAM                       </v>
          </cell>
          <cell r="E3927">
            <v>0</v>
          </cell>
          <cell r="G3927">
            <v>8515</v>
          </cell>
          <cell r="H3927" t="str">
            <v>School Security  (3600)</v>
          </cell>
          <cell r="I3927">
            <v>0</v>
          </cell>
          <cell r="J3927">
            <v>0</v>
          </cell>
          <cell r="K3927">
            <v>0</v>
          </cell>
          <cell r="L3927">
            <v>0</v>
          </cell>
          <cell r="M3927">
            <v>0</v>
          </cell>
        </row>
        <row r="3928">
          <cell r="A3928">
            <v>3926</v>
          </cell>
          <cell r="B3928">
            <v>55</v>
          </cell>
          <cell r="C3928" t="str">
            <v>073</v>
          </cell>
          <cell r="D3928" t="str">
            <v xml:space="preserve">DEDHAM                       </v>
          </cell>
          <cell r="E3928">
            <v>12</v>
          </cell>
          <cell r="F3928" t="str">
            <v>Operations and Maintenance</v>
          </cell>
          <cell r="I3928">
            <v>3085414</v>
          </cell>
          <cell r="J3928">
            <v>409981</v>
          </cell>
          <cell r="K3928">
            <v>3495395</v>
          </cell>
          <cell r="L3928">
            <v>7.6347270010018162</v>
          </cell>
          <cell r="M3928">
            <v>1219.3521942370753</v>
          </cell>
        </row>
        <row r="3929">
          <cell r="A3929">
            <v>3927</v>
          </cell>
          <cell r="B3929">
            <v>56</v>
          </cell>
          <cell r="C3929" t="str">
            <v>073</v>
          </cell>
          <cell r="D3929" t="str">
            <v xml:space="preserve">DEDHAM                       </v>
          </cell>
          <cell r="E3929">
            <v>0</v>
          </cell>
          <cell r="G3929">
            <v>8520</v>
          </cell>
          <cell r="H3929" t="str">
            <v>Custodial Services (4110)</v>
          </cell>
          <cell r="I3929">
            <v>1182884</v>
          </cell>
          <cell r="J3929">
            <v>215161</v>
          </cell>
          <cell r="K3929">
            <v>1398045</v>
          </cell>
          <cell r="L3929">
            <v>3.053643983045002</v>
          </cell>
          <cell r="M3929">
            <v>487.70145817344593</v>
          </cell>
        </row>
        <row r="3930">
          <cell r="A3930">
            <v>3928</v>
          </cell>
          <cell r="B3930">
            <v>57</v>
          </cell>
          <cell r="C3930" t="str">
            <v>073</v>
          </cell>
          <cell r="D3930" t="str">
            <v xml:space="preserve">DEDHAM                       </v>
          </cell>
          <cell r="E3930">
            <v>0</v>
          </cell>
          <cell r="G3930">
            <v>8525</v>
          </cell>
          <cell r="H3930" t="str">
            <v>Heating of Buildings (4120)</v>
          </cell>
          <cell r="I3930">
            <v>627642</v>
          </cell>
          <cell r="J3930">
            <v>50510</v>
          </cell>
          <cell r="K3930">
            <v>678152</v>
          </cell>
          <cell r="L3930">
            <v>1.4812361364547879</v>
          </cell>
          <cell r="M3930">
            <v>236.57015279425104</v>
          </cell>
        </row>
        <row r="3931">
          <cell r="A3931">
            <v>3929</v>
          </cell>
          <cell r="B3931">
            <v>58</v>
          </cell>
          <cell r="C3931" t="str">
            <v>073</v>
          </cell>
          <cell r="D3931" t="str">
            <v xml:space="preserve">DEDHAM                       </v>
          </cell>
          <cell r="E3931">
            <v>0</v>
          </cell>
          <cell r="G3931">
            <v>8530</v>
          </cell>
          <cell r="H3931" t="str">
            <v>Utility Services (4130)</v>
          </cell>
          <cell r="I3931">
            <v>668196</v>
          </cell>
          <cell r="J3931">
            <v>104689</v>
          </cell>
          <cell r="K3931">
            <v>772885</v>
          </cell>
          <cell r="L3931">
            <v>1.6881542653031456</v>
          </cell>
          <cell r="M3931">
            <v>269.61731668178328</v>
          </cell>
        </row>
        <row r="3932">
          <cell r="A3932">
            <v>3930</v>
          </cell>
          <cell r="B3932">
            <v>59</v>
          </cell>
          <cell r="C3932" t="str">
            <v>073</v>
          </cell>
          <cell r="D3932" t="str">
            <v xml:space="preserve">DEDHAM                       </v>
          </cell>
          <cell r="E3932">
            <v>0</v>
          </cell>
          <cell r="G3932">
            <v>8535</v>
          </cell>
          <cell r="H3932" t="str">
            <v>Maintenance of Grounds (4210)</v>
          </cell>
          <cell r="I3932">
            <v>80686</v>
          </cell>
          <cell r="J3932">
            <v>0</v>
          </cell>
          <cell r="K3932">
            <v>80686</v>
          </cell>
          <cell r="L3932">
            <v>0.17623632888495649</v>
          </cell>
          <cell r="M3932">
            <v>28.146933649619758</v>
          </cell>
        </row>
        <row r="3933">
          <cell r="A3933">
            <v>3931</v>
          </cell>
          <cell r="B3933">
            <v>60</v>
          </cell>
          <cell r="C3933" t="str">
            <v>073</v>
          </cell>
          <cell r="D3933" t="str">
            <v xml:space="preserve">DEDHAM                       </v>
          </cell>
          <cell r="E3933">
            <v>0</v>
          </cell>
          <cell r="G3933">
            <v>8540</v>
          </cell>
          <cell r="H3933" t="str">
            <v>Maintenance of Buildings (4220)</v>
          </cell>
          <cell r="I3933">
            <v>272112</v>
          </cell>
          <cell r="J3933">
            <v>36773</v>
          </cell>
          <cell r="K3933">
            <v>308885</v>
          </cell>
          <cell r="L3933">
            <v>0.67467414976117035</v>
          </cell>
          <cell r="M3933">
            <v>107.75308728109957</v>
          </cell>
        </row>
        <row r="3934">
          <cell r="A3934">
            <v>3932</v>
          </cell>
          <cell r="B3934">
            <v>61</v>
          </cell>
          <cell r="C3934" t="str">
            <v>073</v>
          </cell>
          <cell r="D3934" t="str">
            <v xml:space="preserve">DEDHAM                       </v>
          </cell>
          <cell r="E3934">
            <v>0</v>
          </cell>
          <cell r="G3934">
            <v>8545</v>
          </cell>
          <cell r="H3934" t="str">
            <v>Building Security System (4225)</v>
          </cell>
          <cell r="I3934">
            <v>0</v>
          </cell>
          <cell r="J3934">
            <v>0</v>
          </cell>
          <cell r="K3934">
            <v>0</v>
          </cell>
          <cell r="L3934">
            <v>0</v>
          </cell>
          <cell r="M3934">
            <v>0</v>
          </cell>
        </row>
        <row r="3935">
          <cell r="A3935">
            <v>3933</v>
          </cell>
          <cell r="B3935">
            <v>62</v>
          </cell>
          <cell r="C3935" t="str">
            <v>073</v>
          </cell>
          <cell r="D3935" t="str">
            <v xml:space="preserve">DEDHAM                       </v>
          </cell>
          <cell r="E3935">
            <v>0</v>
          </cell>
          <cell r="G3935">
            <v>8550</v>
          </cell>
          <cell r="H3935" t="str">
            <v>Maintenance of Equipment (4230)</v>
          </cell>
          <cell r="I3935">
            <v>253894</v>
          </cell>
          <cell r="J3935">
            <v>2848</v>
          </cell>
          <cell r="K3935">
            <v>256742</v>
          </cell>
          <cell r="L3935">
            <v>0.56078213755275397</v>
          </cell>
          <cell r="M3935">
            <v>89.56324565687575</v>
          </cell>
        </row>
        <row r="3936">
          <cell r="A3936">
            <v>3934</v>
          </cell>
          <cell r="B3936">
            <v>63</v>
          </cell>
          <cell r="C3936" t="str">
            <v>073</v>
          </cell>
          <cell r="D3936" t="str">
            <v xml:space="preserve">DEDHAM                       </v>
          </cell>
          <cell r="E3936">
            <v>0</v>
          </cell>
          <cell r="G3936">
            <v>8555</v>
          </cell>
          <cell r="H3936" t="str">
            <v xml:space="preserve">Extraordinary Maintenance (4300)   </v>
          </cell>
          <cell r="I3936">
            <v>0</v>
          </cell>
          <cell r="J3936">
            <v>0</v>
          </cell>
          <cell r="K3936">
            <v>0</v>
          </cell>
          <cell r="L3936">
            <v>0</v>
          </cell>
          <cell r="M3936">
            <v>0</v>
          </cell>
        </row>
        <row r="3937">
          <cell r="A3937">
            <v>3935</v>
          </cell>
          <cell r="B3937">
            <v>64</v>
          </cell>
          <cell r="C3937" t="str">
            <v>073</v>
          </cell>
          <cell r="D3937" t="str">
            <v xml:space="preserve">DEDHAM                       </v>
          </cell>
          <cell r="E3937">
            <v>0</v>
          </cell>
          <cell r="G3937">
            <v>8560</v>
          </cell>
          <cell r="H3937" t="str">
            <v>Networking and Telecommunications (4400)</v>
          </cell>
          <cell r="I3937">
            <v>0</v>
          </cell>
          <cell r="J3937">
            <v>0</v>
          </cell>
          <cell r="K3937">
            <v>0</v>
          </cell>
          <cell r="L3937">
            <v>0</v>
          </cell>
          <cell r="M3937">
            <v>0</v>
          </cell>
        </row>
        <row r="3938">
          <cell r="A3938">
            <v>3936</v>
          </cell>
          <cell r="B3938">
            <v>65</v>
          </cell>
          <cell r="C3938" t="str">
            <v>073</v>
          </cell>
          <cell r="D3938" t="str">
            <v xml:space="preserve">DEDHAM                       </v>
          </cell>
          <cell r="E3938">
            <v>0</v>
          </cell>
          <cell r="G3938">
            <v>8565</v>
          </cell>
          <cell r="H3938" t="str">
            <v>Technology Maintenance (4450)</v>
          </cell>
          <cell r="I3938">
            <v>0</v>
          </cell>
          <cell r="J3938">
            <v>0</v>
          </cell>
          <cell r="K3938">
            <v>0</v>
          </cell>
          <cell r="L3938">
            <v>0</v>
          </cell>
          <cell r="M3938">
            <v>0</v>
          </cell>
        </row>
        <row r="3939">
          <cell r="A3939">
            <v>3937</v>
          </cell>
          <cell r="B3939">
            <v>66</v>
          </cell>
          <cell r="C3939" t="str">
            <v>073</v>
          </cell>
          <cell r="D3939" t="str">
            <v xml:space="preserve">DEDHAM                       </v>
          </cell>
          <cell r="E3939">
            <v>13</v>
          </cell>
          <cell r="F3939" t="str">
            <v>Insurance, Retirement Programs and Other</v>
          </cell>
          <cell r="I3939">
            <v>7609723</v>
          </cell>
          <cell r="J3939">
            <v>284120</v>
          </cell>
          <cell r="K3939">
            <v>7893843</v>
          </cell>
          <cell r="L3939">
            <v>17.241924387306494</v>
          </cell>
          <cell r="M3939">
            <v>2753.7302030279775</v>
          </cell>
        </row>
        <row r="3940">
          <cell r="A3940">
            <v>3938</v>
          </cell>
          <cell r="B3940">
            <v>67</v>
          </cell>
          <cell r="C3940" t="str">
            <v>073</v>
          </cell>
          <cell r="D3940" t="str">
            <v xml:space="preserve">DEDHAM                       </v>
          </cell>
          <cell r="E3940">
            <v>0</v>
          </cell>
          <cell r="G3940">
            <v>8570</v>
          </cell>
          <cell r="H3940" t="str">
            <v>Employer Retirement Contributions (5100)</v>
          </cell>
          <cell r="I3940">
            <v>659632</v>
          </cell>
          <cell r="J3940">
            <v>91656</v>
          </cell>
          <cell r="K3940">
            <v>751288</v>
          </cell>
          <cell r="L3940">
            <v>1.640981571218318</v>
          </cell>
          <cell r="M3940">
            <v>262.08330426288984</v>
          </cell>
        </row>
        <row r="3941">
          <cell r="A3941">
            <v>3939</v>
          </cell>
          <cell r="B3941">
            <v>68</v>
          </cell>
          <cell r="C3941" t="str">
            <v>073</v>
          </cell>
          <cell r="D3941" t="str">
            <v xml:space="preserve">DEDHAM                       </v>
          </cell>
          <cell r="E3941">
            <v>0</v>
          </cell>
          <cell r="G3941">
            <v>8575</v>
          </cell>
          <cell r="H3941" t="str">
            <v>Insurance for Active Employees (5200)</v>
          </cell>
          <cell r="I3941">
            <v>4996863</v>
          </cell>
          <cell r="J3941">
            <v>192464</v>
          </cell>
          <cell r="K3941">
            <v>5189327</v>
          </cell>
          <cell r="L3941">
            <v>11.334654585226492</v>
          </cell>
          <cell r="M3941">
            <v>1810.2724481964697</v>
          </cell>
        </row>
        <row r="3942">
          <cell r="A3942">
            <v>3940</v>
          </cell>
          <cell r="B3942">
            <v>69</v>
          </cell>
          <cell r="C3942" t="str">
            <v>073</v>
          </cell>
          <cell r="D3942" t="str">
            <v xml:space="preserve">DEDHAM                       </v>
          </cell>
          <cell r="E3942">
            <v>0</v>
          </cell>
          <cell r="G3942">
            <v>8580</v>
          </cell>
          <cell r="H3942" t="str">
            <v>Insurance for Retired School Employees (5250)</v>
          </cell>
          <cell r="I3942">
            <v>1464276</v>
          </cell>
          <cell r="J3942">
            <v>0</v>
          </cell>
          <cell r="K3942">
            <v>1464276</v>
          </cell>
          <cell r="L3942">
            <v>3.1983073484166842</v>
          </cell>
          <cell r="M3942">
            <v>510.8058326937836</v>
          </cell>
        </row>
        <row r="3943">
          <cell r="A3943">
            <v>3941</v>
          </cell>
          <cell r="B3943">
            <v>70</v>
          </cell>
          <cell r="C3943" t="str">
            <v>073</v>
          </cell>
          <cell r="D3943" t="str">
            <v xml:space="preserve">DEDHAM                       </v>
          </cell>
          <cell r="E3943">
            <v>0</v>
          </cell>
          <cell r="G3943">
            <v>8585</v>
          </cell>
          <cell r="H3943" t="str">
            <v>Other Non-Employee Insurance (5260)</v>
          </cell>
          <cell r="I3943">
            <v>399151</v>
          </cell>
          <cell r="J3943">
            <v>0</v>
          </cell>
          <cell r="K3943">
            <v>399151</v>
          </cell>
          <cell r="L3943">
            <v>0.87183534827304954</v>
          </cell>
          <cell r="M3943">
            <v>139.24195911532826</v>
          </cell>
        </row>
        <row r="3944">
          <cell r="A3944">
            <v>3942</v>
          </cell>
          <cell r="B3944">
            <v>71</v>
          </cell>
          <cell r="C3944" t="str">
            <v>073</v>
          </cell>
          <cell r="D3944" t="str">
            <v xml:space="preserve">DEDHAM                       </v>
          </cell>
          <cell r="E3944">
            <v>0</v>
          </cell>
          <cell r="G3944">
            <v>8590</v>
          </cell>
          <cell r="H3944" t="str">
            <v xml:space="preserve">Rental Lease of Equipment (5300)   </v>
          </cell>
          <cell r="I3944">
            <v>0</v>
          </cell>
          <cell r="J3944">
            <v>0</v>
          </cell>
          <cell r="K3944">
            <v>0</v>
          </cell>
          <cell r="L3944">
            <v>0</v>
          </cell>
          <cell r="M3944">
            <v>0</v>
          </cell>
        </row>
        <row r="3945">
          <cell r="A3945">
            <v>3943</v>
          </cell>
          <cell r="B3945">
            <v>72</v>
          </cell>
          <cell r="C3945" t="str">
            <v>073</v>
          </cell>
          <cell r="D3945" t="str">
            <v xml:space="preserve">DEDHAM                       </v>
          </cell>
          <cell r="E3945">
            <v>0</v>
          </cell>
          <cell r="G3945">
            <v>8595</v>
          </cell>
          <cell r="H3945" t="str">
            <v>Rental Lease  of Buildings (5350)</v>
          </cell>
          <cell r="I3945">
            <v>0</v>
          </cell>
          <cell r="J3945">
            <v>0</v>
          </cell>
          <cell r="K3945">
            <v>0</v>
          </cell>
          <cell r="L3945">
            <v>0</v>
          </cell>
          <cell r="M3945">
            <v>0</v>
          </cell>
        </row>
        <row r="3946">
          <cell r="A3946">
            <v>3944</v>
          </cell>
          <cell r="B3946">
            <v>73</v>
          </cell>
          <cell r="C3946" t="str">
            <v>073</v>
          </cell>
          <cell r="D3946" t="str">
            <v xml:space="preserve">DEDHAM                       </v>
          </cell>
          <cell r="E3946">
            <v>0</v>
          </cell>
          <cell r="G3946">
            <v>8600</v>
          </cell>
          <cell r="H3946" t="str">
            <v>Short Term Interest RAN's (5400)</v>
          </cell>
          <cell r="I3946">
            <v>0</v>
          </cell>
          <cell r="J3946">
            <v>0</v>
          </cell>
          <cell r="K3946">
            <v>0</v>
          </cell>
          <cell r="L3946">
            <v>0</v>
          </cell>
          <cell r="M3946">
            <v>0</v>
          </cell>
        </row>
        <row r="3947">
          <cell r="A3947">
            <v>3945</v>
          </cell>
          <cell r="B3947">
            <v>74</v>
          </cell>
          <cell r="C3947" t="str">
            <v>073</v>
          </cell>
          <cell r="D3947" t="str">
            <v xml:space="preserve">DEDHAM                       </v>
          </cell>
          <cell r="E3947">
            <v>0</v>
          </cell>
          <cell r="G3947">
            <v>8610</v>
          </cell>
          <cell r="H3947" t="str">
            <v>Crossing Guards, Inspections, Bank Charges (5500)</v>
          </cell>
          <cell r="I3947">
            <v>89801</v>
          </cell>
          <cell r="J3947">
            <v>0</v>
          </cell>
          <cell r="K3947">
            <v>89801</v>
          </cell>
          <cell r="L3947">
            <v>0.19614553417195027</v>
          </cell>
          <cell r="M3947">
            <v>31.326658759506035</v>
          </cell>
        </row>
        <row r="3948">
          <cell r="A3948">
            <v>3946</v>
          </cell>
          <cell r="B3948">
            <v>75</v>
          </cell>
          <cell r="C3948" t="str">
            <v>073</v>
          </cell>
          <cell r="D3948" t="str">
            <v xml:space="preserve">DEDHAM                       </v>
          </cell>
          <cell r="E3948">
            <v>14</v>
          </cell>
          <cell r="F3948" t="str">
            <v xml:space="preserve">Payments To Out-Of-District Schools </v>
          </cell>
          <cell r="I3948">
            <v>3879520.64</v>
          </cell>
          <cell r="J3948">
            <v>876634</v>
          </cell>
          <cell r="K3948">
            <v>4756154.6399999997</v>
          </cell>
          <cell r="L3948">
            <v>10.388508952764443</v>
          </cell>
          <cell r="M3948">
            <v>50064.785684210525</v>
          </cell>
        </row>
        <row r="3949">
          <cell r="A3949">
            <v>3947</v>
          </cell>
          <cell r="B3949">
            <v>76</v>
          </cell>
          <cell r="C3949" t="str">
            <v>073</v>
          </cell>
          <cell r="D3949" t="str">
            <v xml:space="preserve">DEDHAM                       </v>
          </cell>
          <cell r="E3949">
            <v>15</v>
          </cell>
          <cell r="F3949" t="str">
            <v>Tuition To Other Schools (9000)</v>
          </cell>
          <cell r="G3949" t="str">
            <v xml:space="preserve"> </v>
          </cell>
          <cell r="I3949">
            <v>3220406</v>
          </cell>
          <cell r="J3949">
            <v>876634</v>
          </cell>
          <cell r="K3949">
            <v>4097040</v>
          </cell>
          <cell r="L3949">
            <v>8.9488546822846864</v>
          </cell>
          <cell r="M3949">
            <v>43126.73684210526</v>
          </cell>
        </row>
        <row r="3950">
          <cell r="A3950">
            <v>3948</v>
          </cell>
          <cell r="B3950">
            <v>77</v>
          </cell>
          <cell r="C3950" t="str">
            <v>073</v>
          </cell>
          <cell r="D3950" t="str">
            <v xml:space="preserve">DEDHAM                       </v>
          </cell>
          <cell r="E3950">
            <v>16</v>
          </cell>
          <cell r="F3950" t="str">
            <v>Out-of-District Transportation (3300)</v>
          </cell>
          <cell r="I3950">
            <v>659114.64</v>
          </cell>
          <cell r="K3950">
            <v>659114.64</v>
          </cell>
          <cell r="L3950">
            <v>1.4396542704797575</v>
          </cell>
          <cell r="M3950">
            <v>6938.0488421052632</v>
          </cell>
        </row>
        <row r="3951">
          <cell r="A3951">
            <v>3949</v>
          </cell>
          <cell r="B3951">
            <v>78</v>
          </cell>
          <cell r="C3951" t="str">
            <v>073</v>
          </cell>
          <cell r="D3951" t="str">
            <v xml:space="preserve">DEDHAM                       </v>
          </cell>
          <cell r="E3951">
            <v>17</v>
          </cell>
          <cell r="F3951" t="str">
            <v>TOTAL EXPENDITURES</v>
          </cell>
          <cell r="I3951">
            <v>40876511</v>
          </cell>
          <cell r="J3951">
            <v>4906331</v>
          </cell>
          <cell r="K3951">
            <v>45782842</v>
          </cell>
          <cell r="L3951">
            <v>99.999999999999986</v>
          </cell>
          <cell r="M3951">
            <v>15458.820232306862</v>
          </cell>
        </row>
        <row r="3952">
          <cell r="A3952">
            <v>3950</v>
          </cell>
          <cell r="B3952">
            <v>79</v>
          </cell>
          <cell r="C3952" t="str">
            <v>073</v>
          </cell>
          <cell r="D3952" t="str">
            <v xml:space="preserve">DEDHAM                       </v>
          </cell>
          <cell r="E3952">
            <v>18</v>
          </cell>
          <cell r="F3952" t="str">
            <v>percentage of overall spending from the general fund</v>
          </cell>
          <cell r="I3952">
            <v>89.283472179381093</v>
          </cell>
        </row>
        <row r="3953">
          <cell r="A3953">
            <v>3951</v>
          </cell>
          <cell r="B3953">
            <v>1</v>
          </cell>
          <cell r="C3953" t="str">
            <v>074</v>
          </cell>
          <cell r="D3953" t="str">
            <v xml:space="preserve">DEERFIELD                    </v>
          </cell>
          <cell r="E3953">
            <v>1</v>
          </cell>
          <cell r="F3953" t="str">
            <v>In-District FTE Average Membership</v>
          </cell>
          <cell r="G3953" t="str">
            <v xml:space="preserve"> </v>
          </cell>
        </row>
        <row r="3954">
          <cell r="A3954">
            <v>3952</v>
          </cell>
          <cell r="B3954">
            <v>2</v>
          </cell>
          <cell r="C3954" t="str">
            <v>074</v>
          </cell>
          <cell r="D3954" t="str">
            <v xml:space="preserve">DEERFIELD                    </v>
          </cell>
          <cell r="E3954">
            <v>2</v>
          </cell>
          <cell r="F3954" t="str">
            <v>Out-of-District FTE Average Membership</v>
          </cell>
          <cell r="G3954" t="str">
            <v xml:space="preserve"> </v>
          </cell>
        </row>
        <row r="3955">
          <cell r="A3955">
            <v>3953</v>
          </cell>
          <cell r="B3955">
            <v>3</v>
          </cell>
          <cell r="C3955" t="str">
            <v>074</v>
          </cell>
          <cell r="D3955" t="str">
            <v xml:space="preserve">DEERFIELD                    </v>
          </cell>
          <cell r="E3955">
            <v>3</v>
          </cell>
          <cell r="F3955" t="str">
            <v>Total FTE Average Membership</v>
          </cell>
          <cell r="G3955" t="str">
            <v xml:space="preserve"> </v>
          </cell>
        </row>
        <row r="3956">
          <cell r="A3956">
            <v>3954</v>
          </cell>
          <cell r="B3956">
            <v>4</v>
          </cell>
          <cell r="C3956" t="str">
            <v>074</v>
          </cell>
          <cell r="D3956" t="str">
            <v xml:space="preserve">DEERFIELD                    </v>
          </cell>
          <cell r="E3956">
            <v>4</v>
          </cell>
          <cell r="F3956" t="str">
            <v>Administration</v>
          </cell>
          <cell r="G3956" t="str">
            <v xml:space="preserve"> </v>
          </cell>
          <cell r="I3956">
            <v>343797</v>
          </cell>
          <cell r="J3956">
            <v>0</v>
          </cell>
          <cell r="K3956">
            <v>343797</v>
          </cell>
          <cell r="L3956">
            <v>5.8085189313245618</v>
          </cell>
          <cell r="M3956">
            <v>718.93977415307404</v>
          </cell>
        </row>
        <row r="3957">
          <cell r="A3957">
            <v>3955</v>
          </cell>
          <cell r="B3957">
            <v>5</v>
          </cell>
          <cell r="C3957" t="str">
            <v>074</v>
          </cell>
          <cell r="D3957" t="str">
            <v xml:space="preserve">DEERFIELD                    </v>
          </cell>
          <cell r="E3957">
            <v>0</v>
          </cell>
          <cell r="G3957">
            <v>8300</v>
          </cell>
          <cell r="H3957" t="str">
            <v>School Committee (1110)</v>
          </cell>
          <cell r="I3957">
            <v>16390</v>
          </cell>
          <cell r="J3957">
            <v>0</v>
          </cell>
          <cell r="K3957">
            <v>16390</v>
          </cell>
          <cell r="L3957">
            <v>0.2769123211790957</v>
          </cell>
          <cell r="M3957">
            <v>34.274362191551653</v>
          </cell>
        </row>
        <row r="3958">
          <cell r="A3958">
            <v>3956</v>
          </cell>
          <cell r="B3958">
            <v>6</v>
          </cell>
          <cell r="C3958" t="str">
            <v>074</v>
          </cell>
          <cell r="D3958" t="str">
            <v xml:space="preserve">DEERFIELD                    </v>
          </cell>
          <cell r="E3958">
            <v>0</v>
          </cell>
          <cell r="G3958">
            <v>8305</v>
          </cell>
          <cell r="H3958" t="str">
            <v>Superintendent (1210)</v>
          </cell>
          <cell r="I3958">
            <v>90644</v>
          </cell>
          <cell r="J3958">
            <v>0</v>
          </cell>
          <cell r="K3958">
            <v>90644</v>
          </cell>
          <cell r="L3958">
            <v>1.5314484710773613</v>
          </cell>
          <cell r="M3958">
            <v>189.55248849853618</v>
          </cell>
        </row>
        <row r="3959">
          <cell r="A3959">
            <v>3957</v>
          </cell>
          <cell r="B3959">
            <v>7</v>
          </cell>
          <cell r="C3959" t="str">
            <v>074</v>
          </cell>
          <cell r="D3959" t="str">
            <v xml:space="preserve">DEERFIELD                    </v>
          </cell>
          <cell r="E3959">
            <v>0</v>
          </cell>
          <cell r="G3959">
            <v>8310</v>
          </cell>
          <cell r="H3959" t="str">
            <v>Assistant Superintendents (1220)</v>
          </cell>
          <cell r="I3959">
            <v>0</v>
          </cell>
          <cell r="J3959">
            <v>0</v>
          </cell>
          <cell r="K3959">
            <v>0</v>
          </cell>
          <cell r="L3959">
            <v>0</v>
          </cell>
          <cell r="M3959">
            <v>0</v>
          </cell>
        </row>
        <row r="3960">
          <cell r="A3960">
            <v>3958</v>
          </cell>
          <cell r="B3960">
            <v>8</v>
          </cell>
          <cell r="C3960" t="str">
            <v>074</v>
          </cell>
          <cell r="D3960" t="str">
            <v xml:space="preserve">DEERFIELD                    </v>
          </cell>
          <cell r="E3960">
            <v>0</v>
          </cell>
          <cell r="G3960">
            <v>8315</v>
          </cell>
          <cell r="H3960" t="str">
            <v>Other District-Wide Administration (1230)</v>
          </cell>
          <cell r="I3960">
            <v>0</v>
          </cell>
          <cell r="J3960">
            <v>0</v>
          </cell>
          <cell r="K3960">
            <v>0</v>
          </cell>
          <cell r="L3960">
            <v>0</v>
          </cell>
          <cell r="M3960">
            <v>0</v>
          </cell>
        </row>
        <row r="3961">
          <cell r="A3961">
            <v>3959</v>
          </cell>
          <cell r="B3961">
            <v>9</v>
          </cell>
          <cell r="C3961" t="str">
            <v>074</v>
          </cell>
          <cell r="D3961" t="str">
            <v xml:space="preserve">DEERFIELD                    </v>
          </cell>
          <cell r="E3961">
            <v>0</v>
          </cell>
          <cell r="G3961">
            <v>8320</v>
          </cell>
          <cell r="H3961" t="str">
            <v>Business and Finance (1410)</v>
          </cell>
          <cell r="I3961">
            <v>125174</v>
          </cell>
          <cell r="J3961">
            <v>0</v>
          </cell>
          <cell r="K3961">
            <v>125174</v>
          </cell>
          <cell r="L3961">
            <v>2.1148397127072682</v>
          </cell>
          <cell r="M3961">
            <v>261.76076955248851</v>
          </cell>
        </row>
        <row r="3962">
          <cell r="A3962">
            <v>3960</v>
          </cell>
          <cell r="B3962">
            <v>10</v>
          </cell>
          <cell r="C3962" t="str">
            <v>074</v>
          </cell>
          <cell r="D3962" t="str">
            <v xml:space="preserve">DEERFIELD                    </v>
          </cell>
          <cell r="E3962">
            <v>0</v>
          </cell>
          <cell r="G3962">
            <v>8325</v>
          </cell>
          <cell r="H3962" t="str">
            <v>Human Resources and Benefits (1420)</v>
          </cell>
          <cell r="I3962">
            <v>68341</v>
          </cell>
          <cell r="J3962">
            <v>0</v>
          </cell>
          <cell r="K3962">
            <v>68341</v>
          </cell>
          <cell r="L3962">
            <v>1.1546348347590347</v>
          </cell>
          <cell r="M3962">
            <v>142.91300710999582</v>
          </cell>
        </row>
        <row r="3963">
          <cell r="A3963">
            <v>3961</v>
          </cell>
          <cell r="B3963">
            <v>11</v>
          </cell>
          <cell r="C3963" t="str">
            <v>074</v>
          </cell>
          <cell r="D3963" t="str">
            <v xml:space="preserve">DEERFIELD                    </v>
          </cell>
          <cell r="E3963">
            <v>0</v>
          </cell>
          <cell r="G3963">
            <v>8330</v>
          </cell>
          <cell r="H3963" t="str">
            <v>Legal Service For School Committee (1430)</v>
          </cell>
          <cell r="I3963">
            <v>6238</v>
          </cell>
          <cell r="J3963">
            <v>0</v>
          </cell>
          <cell r="K3963">
            <v>6238</v>
          </cell>
          <cell r="L3963">
            <v>0.10539225500397797</v>
          </cell>
          <cell r="M3963">
            <v>13.044751150146382</v>
          </cell>
        </row>
        <row r="3964">
          <cell r="A3964">
            <v>3962</v>
          </cell>
          <cell r="B3964">
            <v>12</v>
          </cell>
          <cell r="C3964" t="str">
            <v>074</v>
          </cell>
          <cell r="D3964" t="str">
            <v xml:space="preserve">DEERFIELD                    </v>
          </cell>
          <cell r="E3964">
            <v>0</v>
          </cell>
          <cell r="G3964">
            <v>8335</v>
          </cell>
          <cell r="H3964" t="str">
            <v>Legal Settlements (1435)</v>
          </cell>
          <cell r="I3964">
            <v>0</v>
          </cell>
          <cell r="J3964">
            <v>0</v>
          </cell>
          <cell r="K3964">
            <v>0</v>
          </cell>
          <cell r="L3964">
            <v>0</v>
          </cell>
          <cell r="M3964">
            <v>0</v>
          </cell>
        </row>
        <row r="3965">
          <cell r="A3965">
            <v>3963</v>
          </cell>
          <cell r="B3965">
            <v>13</v>
          </cell>
          <cell r="C3965" t="str">
            <v>074</v>
          </cell>
          <cell r="D3965" t="str">
            <v xml:space="preserve">DEERFIELD                    </v>
          </cell>
          <cell r="E3965">
            <v>0</v>
          </cell>
          <cell r="G3965">
            <v>8340</v>
          </cell>
          <cell r="H3965" t="str">
            <v>District-wide Information Mgmt and Tech (1450)</v>
          </cell>
          <cell r="I3965">
            <v>37010</v>
          </cell>
          <cell r="J3965">
            <v>0</v>
          </cell>
          <cell r="K3965">
            <v>37010</v>
          </cell>
          <cell r="L3965">
            <v>0.62529133659782377</v>
          </cell>
          <cell r="M3965">
            <v>77.394395650355506</v>
          </cell>
        </row>
        <row r="3966">
          <cell r="A3966">
            <v>3964</v>
          </cell>
          <cell r="B3966">
            <v>14</v>
          </cell>
          <cell r="C3966" t="str">
            <v>074</v>
          </cell>
          <cell r="D3966" t="str">
            <v xml:space="preserve">DEERFIELD                    </v>
          </cell>
          <cell r="E3966">
            <v>5</v>
          </cell>
          <cell r="F3966" t="str">
            <v xml:space="preserve">Instructional Leadership </v>
          </cell>
          <cell r="I3966">
            <v>282082</v>
          </cell>
          <cell r="J3966">
            <v>0</v>
          </cell>
          <cell r="K3966">
            <v>282082</v>
          </cell>
          <cell r="L3966">
            <v>4.7658316890080341</v>
          </cell>
          <cell r="M3966">
            <v>589.88289418653289</v>
          </cell>
        </row>
        <row r="3967">
          <cell r="A3967">
            <v>3965</v>
          </cell>
          <cell r="B3967">
            <v>15</v>
          </cell>
          <cell r="C3967" t="str">
            <v>074</v>
          </cell>
          <cell r="D3967" t="str">
            <v xml:space="preserve">DEERFIELD                    </v>
          </cell>
          <cell r="E3967">
            <v>0</v>
          </cell>
          <cell r="G3967">
            <v>8345</v>
          </cell>
          <cell r="H3967" t="str">
            <v>Curriculum Directors  (Supervisory) (2110)</v>
          </cell>
          <cell r="I3967">
            <v>58252</v>
          </cell>
          <cell r="J3967">
            <v>0</v>
          </cell>
          <cell r="K3967">
            <v>58252</v>
          </cell>
          <cell r="L3967">
            <v>0.98417916615769874</v>
          </cell>
          <cell r="M3967">
            <v>121.81514010874112</v>
          </cell>
        </row>
        <row r="3968">
          <cell r="A3968">
            <v>3966</v>
          </cell>
          <cell r="B3968">
            <v>16</v>
          </cell>
          <cell r="C3968" t="str">
            <v>074</v>
          </cell>
          <cell r="D3968" t="str">
            <v xml:space="preserve">DEERFIELD                    </v>
          </cell>
          <cell r="E3968">
            <v>0</v>
          </cell>
          <cell r="G3968">
            <v>8350</v>
          </cell>
          <cell r="H3968" t="str">
            <v>Department Heads  (Non-Supervisory) (2120)</v>
          </cell>
          <cell r="I3968">
            <v>0</v>
          </cell>
          <cell r="J3968">
            <v>0</v>
          </cell>
          <cell r="K3968">
            <v>0</v>
          </cell>
          <cell r="L3968">
            <v>0</v>
          </cell>
          <cell r="M3968">
            <v>0</v>
          </cell>
        </row>
        <row r="3969">
          <cell r="A3969">
            <v>3967</v>
          </cell>
          <cell r="B3969">
            <v>17</v>
          </cell>
          <cell r="C3969" t="str">
            <v>074</v>
          </cell>
          <cell r="D3969" t="str">
            <v xml:space="preserve">DEERFIELD                    </v>
          </cell>
          <cell r="E3969">
            <v>0</v>
          </cell>
          <cell r="G3969">
            <v>8355</v>
          </cell>
          <cell r="H3969" t="str">
            <v>School Leadership-Building (2210)</v>
          </cell>
          <cell r="I3969">
            <v>223830</v>
          </cell>
          <cell r="J3969">
            <v>0</v>
          </cell>
          <cell r="K3969">
            <v>223830</v>
          </cell>
          <cell r="L3969">
            <v>3.7816525228503353</v>
          </cell>
          <cell r="M3969">
            <v>468.06775407779173</v>
          </cell>
        </row>
        <row r="3970">
          <cell r="A3970">
            <v>3968</v>
          </cell>
          <cell r="B3970">
            <v>18</v>
          </cell>
          <cell r="C3970" t="str">
            <v>074</v>
          </cell>
          <cell r="D3970" t="str">
            <v xml:space="preserve">DEERFIELD                    </v>
          </cell>
          <cell r="E3970">
            <v>0</v>
          </cell>
          <cell r="G3970">
            <v>8360</v>
          </cell>
          <cell r="H3970" t="str">
            <v>Curriculum Leaders/Dept Heads-Building Level (2220)</v>
          </cell>
          <cell r="I3970">
            <v>0</v>
          </cell>
          <cell r="J3970">
            <v>0</v>
          </cell>
          <cell r="K3970">
            <v>0</v>
          </cell>
          <cell r="L3970">
            <v>0</v>
          </cell>
          <cell r="M3970">
            <v>0</v>
          </cell>
        </row>
        <row r="3971">
          <cell r="A3971">
            <v>3969</v>
          </cell>
          <cell r="B3971">
            <v>19</v>
          </cell>
          <cell r="C3971" t="str">
            <v>074</v>
          </cell>
          <cell r="D3971" t="str">
            <v xml:space="preserve">DEERFIELD                    </v>
          </cell>
          <cell r="E3971">
            <v>0</v>
          </cell>
          <cell r="G3971">
            <v>8365</v>
          </cell>
          <cell r="H3971" t="str">
            <v>Building Technology (2250)</v>
          </cell>
          <cell r="I3971">
            <v>0</v>
          </cell>
          <cell r="J3971">
            <v>0</v>
          </cell>
          <cell r="K3971">
            <v>0</v>
          </cell>
          <cell r="L3971">
            <v>0</v>
          </cell>
          <cell r="M3971">
            <v>0</v>
          </cell>
        </row>
        <row r="3972">
          <cell r="A3972">
            <v>3970</v>
          </cell>
          <cell r="B3972">
            <v>20</v>
          </cell>
          <cell r="C3972" t="str">
            <v>074</v>
          </cell>
          <cell r="D3972" t="str">
            <v xml:space="preserve">DEERFIELD                    </v>
          </cell>
          <cell r="E3972">
            <v>0</v>
          </cell>
          <cell r="G3972">
            <v>8380</v>
          </cell>
          <cell r="H3972" t="str">
            <v>Instructional Coordinators and Team Leaders (2315)</v>
          </cell>
          <cell r="I3972">
            <v>0</v>
          </cell>
          <cell r="J3972">
            <v>0</v>
          </cell>
          <cell r="K3972">
            <v>0</v>
          </cell>
          <cell r="L3972">
            <v>0</v>
          </cell>
          <cell r="M3972">
            <v>0</v>
          </cell>
        </row>
        <row r="3973">
          <cell r="A3973">
            <v>3971</v>
          </cell>
          <cell r="B3973">
            <v>21</v>
          </cell>
          <cell r="C3973" t="str">
            <v>074</v>
          </cell>
          <cell r="D3973" t="str">
            <v xml:space="preserve">DEERFIELD                    </v>
          </cell>
          <cell r="E3973">
            <v>6</v>
          </cell>
          <cell r="F3973" t="str">
            <v>Classroom and Specialist Teachers</v>
          </cell>
          <cell r="I3973">
            <v>1899230</v>
          </cell>
          <cell r="J3973">
            <v>207813</v>
          </cell>
          <cell r="K3973">
            <v>2107043</v>
          </cell>
          <cell r="L3973">
            <v>35.598912016727603</v>
          </cell>
          <cell r="M3973">
            <v>4406.1961522375577</v>
          </cell>
        </row>
        <row r="3974">
          <cell r="A3974">
            <v>3972</v>
          </cell>
          <cell r="B3974">
            <v>22</v>
          </cell>
          <cell r="C3974" t="str">
            <v>074</v>
          </cell>
          <cell r="D3974" t="str">
            <v xml:space="preserve">DEERFIELD                    </v>
          </cell>
          <cell r="E3974">
            <v>0</v>
          </cell>
          <cell r="G3974">
            <v>8370</v>
          </cell>
          <cell r="H3974" t="str">
            <v>Teachers, Classroom (2305)</v>
          </cell>
          <cell r="I3974">
            <v>1703797</v>
          </cell>
          <cell r="J3974">
            <v>183960</v>
          </cell>
          <cell r="K3974">
            <v>1887757</v>
          </cell>
          <cell r="L3974">
            <v>31.894031280786223</v>
          </cell>
          <cell r="M3974">
            <v>3947.6306984525304</v>
          </cell>
        </row>
        <row r="3975">
          <cell r="A3975">
            <v>3973</v>
          </cell>
          <cell r="B3975">
            <v>23</v>
          </cell>
          <cell r="C3975" t="str">
            <v>074</v>
          </cell>
          <cell r="D3975" t="str">
            <v xml:space="preserve">DEERFIELD                    </v>
          </cell>
          <cell r="E3975">
            <v>0</v>
          </cell>
          <cell r="G3975">
            <v>8375</v>
          </cell>
          <cell r="H3975" t="str">
            <v>Teachers, Specialists  (2310)</v>
          </cell>
          <cell r="I3975">
            <v>195433</v>
          </cell>
          <cell r="J3975">
            <v>23853</v>
          </cell>
          <cell r="K3975">
            <v>219286</v>
          </cell>
          <cell r="L3975">
            <v>3.7048807359413778</v>
          </cell>
          <cell r="M3975">
            <v>458.56545378502722</v>
          </cell>
        </row>
        <row r="3976">
          <cell r="A3976">
            <v>3974</v>
          </cell>
          <cell r="B3976">
            <v>24</v>
          </cell>
          <cell r="C3976" t="str">
            <v>074</v>
          </cell>
          <cell r="D3976" t="str">
            <v xml:space="preserve">DEERFIELD                    </v>
          </cell>
          <cell r="E3976">
            <v>7</v>
          </cell>
          <cell r="F3976" t="str">
            <v>Other Teaching Services</v>
          </cell>
          <cell r="I3976">
            <v>512086</v>
          </cell>
          <cell r="J3976">
            <v>490625</v>
          </cell>
          <cell r="K3976">
            <v>1002711</v>
          </cell>
          <cell r="L3976">
            <v>16.941002469909225</v>
          </cell>
          <cell r="M3976">
            <v>2096.8444165621081</v>
          </cell>
        </row>
        <row r="3977">
          <cell r="A3977">
            <v>3975</v>
          </cell>
          <cell r="B3977">
            <v>25</v>
          </cell>
          <cell r="C3977" t="str">
            <v>074</v>
          </cell>
          <cell r="D3977" t="str">
            <v xml:space="preserve">DEERFIELD                    </v>
          </cell>
          <cell r="E3977">
            <v>0</v>
          </cell>
          <cell r="G3977">
            <v>8385</v>
          </cell>
          <cell r="H3977" t="str">
            <v>Medical/ Therapeutic Services (2320)</v>
          </cell>
          <cell r="I3977">
            <v>177899</v>
          </cell>
          <cell r="J3977">
            <v>86151</v>
          </cell>
          <cell r="K3977">
            <v>264050</v>
          </cell>
          <cell r="L3977">
            <v>4.4611774501122774</v>
          </cell>
          <cell r="M3977">
            <v>552.17482225010463</v>
          </cell>
        </row>
        <row r="3978">
          <cell r="A3978">
            <v>3976</v>
          </cell>
          <cell r="B3978">
            <v>26</v>
          </cell>
          <cell r="C3978" t="str">
            <v>074</v>
          </cell>
          <cell r="D3978" t="str">
            <v xml:space="preserve">DEERFIELD                    </v>
          </cell>
          <cell r="E3978">
            <v>0</v>
          </cell>
          <cell r="G3978">
            <v>8390</v>
          </cell>
          <cell r="H3978" t="str">
            <v>Substitute Teachers (2325)</v>
          </cell>
          <cell r="I3978">
            <v>47431</v>
          </cell>
          <cell r="J3978">
            <v>15899</v>
          </cell>
          <cell r="K3978">
            <v>63330</v>
          </cell>
          <cell r="L3978">
            <v>1.0699729896444252</v>
          </cell>
          <cell r="M3978">
            <v>132.43412797992471</v>
          </cell>
        </row>
        <row r="3979">
          <cell r="A3979">
            <v>3977</v>
          </cell>
          <cell r="B3979">
            <v>27</v>
          </cell>
          <cell r="C3979" t="str">
            <v>074</v>
          </cell>
          <cell r="D3979" t="str">
            <v xml:space="preserve">DEERFIELD                    </v>
          </cell>
          <cell r="E3979">
            <v>0</v>
          </cell>
          <cell r="G3979">
            <v>8395</v>
          </cell>
          <cell r="H3979" t="str">
            <v>Non-Clerical Paraprofs./Instructional Assistants (2330)</v>
          </cell>
          <cell r="I3979">
            <v>245361</v>
          </cell>
          <cell r="J3979">
            <v>388575</v>
          </cell>
          <cell r="K3979">
            <v>633936</v>
          </cell>
          <cell r="L3979">
            <v>10.710475243379573</v>
          </cell>
          <cell r="M3979">
            <v>1325.6712672521958</v>
          </cell>
        </row>
        <row r="3980">
          <cell r="A3980">
            <v>3978</v>
          </cell>
          <cell r="B3980">
            <v>28</v>
          </cell>
          <cell r="C3980" t="str">
            <v>074</v>
          </cell>
          <cell r="D3980" t="str">
            <v xml:space="preserve">DEERFIELD                    </v>
          </cell>
          <cell r="E3980">
            <v>0</v>
          </cell>
          <cell r="G3980">
            <v>8400</v>
          </cell>
          <cell r="H3980" t="str">
            <v>Librarians and Media Center Directors (2340)</v>
          </cell>
          <cell r="I3980">
            <v>41395</v>
          </cell>
          <cell r="J3980">
            <v>0</v>
          </cell>
          <cell r="K3980">
            <v>41395</v>
          </cell>
          <cell r="L3980">
            <v>0.69937678677295101</v>
          </cell>
          <cell r="M3980">
            <v>86.564199079882897</v>
          </cell>
        </row>
        <row r="3981">
          <cell r="A3981">
            <v>3979</v>
          </cell>
          <cell r="B3981">
            <v>29</v>
          </cell>
          <cell r="C3981" t="str">
            <v>074</v>
          </cell>
          <cell r="D3981" t="str">
            <v xml:space="preserve">DEERFIELD                    </v>
          </cell>
          <cell r="E3981">
            <v>8</v>
          </cell>
          <cell r="F3981" t="str">
            <v>Professional Development</v>
          </cell>
          <cell r="I3981">
            <v>76516</v>
          </cell>
          <cell r="J3981">
            <v>11000</v>
          </cell>
          <cell r="K3981">
            <v>87516</v>
          </cell>
          <cell r="L3981">
            <v>1.4786002867791177</v>
          </cell>
          <cell r="M3981">
            <v>183.01129234629863</v>
          </cell>
        </row>
        <row r="3982">
          <cell r="A3982">
            <v>3980</v>
          </cell>
          <cell r="B3982">
            <v>30</v>
          </cell>
          <cell r="C3982" t="str">
            <v>074</v>
          </cell>
          <cell r="D3982" t="str">
            <v xml:space="preserve">DEERFIELD                    </v>
          </cell>
          <cell r="E3982">
            <v>0</v>
          </cell>
          <cell r="G3982">
            <v>8405</v>
          </cell>
          <cell r="H3982" t="str">
            <v>Professional Development Leadership (2351)</v>
          </cell>
          <cell r="I3982">
            <v>9091</v>
          </cell>
          <cell r="J3982">
            <v>0</v>
          </cell>
          <cell r="K3982">
            <v>9091</v>
          </cell>
          <cell r="L3982">
            <v>0.15359425941666621</v>
          </cell>
          <cell r="M3982">
            <v>19.010874111250523</v>
          </cell>
        </row>
        <row r="3983">
          <cell r="A3983">
            <v>3981</v>
          </cell>
          <cell r="B3983">
            <v>31</v>
          </cell>
          <cell r="C3983" t="str">
            <v>074</v>
          </cell>
          <cell r="D3983" t="str">
            <v xml:space="preserve">DEERFIELD                    </v>
          </cell>
          <cell r="E3983">
            <v>0</v>
          </cell>
          <cell r="G3983">
            <v>8410</v>
          </cell>
          <cell r="H3983" t="str">
            <v>Teacher/Instructional Staff-Professional Days (2353)</v>
          </cell>
          <cell r="I3983">
            <v>44040</v>
          </cell>
          <cell r="J3983">
            <v>0</v>
          </cell>
          <cell r="K3983">
            <v>44040</v>
          </cell>
          <cell r="L3983">
            <v>0.74406458967220102</v>
          </cell>
          <cell r="M3983">
            <v>92.095357590966131</v>
          </cell>
        </row>
        <row r="3984">
          <cell r="A3984">
            <v>3982</v>
          </cell>
          <cell r="B3984">
            <v>32</v>
          </cell>
          <cell r="C3984" t="str">
            <v>074</v>
          </cell>
          <cell r="D3984" t="str">
            <v xml:space="preserve">DEERFIELD                    </v>
          </cell>
          <cell r="E3984">
            <v>0</v>
          </cell>
          <cell r="G3984">
            <v>8415</v>
          </cell>
          <cell r="H3984" t="str">
            <v>Substitutes for Instructional Staff at Prof. Dev. (2355)</v>
          </cell>
          <cell r="I3984">
            <v>0</v>
          </cell>
          <cell r="J3984">
            <v>0</v>
          </cell>
          <cell r="K3984">
            <v>0</v>
          </cell>
          <cell r="L3984">
            <v>0</v>
          </cell>
          <cell r="M3984">
            <v>0</v>
          </cell>
        </row>
        <row r="3985">
          <cell r="A3985">
            <v>3983</v>
          </cell>
          <cell r="B3985">
            <v>33</v>
          </cell>
          <cell r="C3985" t="str">
            <v>074</v>
          </cell>
          <cell r="D3985" t="str">
            <v xml:space="preserve">DEERFIELD                    </v>
          </cell>
          <cell r="E3985">
            <v>0</v>
          </cell>
          <cell r="G3985">
            <v>8420</v>
          </cell>
          <cell r="H3985" t="str">
            <v>Prof. Dev.  Stipends, Providers and Expenses (2357)</v>
          </cell>
          <cell r="I3985">
            <v>23385</v>
          </cell>
          <cell r="J3985">
            <v>11000</v>
          </cell>
          <cell r="K3985">
            <v>34385</v>
          </cell>
          <cell r="L3985">
            <v>0.58094143769025053</v>
          </cell>
          <cell r="M3985">
            <v>71.905060644081971</v>
          </cell>
        </row>
        <row r="3986">
          <cell r="A3986">
            <v>3984</v>
          </cell>
          <cell r="B3986">
            <v>34</v>
          </cell>
          <cell r="C3986" t="str">
            <v>074</v>
          </cell>
          <cell r="D3986" t="str">
            <v xml:space="preserve">DEERFIELD                    </v>
          </cell>
          <cell r="E3986">
            <v>9</v>
          </cell>
          <cell r="F3986" t="str">
            <v>Instructional Materials, Equipment and Technology</v>
          </cell>
          <cell r="I3986">
            <v>100357</v>
          </cell>
          <cell r="J3986">
            <v>24827</v>
          </cell>
          <cell r="K3986">
            <v>125184</v>
          </cell>
          <cell r="L3986">
            <v>2.1150086647031068</v>
          </cell>
          <cell r="M3986">
            <v>261.78168130489337</v>
          </cell>
        </row>
        <row r="3987">
          <cell r="A3987">
            <v>3985</v>
          </cell>
          <cell r="B3987">
            <v>35</v>
          </cell>
          <cell r="C3987" t="str">
            <v>074</v>
          </cell>
          <cell r="D3987" t="str">
            <v xml:space="preserve">DEERFIELD                    </v>
          </cell>
          <cell r="E3987">
            <v>0</v>
          </cell>
          <cell r="G3987">
            <v>8425</v>
          </cell>
          <cell r="H3987" t="str">
            <v>Textbooks &amp; Related Software/Media/Materials (2410)</v>
          </cell>
          <cell r="I3987">
            <v>12369</v>
          </cell>
          <cell r="J3987">
            <v>0</v>
          </cell>
          <cell r="K3987">
            <v>12369</v>
          </cell>
          <cell r="L3987">
            <v>0.20897672365248535</v>
          </cell>
          <cell r="M3987">
            <v>25.865746549560853</v>
          </cell>
        </row>
        <row r="3988">
          <cell r="A3988">
            <v>3986</v>
          </cell>
          <cell r="B3988">
            <v>36</v>
          </cell>
          <cell r="C3988" t="str">
            <v>074</v>
          </cell>
          <cell r="D3988" t="str">
            <v xml:space="preserve">DEERFIELD                    </v>
          </cell>
          <cell r="E3988">
            <v>0</v>
          </cell>
          <cell r="G3988">
            <v>8430</v>
          </cell>
          <cell r="H3988" t="str">
            <v>Other Instructional Materials (2415)</v>
          </cell>
          <cell r="I3988">
            <v>12927</v>
          </cell>
          <cell r="J3988">
            <v>2319</v>
          </cell>
          <cell r="K3988">
            <v>15246</v>
          </cell>
          <cell r="L3988">
            <v>0.25758421285518568</v>
          </cell>
          <cell r="M3988">
            <v>31.882057716436638</v>
          </cell>
        </row>
        <row r="3989">
          <cell r="A3989">
            <v>3987</v>
          </cell>
          <cell r="B3989">
            <v>37</v>
          </cell>
          <cell r="C3989" t="str">
            <v>074</v>
          </cell>
          <cell r="D3989" t="str">
            <v xml:space="preserve">DEERFIELD                    </v>
          </cell>
          <cell r="E3989">
            <v>0</v>
          </cell>
          <cell r="G3989">
            <v>8435</v>
          </cell>
          <cell r="H3989" t="str">
            <v>Instructional Equipment (2420)</v>
          </cell>
          <cell r="I3989">
            <v>0</v>
          </cell>
          <cell r="J3989">
            <v>2000</v>
          </cell>
          <cell r="K3989">
            <v>2000</v>
          </cell>
          <cell r="L3989">
            <v>3.3790399167674887E-2</v>
          </cell>
          <cell r="M3989">
            <v>4.1823504809703058</v>
          </cell>
        </row>
        <row r="3990">
          <cell r="A3990">
            <v>3988</v>
          </cell>
          <cell r="B3990">
            <v>38</v>
          </cell>
          <cell r="C3990" t="str">
            <v>074</v>
          </cell>
          <cell r="D3990" t="str">
            <v xml:space="preserve">DEERFIELD                    </v>
          </cell>
          <cell r="E3990">
            <v>0</v>
          </cell>
          <cell r="G3990">
            <v>8440</v>
          </cell>
          <cell r="H3990" t="str">
            <v>General Supplies (2430)</v>
          </cell>
          <cell r="I3990">
            <v>42044</v>
          </cell>
          <cell r="J3990">
            <v>0</v>
          </cell>
          <cell r="K3990">
            <v>42044</v>
          </cell>
          <cell r="L3990">
            <v>0.71034177130286147</v>
          </cell>
          <cell r="M3990">
            <v>87.921371810957766</v>
          </cell>
        </row>
        <row r="3991">
          <cell r="A3991">
            <v>3989</v>
          </cell>
          <cell r="B3991">
            <v>39</v>
          </cell>
          <cell r="C3991" t="str">
            <v>074</v>
          </cell>
          <cell r="D3991" t="str">
            <v xml:space="preserve">DEERFIELD                    </v>
          </cell>
          <cell r="E3991">
            <v>0</v>
          </cell>
          <cell r="G3991">
            <v>8445</v>
          </cell>
          <cell r="H3991" t="str">
            <v>Other Instructional Services (2440)</v>
          </cell>
          <cell r="I3991">
            <v>13367</v>
          </cell>
          <cell r="J3991">
            <v>20508</v>
          </cell>
          <cell r="K3991">
            <v>33875</v>
          </cell>
          <cell r="L3991">
            <v>0.57232488590249342</v>
          </cell>
          <cell r="M3991">
            <v>70.838561271434543</v>
          </cell>
        </row>
        <row r="3992">
          <cell r="A3992">
            <v>3990</v>
          </cell>
          <cell r="B3992">
            <v>40</v>
          </cell>
          <cell r="C3992" t="str">
            <v>074</v>
          </cell>
          <cell r="D3992" t="str">
            <v xml:space="preserve">DEERFIELD                    </v>
          </cell>
          <cell r="E3992">
            <v>0</v>
          </cell>
          <cell r="G3992">
            <v>8450</v>
          </cell>
          <cell r="H3992" t="str">
            <v>Classroom Instructional Technology (2451)</v>
          </cell>
          <cell r="I3992">
            <v>19650</v>
          </cell>
          <cell r="J3992">
            <v>0</v>
          </cell>
          <cell r="K3992">
            <v>19650</v>
          </cell>
          <cell r="L3992">
            <v>0.33199067182240577</v>
          </cell>
          <cell r="M3992">
            <v>41.091593475533251</v>
          </cell>
        </row>
        <row r="3993">
          <cell r="A3993">
            <v>3991</v>
          </cell>
          <cell r="B3993">
            <v>41</v>
          </cell>
          <cell r="C3993" t="str">
            <v>074</v>
          </cell>
          <cell r="D3993" t="str">
            <v xml:space="preserve">DEERFIELD                    </v>
          </cell>
          <cell r="E3993">
            <v>0</v>
          </cell>
          <cell r="G3993">
            <v>8455</v>
          </cell>
          <cell r="H3993" t="str">
            <v>Other Instructional Hardware  (2453)</v>
          </cell>
          <cell r="I3993">
            <v>0</v>
          </cell>
          <cell r="J3993">
            <v>0</v>
          </cell>
          <cell r="K3993">
            <v>0</v>
          </cell>
          <cell r="L3993">
            <v>0</v>
          </cell>
          <cell r="M3993">
            <v>0</v>
          </cell>
        </row>
        <row r="3994">
          <cell r="A3994">
            <v>3992</v>
          </cell>
          <cell r="B3994">
            <v>42</v>
          </cell>
          <cell r="C3994" t="str">
            <v>074</v>
          </cell>
          <cell r="D3994" t="str">
            <v xml:space="preserve">DEERFIELD                    </v>
          </cell>
          <cell r="E3994">
            <v>0</v>
          </cell>
          <cell r="G3994">
            <v>8460</v>
          </cell>
          <cell r="H3994" t="str">
            <v>Instructional Software (2455)</v>
          </cell>
          <cell r="I3994">
            <v>0</v>
          </cell>
          <cell r="J3994">
            <v>0</v>
          </cell>
          <cell r="K3994">
            <v>0</v>
          </cell>
          <cell r="L3994">
            <v>0</v>
          </cell>
          <cell r="M3994">
            <v>0</v>
          </cell>
        </row>
        <row r="3995">
          <cell r="A3995">
            <v>3993</v>
          </cell>
          <cell r="B3995">
            <v>43</v>
          </cell>
          <cell r="C3995" t="str">
            <v>074</v>
          </cell>
          <cell r="D3995" t="str">
            <v xml:space="preserve">DEERFIELD                    </v>
          </cell>
          <cell r="E3995">
            <v>10</v>
          </cell>
          <cell r="F3995" t="str">
            <v>Guidance, Counseling and Testing</v>
          </cell>
          <cell r="I3995">
            <v>116918</v>
          </cell>
          <cell r="J3995">
            <v>0</v>
          </cell>
          <cell r="K3995">
            <v>116918</v>
          </cell>
          <cell r="L3995">
            <v>1.9753529449431062</v>
          </cell>
          <cell r="M3995">
            <v>244.49602676704308</v>
          </cell>
        </row>
        <row r="3996">
          <cell r="A3996">
            <v>3994</v>
          </cell>
          <cell r="B3996">
            <v>44</v>
          </cell>
          <cell r="C3996" t="str">
            <v>074</v>
          </cell>
          <cell r="D3996" t="str">
            <v xml:space="preserve">DEERFIELD                    </v>
          </cell>
          <cell r="E3996">
            <v>0</v>
          </cell>
          <cell r="G3996">
            <v>8465</v>
          </cell>
          <cell r="H3996" t="str">
            <v>Guidance and Adjustment Counselors (2710)</v>
          </cell>
          <cell r="I3996">
            <v>50205</v>
          </cell>
          <cell r="J3996">
            <v>0</v>
          </cell>
          <cell r="K3996">
            <v>50205</v>
          </cell>
          <cell r="L3996">
            <v>0.84822349510655892</v>
          </cell>
          <cell r="M3996">
            <v>104.98745294855709</v>
          </cell>
        </row>
        <row r="3997">
          <cell r="A3997">
            <v>3995</v>
          </cell>
          <cell r="B3997">
            <v>45</v>
          </cell>
          <cell r="C3997" t="str">
            <v>074</v>
          </cell>
          <cell r="D3997" t="str">
            <v xml:space="preserve">DEERFIELD                    </v>
          </cell>
          <cell r="E3997">
            <v>0</v>
          </cell>
          <cell r="G3997">
            <v>8470</v>
          </cell>
          <cell r="H3997" t="str">
            <v>Testing and Assessment (2720)</v>
          </cell>
          <cell r="I3997">
            <v>3243</v>
          </cell>
          <cell r="J3997">
            <v>0</v>
          </cell>
          <cell r="K3997">
            <v>3243</v>
          </cell>
          <cell r="L3997">
            <v>5.479113225038483E-2</v>
          </cell>
          <cell r="M3997">
            <v>6.7816813048933504</v>
          </cell>
        </row>
        <row r="3998">
          <cell r="A3998">
            <v>3996</v>
          </cell>
          <cell r="B3998">
            <v>46</v>
          </cell>
          <cell r="C3998" t="str">
            <v>074</v>
          </cell>
          <cell r="D3998" t="str">
            <v xml:space="preserve">DEERFIELD                    </v>
          </cell>
          <cell r="E3998">
            <v>0</v>
          </cell>
          <cell r="G3998">
            <v>8475</v>
          </cell>
          <cell r="H3998" t="str">
            <v>Psychological Services (2800)</v>
          </cell>
          <cell r="I3998">
            <v>63470</v>
          </cell>
          <cell r="J3998">
            <v>0</v>
          </cell>
          <cell r="K3998">
            <v>63470</v>
          </cell>
          <cell r="L3998">
            <v>1.0723383175861625</v>
          </cell>
          <cell r="M3998">
            <v>132.72689251359265</v>
          </cell>
        </row>
        <row r="3999">
          <cell r="A3999">
            <v>3997</v>
          </cell>
          <cell r="B3999">
            <v>47</v>
          </cell>
          <cell r="C3999" t="str">
            <v>074</v>
          </cell>
          <cell r="D3999" t="str">
            <v xml:space="preserve">DEERFIELD                    </v>
          </cell>
          <cell r="E3999">
            <v>11</v>
          </cell>
          <cell r="F3999" t="str">
            <v>Pupil Services</v>
          </cell>
          <cell r="I3999">
            <v>171562</v>
          </cell>
          <cell r="J3999">
            <v>408155</v>
          </cell>
          <cell r="K3999">
            <v>579717</v>
          </cell>
          <cell r="L3999">
            <v>9.7944344171434921</v>
          </cell>
          <cell r="M3999">
            <v>1212.2898368883314</v>
          </cell>
        </row>
        <row r="4000">
          <cell r="A4000">
            <v>3998</v>
          </cell>
          <cell r="B4000">
            <v>48</v>
          </cell>
          <cell r="C4000" t="str">
            <v>074</v>
          </cell>
          <cell r="D4000" t="str">
            <v xml:space="preserve">DEERFIELD                    </v>
          </cell>
          <cell r="E4000">
            <v>0</v>
          </cell>
          <cell r="G4000">
            <v>8485</v>
          </cell>
          <cell r="H4000" t="str">
            <v>Attendance and Parent Liaison Services (3100)</v>
          </cell>
          <cell r="I4000">
            <v>2634</v>
          </cell>
          <cell r="J4000">
            <v>0</v>
          </cell>
          <cell r="K4000">
            <v>2634</v>
          </cell>
          <cell r="L4000">
            <v>4.4501955703827825E-2</v>
          </cell>
          <cell r="M4000">
            <v>5.5081555834378921</v>
          </cell>
        </row>
        <row r="4001">
          <cell r="A4001">
            <v>3999</v>
          </cell>
          <cell r="B4001">
            <v>49</v>
          </cell>
          <cell r="C4001" t="str">
            <v>074</v>
          </cell>
          <cell r="D4001" t="str">
            <v xml:space="preserve">DEERFIELD                    </v>
          </cell>
          <cell r="E4001">
            <v>0</v>
          </cell>
          <cell r="G4001">
            <v>8490</v>
          </cell>
          <cell r="H4001" t="str">
            <v>Medical/Health Services (3200)</v>
          </cell>
          <cell r="I4001">
            <v>48043</v>
          </cell>
          <cell r="J4001">
            <v>41516</v>
          </cell>
          <cell r="K4001">
            <v>89559</v>
          </cell>
          <cell r="L4001">
            <v>1.5131171795288976</v>
          </cell>
          <cell r="M4001">
            <v>187.28356336260978</v>
          </cell>
        </row>
        <row r="4002">
          <cell r="A4002">
            <v>4000</v>
          </cell>
          <cell r="B4002">
            <v>50</v>
          </cell>
          <cell r="C4002" t="str">
            <v>074</v>
          </cell>
          <cell r="D4002" t="str">
            <v xml:space="preserve">DEERFIELD                    </v>
          </cell>
          <cell r="E4002">
            <v>0</v>
          </cell>
          <cell r="G4002">
            <v>8495</v>
          </cell>
          <cell r="H4002" t="str">
            <v>In-District Transportation (3300)</v>
          </cell>
          <cell r="I4002">
            <v>120885</v>
          </cell>
          <cell r="J4002">
            <v>0</v>
          </cell>
          <cell r="K4002">
            <v>120885</v>
          </cell>
          <cell r="L4002">
            <v>2.0423762016921896</v>
          </cell>
          <cell r="M4002">
            <v>252.79171894604769</v>
          </cell>
        </row>
        <row r="4003">
          <cell r="A4003">
            <v>4001</v>
          </cell>
          <cell r="B4003">
            <v>51</v>
          </cell>
          <cell r="C4003" t="str">
            <v>074</v>
          </cell>
          <cell r="D4003" t="str">
            <v xml:space="preserve">DEERFIELD                    </v>
          </cell>
          <cell r="E4003">
            <v>0</v>
          </cell>
          <cell r="G4003">
            <v>8500</v>
          </cell>
          <cell r="H4003" t="str">
            <v>Food Salaries and Other Expenses (3400)</v>
          </cell>
          <cell r="I4003">
            <v>0</v>
          </cell>
          <cell r="J4003">
            <v>142874</v>
          </cell>
          <cell r="K4003">
            <v>142874</v>
          </cell>
          <cell r="L4003">
            <v>2.4138847453411909</v>
          </cell>
          <cell r="M4003">
            <v>298.77457130907572</v>
          </cell>
        </row>
        <row r="4004">
          <cell r="A4004">
            <v>4002</v>
          </cell>
          <cell r="B4004">
            <v>52</v>
          </cell>
          <cell r="C4004" t="str">
            <v>074</v>
          </cell>
          <cell r="D4004" t="str">
            <v xml:space="preserve">DEERFIELD                    </v>
          </cell>
          <cell r="E4004">
            <v>0</v>
          </cell>
          <cell r="G4004">
            <v>8505</v>
          </cell>
          <cell r="H4004" t="str">
            <v>Athletics (3510)</v>
          </cell>
          <cell r="I4004">
            <v>0</v>
          </cell>
          <cell r="J4004">
            <v>0</v>
          </cell>
          <cell r="K4004">
            <v>0</v>
          </cell>
          <cell r="L4004">
            <v>0</v>
          </cell>
          <cell r="M4004">
            <v>0</v>
          </cell>
        </row>
        <row r="4005">
          <cell r="A4005">
            <v>4003</v>
          </cell>
          <cell r="B4005">
            <v>53</v>
          </cell>
          <cell r="C4005" t="str">
            <v>074</v>
          </cell>
          <cell r="D4005" t="str">
            <v xml:space="preserve">DEERFIELD                    </v>
          </cell>
          <cell r="E4005">
            <v>0</v>
          </cell>
          <cell r="G4005">
            <v>8510</v>
          </cell>
          <cell r="H4005" t="str">
            <v>Other Student Body Activities (3520)</v>
          </cell>
          <cell r="I4005">
            <v>0</v>
          </cell>
          <cell r="J4005">
            <v>223765</v>
          </cell>
          <cell r="K4005">
            <v>223765</v>
          </cell>
          <cell r="L4005">
            <v>3.7805543348773858</v>
          </cell>
          <cell r="M4005">
            <v>467.93182768716019</v>
          </cell>
        </row>
        <row r="4006">
          <cell r="A4006">
            <v>4004</v>
          </cell>
          <cell r="B4006">
            <v>54</v>
          </cell>
          <cell r="C4006" t="str">
            <v>074</v>
          </cell>
          <cell r="D4006" t="str">
            <v xml:space="preserve">DEERFIELD                    </v>
          </cell>
          <cell r="E4006">
            <v>0</v>
          </cell>
          <cell r="G4006">
            <v>8515</v>
          </cell>
          <cell r="H4006" t="str">
            <v>School Security  (3600)</v>
          </cell>
          <cell r="I4006">
            <v>0</v>
          </cell>
          <cell r="J4006">
            <v>0</v>
          </cell>
          <cell r="K4006">
            <v>0</v>
          </cell>
          <cell r="L4006">
            <v>0</v>
          </cell>
          <cell r="M4006">
            <v>0</v>
          </cell>
        </row>
        <row r="4007">
          <cell r="A4007">
            <v>4005</v>
          </cell>
          <cell r="B4007">
            <v>55</v>
          </cell>
          <cell r="C4007" t="str">
            <v>074</v>
          </cell>
          <cell r="D4007" t="str">
            <v xml:space="preserve">DEERFIELD                    </v>
          </cell>
          <cell r="E4007">
            <v>12</v>
          </cell>
          <cell r="F4007" t="str">
            <v>Operations and Maintenance</v>
          </cell>
          <cell r="I4007">
            <v>371900</v>
          </cell>
          <cell r="J4007">
            <v>1733</v>
          </cell>
          <cell r="K4007">
            <v>373633</v>
          </cell>
          <cell r="L4007">
            <v>6.3126041061079361</v>
          </cell>
          <cell r="M4007">
            <v>781.33207862818904</v>
          </cell>
        </row>
        <row r="4008">
          <cell r="A4008">
            <v>4006</v>
          </cell>
          <cell r="B4008">
            <v>56</v>
          </cell>
          <cell r="C4008" t="str">
            <v>074</v>
          </cell>
          <cell r="D4008" t="str">
            <v xml:space="preserve">DEERFIELD                    </v>
          </cell>
          <cell r="E4008">
            <v>0</v>
          </cell>
          <cell r="G4008">
            <v>8520</v>
          </cell>
          <cell r="H4008" t="str">
            <v>Custodial Services (4110)</v>
          </cell>
          <cell r="I4008">
            <v>127670</v>
          </cell>
          <cell r="J4008">
            <v>0</v>
          </cell>
          <cell r="K4008">
            <v>127670</v>
          </cell>
          <cell r="L4008">
            <v>2.1570101308685263</v>
          </cell>
          <cell r="M4008">
            <v>266.98034295273942</v>
          </cell>
        </row>
        <row r="4009">
          <cell r="A4009">
            <v>4007</v>
          </cell>
          <cell r="B4009">
            <v>57</v>
          </cell>
          <cell r="C4009" t="str">
            <v>074</v>
          </cell>
          <cell r="D4009" t="str">
            <v xml:space="preserve">DEERFIELD                    </v>
          </cell>
          <cell r="E4009">
            <v>0</v>
          </cell>
          <cell r="G4009">
            <v>8525</v>
          </cell>
          <cell r="H4009" t="str">
            <v>Heating of Buildings (4120)</v>
          </cell>
          <cell r="I4009">
            <v>73270</v>
          </cell>
          <cell r="J4009">
            <v>0</v>
          </cell>
          <cell r="K4009">
            <v>73270</v>
          </cell>
          <cell r="L4009">
            <v>1.2379112735077695</v>
          </cell>
          <cell r="M4009">
            <v>153.22040987034714</v>
          </cell>
        </row>
        <row r="4010">
          <cell r="A4010">
            <v>4008</v>
          </cell>
          <cell r="B4010">
            <v>58</v>
          </cell>
          <cell r="C4010" t="str">
            <v>074</v>
          </cell>
          <cell r="D4010" t="str">
            <v xml:space="preserve">DEERFIELD                    </v>
          </cell>
          <cell r="E4010">
            <v>0</v>
          </cell>
          <cell r="G4010">
            <v>8530</v>
          </cell>
          <cell r="H4010" t="str">
            <v>Utility Services (4130)</v>
          </cell>
          <cell r="I4010">
            <v>79885</v>
          </cell>
          <cell r="J4010">
            <v>0</v>
          </cell>
          <cell r="K4010">
            <v>79885</v>
          </cell>
          <cell r="L4010">
            <v>1.3496730187548542</v>
          </cell>
          <cell r="M4010">
            <v>167.05353408615642</v>
          </cell>
        </row>
        <row r="4011">
          <cell r="A4011">
            <v>4009</v>
          </cell>
          <cell r="B4011">
            <v>59</v>
          </cell>
          <cell r="C4011" t="str">
            <v>074</v>
          </cell>
          <cell r="D4011" t="str">
            <v xml:space="preserve">DEERFIELD                    </v>
          </cell>
          <cell r="E4011">
            <v>0</v>
          </cell>
          <cell r="G4011">
            <v>8535</v>
          </cell>
          <cell r="H4011" t="str">
            <v>Maintenance of Grounds (4210)</v>
          </cell>
          <cell r="I4011">
            <v>13190</v>
          </cell>
          <cell r="J4011">
            <v>0</v>
          </cell>
          <cell r="K4011">
            <v>13190</v>
          </cell>
          <cell r="L4011">
            <v>0.22284768251081588</v>
          </cell>
          <cell r="M4011">
            <v>27.582601421999165</v>
          </cell>
        </row>
        <row r="4012">
          <cell r="A4012">
            <v>4010</v>
          </cell>
          <cell r="B4012">
            <v>60</v>
          </cell>
          <cell r="C4012" t="str">
            <v>074</v>
          </cell>
          <cell r="D4012" t="str">
            <v xml:space="preserve">DEERFIELD                    </v>
          </cell>
          <cell r="E4012">
            <v>0</v>
          </cell>
          <cell r="G4012">
            <v>8540</v>
          </cell>
          <cell r="H4012" t="str">
            <v>Maintenance of Buildings (4220)</v>
          </cell>
          <cell r="I4012">
            <v>38411</v>
          </cell>
          <cell r="J4012">
            <v>1733</v>
          </cell>
          <cell r="K4012">
            <v>40144</v>
          </cell>
          <cell r="L4012">
            <v>0.6782408920935703</v>
          </cell>
          <cell r="M4012">
            <v>83.948138854035975</v>
          </cell>
        </row>
        <row r="4013">
          <cell r="A4013">
            <v>4011</v>
          </cell>
          <cell r="B4013">
            <v>61</v>
          </cell>
          <cell r="C4013" t="str">
            <v>074</v>
          </cell>
          <cell r="D4013" t="str">
            <v xml:space="preserve">DEERFIELD                    </v>
          </cell>
          <cell r="E4013">
            <v>0</v>
          </cell>
          <cell r="G4013">
            <v>8545</v>
          </cell>
          <cell r="H4013" t="str">
            <v>Building Security System (4225)</v>
          </cell>
          <cell r="I4013">
            <v>4652</v>
          </cell>
          <cell r="J4013">
            <v>0</v>
          </cell>
          <cell r="K4013">
            <v>4652</v>
          </cell>
          <cell r="L4013">
            <v>7.859646846401179E-2</v>
          </cell>
          <cell r="M4013">
            <v>9.7281472187369307</v>
          </cell>
        </row>
        <row r="4014">
          <cell r="A4014">
            <v>4012</v>
          </cell>
          <cell r="B4014">
            <v>62</v>
          </cell>
          <cell r="C4014" t="str">
            <v>074</v>
          </cell>
          <cell r="D4014" t="str">
            <v xml:space="preserve">DEERFIELD                    </v>
          </cell>
          <cell r="E4014">
            <v>0</v>
          </cell>
          <cell r="G4014">
            <v>8550</v>
          </cell>
          <cell r="H4014" t="str">
            <v>Maintenance of Equipment (4230)</v>
          </cell>
          <cell r="I4014">
            <v>20382</v>
          </cell>
          <cell r="J4014">
            <v>0</v>
          </cell>
          <cell r="K4014">
            <v>20382</v>
          </cell>
          <cell r="L4014">
            <v>0.34435795791777479</v>
          </cell>
          <cell r="M4014">
            <v>42.622333751568384</v>
          </cell>
        </row>
        <row r="4015">
          <cell r="A4015">
            <v>4013</v>
          </cell>
          <cell r="B4015">
            <v>63</v>
          </cell>
          <cell r="C4015" t="str">
            <v>074</v>
          </cell>
          <cell r="D4015" t="str">
            <v xml:space="preserve">DEERFIELD                    </v>
          </cell>
          <cell r="E4015">
            <v>0</v>
          </cell>
          <cell r="G4015">
            <v>8555</v>
          </cell>
          <cell r="H4015" t="str">
            <v xml:space="preserve">Extraordinary Maintenance (4300)   </v>
          </cell>
          <cell r="I4015">
            <v>14440</v>
          </cell>
          <cell r="J4015">
            <v>0</v>
          </cell>
          <cell r="K4015">
            <v>14440</v>
          </cell>
          <cell r="L4015">
            <v>0.24396668199061269</v>
          </cell>
          <cell r="M4015">
            <v>30.196570472605604</v>
          </cell>
        </row>
        <row r="4016">
          <cell r="A4016">
            <v>4014</v>
          </cell>
          <cell r="B4016">
            <v>64</v>
          </cell>
          <cell r="C4016" t="str">
            <v>074</v>
          </cell>
          <cell r="D4016" t="str">
            <v xml:space="preserve">DEERFIELD                    </v>
          </cell>
          <cell r="E4016">
            <v>0</v>
          </cell>
          <cell r="G4016">
            <v>8560</v>
          </cell>
          <cell r="H4016" t="str">
            <v>Networking and Telecommunications (4400)</v>
          </cell>
          <cell r="I4016">
            <v>0</v>
          </cell>
          <cell r="J4016">
            <v>0</v>
          </cell>
          <cell r="K4016">
            <v>0</v>
          </cell>
          <cell r="L4016">
            <v>0</v>
          </cell>
          <cell r="M4016">
            <v>0</v>
          </cell>
        </row>
        <row r="4017">
          <cell r="A4017">
            <v>4015</v>
          </cell>
          <cell r="B4017">
            <v>65</v>
          </cell>
          <cell r="C4017" t="str">
            <v>074</v>
          </cell>
          <cell r="D4017" t="str">
            <v xml:space="preserve">DEERFIELD                    </v>
          </cell>
          <cell r="E4017">
            <v>0</v>
          </cell>
          <cell r="G4017">
            <v>8565</v>
          </cell>
          <cell r="H4017" t="str">
            <v>Technology Maintenance (4450)</v>
          </cell>
          <cell r="I4017">
            <v>0</v>
          </cell>
          <cell r="J4017">
            <v>0</v>
          </cell>
          <cell r="K4017">
            <v>0</v>
          </cell>
          <cell r="L4017">
            <v>0</v>
          </cell>
          <cell r="M4017">
            <v>0</v>
          </cell>
        </row>
        <row r="4018">
          <cell r="A4018">
            <v>4016</v>
          </cell>
          <cell r="B4018">
            <v>66</v>
          </cell>
          <cell r="C4018" t="str">
            <v>074</v>
          </cell>
          <cell r="D4018" t="str">
            <v xml:space="preserve">DEERFIELD                    </v>
          </cell>
          <cell r="E4018">
            <v>13</v>
          </cell>
          <cell r="F4018" t="str">
            <v>Insurance, Retirement Programs and Other</v>
          </cell>
          <cell r="I4018">
            <v>595719</v>
          </cell>
          <cell r="J4018">
            <v>0</v>
          </cell>
          <cell r="K4018">
            <v>595719</v>
          </cell>
          <cell r="L4018">
            <v>10.064791400884058</v>
          </cell>
          <cell r="M4018">
            <v>1245.7528230865746</v>
          </cell>
        </row>
        <row r="4019">
          <cell r="A4019">
            <v>4017</v>
          </cell>
          <cell r="B4019">
            <v>67</v>
          </cell>
          <cell r="C4019" t="str">
            <v>074</v>
          </cell>
          <cell r="D4019" t="str">
            <v xml:space="preserve">DEERFIELD                    </v>
          </cell>
          <cell r="E4019">
            <v>0</v>
          </cell>
          <cell r="G4019">
            <v>8570</v>
          </cell>
          <cell r="H4019" t="str">
            <v>Employer Retirement Contributions (5100)</v>
          </cell>
          <cell r="I4019">
            <v>131404</v>
          </cell>
          <cell r="J4019">
            <v>0</v>
          </cell>
          <cell r="K4019">
            <v>131404</v>
          </cell>
          <cell r="L4019">
            <v>2.2200968061145754</v>
          </cell>
          <cell r="M4019">
            <v>274.78879130071101</v>
          </cell>
        </row>
        <row r="4020">
          <cell r="A4020">
            <v>4018</v>
          </cell>
          <cell r="B4020">
            <v>68</v>
          </cell>
          <cell r="C4020" t="str">
            <v>074</v>
          </cell>
          <cell r="D4020" t="str">
            <v xml:space="preserve">DEERFIELD                    </v>
          </cell>
          <cell r="E4020">
            <v>0</v>
          </cell>
          <cell r="G4020">
            <v>8575</v>
          </cell>
          <cell r="H4020" t="str">
            <v>Insurance for Active Employees (5200)</v>
          </cell>
          <cell r="I4020">
            <v>421847</v>
          </cell>
          <cell r="J4020">
            <v>0</v>
          </cell>
          <cell r="K4020">
            <v>421847</v>
          </cell>
          <cell r="L4020">
            <v>7.1271892588430745</v>
          </cell>
          <cell r="M4020">
            <v>882.15600167294019</v>
          </cell>
        </row>
        <row r="4021">
          <cell r="A4021">
            <v>4019</v>
          </cell>
          <cell r="B4021">
            <v>69</v>
          </cell>
          <cell r="C4021" t="str">
            <v>074</v>
          </cell>
          <cell r="D4021" t="str">
            <v xml:space="preserve">DEERFIELD                    </v>
          </cell>
          <cell r="E4021">
            <v>0</v>
          </cell>
          <cell r="G4021">
            <v>8580</v>
          </cell>
          <cell r="H4021" t="str">
            <v>Insurance for Retired School Employees (5250)</v>
          </cell>
          <cell r="I4021">
            <v>21780</v>
          </cell>
          <cell r="J4021">
            <v>0</v>
          </cell>
          <cell r="K4021">
            <v>21780</v>
          </cell>
          <cell r="L4021">
            <v>0.3679774469359795</v>
          </cell>
          <cell r="M4021">
            <v>45.545796737766629</v>
          </cell>
        </row>
        <row r="4022">
          <cell r="A4022">
            <v>4020</v>
          </cell>
          <cell r="B4022">
            <v>70</v>
          </cell>
          <cell r="C4022" t="str">
            <v>074</v>
          </cell>
          <cell r="D4022" t="str">
            <v xml:space="preserve">DEERFIELD                    </v>
          </cell>
          <cell r="E4022">
            <v>0</v>
          </cell>
          <cell r="G4022">
            <v>8585</v>
          </cell>
          <cell r="H4022" t="str">
            <v>Other Non-Employee Insurance (5260)</v>
          </cell>
          <cell r="I4022">
            <v>12720</v>
          </cell>
          <cell r="J4022">
            <v>0</v>
          </cell>
          <cell r="K4022">
            <v>12720</v>
          </cell>
          <cell r="L4022">
            <v>0.21490693870641228</v>
          </cell>
          <cell r="M4022">
            <v>26.599749058971142</v>
          </cell>
        </row>
        <row r="4023">
          <cell r="A4023">
            <v>4021</v>
          </cell>
          <cell r="B4023">
            <v>71</v>
          </cell>
          <cell r="C4023" t="str">
            <v>074</v>
          </cell>
          <cell r="D4023" t="str">
            <v xml:space="preserve">DEERFIELD                    </v>
          </cell>
          <cell r="E4023">
            <v>0</v>
          </cell>
          <cell r="G4023">
            <v>8590</v>
          </cell>
          <cell r="H4023" t="str">
            <v xml:space="preserve">Rental Lease of Equipment (5300)   </v>
          </cell>
          <cell r="I4023">
            <v>0</v>
          </cell>
          <cell r="J4023">
            <v>0</v>
          </cell>
          <cell r="K4023">
            <v>0</v>
          </cell>
          <cell r="L4023">
            <v>0</v>
          </cell>
          <cell r="M4023">
            <v>0</v>
          </cell>
        </row>
        <row r="4024">
          <cell r="A4024">
            <v>4022</v>
          </cell>
          <cell r="B4024">
            <v>72</v>
          </cell>
          <cell r="C4024" t="str">
            <v>074</v>
          </cell>
          <cell r="D4024" t="str">
            <v xml:space="preserve">DEERFIELD                    </v>
          </cell>
          <cell r="E4024">
            <v>0</v>
          </cell>
          <cell r="G4024">
            <v>8595</v>
          </cell>
          <cell r="H4024" t="str">
            <v>Rental Lease  of Buildings (5350)</v>
          </cell>
          <cell r="I4024">
            <v>0</v>
          </cell>
          <cell r="J4024">
            <v>0</v>
          </cell>
          <cell r="K4024">
            <v>0</v>
          </cell>
          <cell r="L4024">
            <v>0</v>
          </cell>
          <cell r="M4024">
            <v>0</v>
          </cell>
        </row>
        <row r="4025">
          <cell r="A4025">
            <v>4023</v>
          </cell>
          <cell r="B4025">
            <v>73</v>
          </cell>
          <cell r="C4025" t="str">
            <v>074</v>
          </cell>
          <cell r="D4025" t="str">
            <v xml:space="preserve">DEERFIELD                    </v>
          </cell>
          <cell r="E4025">
            <v>0</v>
          </cell>
          <cell r="G4025">
            <v>8600</v>
          </cell>
          <cell r="H4025" t="str">
            <v>Short Term Interest RAN's (5400)</v>
          </cell>
          <cell r="I4025">
            <v>0</v>
          </cell>
          <cell r="J4025">
            <v>0</v>
          </cell>
          <cell r="K4025">
            <v>0</v>
          </cell>
          <cell r="L4025">
            <v>0</v>
          </cell>
          <cell r="M4025">
            <v>0</v>
          </cell>
        </row>
        <row r="4026">
          <cell r="A4026">
            <v>4024</v>
          </cell>
          <cell r="B4026">
            <v>74</v>
          </cell>
          <cell r="C4026" t="str">
            <v>074</v>
          </cell>
          <cell r="D4026" t="str">
            <v xml:space="preserve">DEERFIELD                    </v>
          </cell>
          <cell r="E4026">
            <v>0</v>
          </cell>
          <cell r="G4026">
            <v>8610</v>
          </cell>
          <cell r="H4026" t="str">
            <v>Crossing Guards, Inspections, Bank Charges (5500)</v>
          </cell>
          <cell r="I4026">
            <v>7968</v>
          </cell>
          <cell r="J4026">
            <v>0</v>
          </cell>
          <cell r="K4026">
            <v>7968</v>
          </cell>
          <cell r="L4026">
            <v>0.13462095028401674</v>
          </cell>
          <cell r="M4026">
            <v>16.662484316185697</v>
          </cell>
        </row>
        <row r="4027">
          <cell r="A4027">
            <v>4025</v>
          </cell>
          <cell r="B4027">
            <v>75</v>
          </cell>
          <cell r="C4027" t="str">
            <v>074</v>
          </cell>
          <cell r="D4027" t="str">
            <v xml:space="preserve">DEERFIELD                    </v>
          </cell>
          <cell r="E4027">
            <v>14</v>
          </cell>
          <cell r="F4027" t="str">
            <v xml:space="preserve">Payments To Out-Of-District Schools </v>
          </cell>
          <cell r="I4027">
            <v>211494</v>
          </cell>
          <cell r="J4027">
            <v>93027</v>
          </cell>
          <cell r="K4027">
            <v>304521</v>
          </cell>
          <cell r="L4027">
            <v>5.1449430724697622</v>
          </cell>
          <cell r="M4027">
            <v>11405.280898876405</v>
          </cell>
        </row>
        <row r="4028">
          <cell r="A4028">
            <v>4026</v>
          </cell>
          <cell r="B4028">
            <v>76</v>
          </cell>
          <cell r="C4028" t="str">
            <v>074</v>
          </cell>
          <cell r="D4028" t="str">
            <v xml:space="preserve">DEERFIELD                    </v>
          </cell>
          <cell r="E4028">
            <v>15</v>
          </cell>
          <cell r="F4028" t="str">
            <v>Tuition To Other Schools (9000)</v>
          </cell>
          <cell r="G4028" t="str">
            <v xml:space="preserve"> </v>
          </cell>
          <cell r="I4028">
            <v>188563</v>
          </cell>
          <cell r="J4028">
            <v>93027</v>
          </cell>
          <cell r="K4028">
            <v>281590</v>
          </cell>
          <cell r="L4028">
            <v>4.7575192508127859</v>
          </cell>
          <cell r="M4028">
            <v>10546.441947565543</v>
          </cell>
        </row>
        <row r="4029">
          <cell r="A4029">
            <v>4027</v>
          </cell>
          <cell r="B4029">
            <v>77</v>
          </cell>
          <cell r="C4029" t="str">
            <v>074</v>
          </cell>
          <cell r="D4029" t="str">
            <v xml:space="preserve">DEERFIELD                    </v>
          </cell>
          <cell r="E4029">
            <v>16</v>
          </cell>
          <cell r="F4029" t="str">
            <v>Out-of-District Transportation (3300)</v>
          </cell>
          <cell r="I4029">
            <v>22931</v>
          </cell>
          <cell r="K4029">
            <v>22931</v>
          </cell>
          <cell r="L4029">
            <v>0.38742382165697642</v>
          </cell>
          <cell r="M4029">
            <v>858.83895131086149</v>
          </cell>
        </row>
        <row r="4030">
          <cell r="A4030">
            <v>4028</v>
          </cell>
          <cell r="B4030">
            <v>78</v>
          </cell>
          <cell r="C4030" t="str">
            <v>074</v>
          </cell>
          <cell r="D4030" t="str">
            <v xml:space="preserve">DEERFIELD                    </v>
          </cell>
          <cell r="E4030">
            <v>17</v>
          </cell>
          <cell r="F4030" t="str">
            <v>TOTAL EXPENDITURES</v>
          </cell>
          <cell r="I4030">
            <v>4681661</v>
          </cell>
          <cell r="J4030">
            <v>1237180</v>
          </cell>
          <cell r="K4030">
            <v>5918841</v>
          </cell>
          <cell r="L4030">
            <v>100</v>
          </cell>
          <cell r="M4030">
            <v>11722.798573975046</v>
          </cell>
        </row>
        <row r="4031">
          <cell r="A4031">
            <v>4029</v>
          </cell>
          <cell r="B4031">
            <v>79</v>
          </cell>
          <cell r="C4031" t="str">
            <v>074</v>
          </cell>
          <cell r="D4031" t="str">
            <v xml:space="preserve">DEERFIELD                    </v>
          </cell>
          <cell r="E4031">
            <v>18</v>
          </cell>
          <cell r="F4031" t="str">
            <v>percentage of overall spending from the general fund</v>
          </cell>
          <cell r="I4031">
            <v>79.097596978867998</v>
          </cell>
        </row>
        <row r="4032">
          <cell r="A4032">
            <v>4030</v>
          </cell>
          <cell r="B4032">
            <v>1</v>
          </cell>
          <cell r="C4032" t="str">
            <v>077</v>
          </cell>
          <cell r="D4032" t="str">
            <v xml:space="preserve">DOUGLAS                      </v>
          </cell>
          <cell r="E4032">
            <v>1</v>
          </cell>
          <cell r="F4032" t="str">
            <v>In-District FTE Average Membership</v>
          </cell>
          <cell r="G4032" t="str">
            <v xml:space="preserve"> </v>
          </cell>
        </row>
        <row r="4033">
          <cell r="A4033">
            <v>4031</v>
          </cell>
          <cell r="B4033">
            <v>2</v>
          </cell>
          <cell r="C4033" t="str">
            <v>077</v>
          </cell>
          <cell r="D4033" t="str">
            <v xml:space="preserve">DOUGLAS                      </v>
          </cell>
          <cell r="E4033">
            <v>2</v>
          </cell>
          <cell r="F4033" t="str">
            <v>Out-of-District FTE Average Membership</v>
          </cell>
          <cell r="G4033" t="str">
            <v xml:space="preserve"> </v>
          </cell>
        </row>
        <row r="4034">
          <cell r="A4034">
            <v>4032</v>
          </cell>
          <cell r="B4034">
            <v>3</v>
          </cell>
          <cell r="C4034" t="str">
            <v>077</v>
          </cell>
          <cell r="D4034" t="str">
            <v xml:space="preserve">DOUGLAS                      </v>
          </cell>
          <cell r="E4034">
            <v>3</v>
          </cell>
          <cell r="F4034" t="str">
            <v>Total FTE Average Membership</v>
          </cell>
          <cell r="G4034" t="str">
            <v xml:space="preserve"> </v>
          </cell>
        </row>
        <row r="4035">
          <cell r="A4035">
            <v>4033</v>
          </cell>
          <cell r="B4035">
            <v>4</v>
          </cell>
          <cell r="C4035" t="str">
            <v>077</v>
          </cell>
          <cell r="D4035" t="str">
            <v xml:space="preserve">DOUGLAS                      </v>
          </cell>
          <cell r="E4035">
            <v>4</v>
          </cell>
          <cell r="F4035" t="str">
            <v>Administration</v>
          </cell>
          <cell r="G4035" t="str">
            <v xml:space="preserve"> </v>
          </cell>
          <cell r="I4035">
            <v>776041</v>
          </cell>
          <cell r="J4035">
            <v>14890</v>
          </cell>
          <cell r="K4035">
            <v>790931</v>
          </cell>
          <cell r="L4035">
            <v>4.6025973832504024</v>
          </cell>
          <cell r="M4035">
            <v>459.41624070631974</v>
          </cell>
        </row>
        <row r="4036">
          <cell r="A4036">
            <v>4034</v>
          </cell>
          <cell r="B4036">
            <v>5</v>
          </cell>
          <cell r="C4036" t="str">
            <v>077</v>
          </cell>
          <cell r="D4036" t="str">
            <v xml:space="preserve">DOUGLAS                      </v>
          </cell>
          <cell r="E4036">
            <v>0</v>
          </cell>
          <cell r="G4036">
            <v>8300</v>
          </cell>
          <cell r="H4036" t="str">
            <v>School Committee (1110)</v>
          </cell>
          <cell r="I4036">
            <v>34219</v>
          </cell>
          <cell r="J4036">
            <v>0</v>
          </cell>
          <cell r="K4036">
            <v>34219</v>
          </cell>
          <cell r="L4036">
            <v>0.1991277113394791</v>
          </cell>
          <cell r="M4036">
            <v>19.876277881040892</v>
          </cell>
        </row>
        <row r="4037">
          <cell r="A4037">
            <v>4035</v>
          </cell>
          <cell r="B4037">
            <v>6</v>
          </cell>
          <cell r="C4037" t="str">
            <v>077</v>
          </cell>
          <cell r="D4037" t="str">
            <v xml:space="preserve">DOUGLAS                      </v>
          </cell>
          <cell r="E4037">
            <v>0</v>
          </cell>
          <cell r="G4037">
            <v>8305</v>
          </cell>
          <cell r="H4037" t="str">
            <v>Superintendent (1210)</v>
          </cell>
          <cell r="I4037">
            <v>207163</v>
          </cell>
          <cell r="J4037">
            <v>0</v>
          </cell>
          <cell r="K4037">
            <v>207163</v>
          </cell>
          <cell r="L4037">
            <v>1.205525996207385</v>
          </cell>
          <cell r="M4037">
            <v>120.33166821561339</v>
          </cell>
        </row>
        <row r="4038">
          <cell r="A4038">
            <v>4036</v>
          </cell>
          <cell r="B4038">
            <v>7</v>
          </cell>
          <cell r="C4038" t="str">
            <v>077</v>
          </cell>
          <cell r="D4038" t="str">
            <v xml:space="preserve">DOUGLAS                      </v>
          </cell>
          <cell r="E4038">
            <v>0</v>
          </cell>
          <cell r="G4038">
            <v>8310</v>
          </cell>
          <cell r="H4038" t="str">
            <v>Assistant Superintendents (1220)</v>
          </cell>
          <cell r="I4038">
            <v>0</v>
          </cell>
          <cell r="J4038">
            <v>0</v>
          </cell>
          <cell r="K4038">
            <v>0</v>
          </cell>
          <cell r="L4038">
            <v>0</v>
          </cell>
          <cell r="M4038">
            <v>0</v>
          </cell>
        </row>
        <row r="4039">
          <cell r="A4039">
            <v>4037</v>
          </cell>
          <cell r="B4039">
            <v>8</v>
          </cell>
          <cell r="C4039" t="str">
            <v>077</v>
          </cell>
          <cell r="D4039" t="str">
            <v xml:space="preserve">DOUGLAS                      </v>
          </cell>
          <cell r="E4039">
            <v>0</v>
          </cell>
          <cell r="G4039">
            <v>8315</v>
          </cell>
          <cell r="H4039" t="str">
            <v>Other District-Wide Administration (1230)</v>
          </cell>
          <cell r="I4039">
            <v>0</v>
          </cell>
          <cell r="J4039">
            <v>14890</v>
          </cell>
          <cell r="K4039">
            <v>14890</v>
          </cell>
          <cell r="L4039">
            <v>8.6648108414765002E-2</v>
          </cell>
          <cell r="M4039">
            <v>8.6489312267658001</v>
          </cell>
        </row>
        <row r="4040">
          <cell r="A4040">
            <v>4038</v>
          </cell>
          <cell r="B4040">
            <v>9</v>
          </cell>
          <cell r="C4040" t="str">
            <v>077</v>
          </cell>
          <cell r="D4040" t="str">
            <v xml:space="preserve">DOUGLAS                      </v>
          </cell>
          <cell r="E4040">
            <v>0</v>
          </cell>
          <cell r="G4040">
            <v>8320</v>
          </cell>
          <cell r="H4040" t="str">
            <v>Business and Finance (1410)</v>
          </cell>
          <cell r="I4040">
            <v>374665</v>
          </cell>
          <cell r="J4040">
            <v>0</v>
          </cell>
          <cell r="K4040">
            <v>374665</v>
          </cell>
          <cell r="L4040">
            <v>2.1802561141180612</v>
          </cell>
          <cell r="M4040">
            <v>217.62604553903347</v>
          </cell>
        </row>
        <row r="4041">
          <cell r="A4041">
            <v>4039</v>
          </cell>
          <cell r="B4041">
            <v>10</v>
          </cell>
          <cell r="C4041" t="str">
            <v>077</v>
          </cell>
          <cell r="D4041" t="str">
            <v xml:space="preserve">DOUGLAS                      </v>
          </cell>
          <cell r="E4041">
            <v>0</v>
          </cell>
          <cell r="G4041">
            <v>8325</v>
          </cell>
          <cell r="H4041" t="str">
            <v>Human Resources and Benefits (1420)</v>
          </cell>
          <cell r="I4041">
            <v>0</v>
          </cell>
          <cell r="J4041">
            <v>0</v>
          </cell>
          <cell r="K4041">
            <v>0</v>
          </cell>
          <cell r="L4041">
            <v>0</v>
          </cell>
          <cell r="M4041">
            <v>0</v>
          </cell>
        </row>
        <row r="4042">
          <cell r="A4042">
            <v>4040</v>
          </cell>
          <cell r="B4042">
            <v>11</v>
          </cell>
          <cell r="C4042" t="str">
            <v>077</v>
          </cell>
          <cell r="D4042" t="str">
            <v xml:space="preserve">DOUGLAS                      </v>
          </cell>
          <cell r="E4042">
            <v>0</v>
          </cell>
          <cell r="G4042">
            <v>8330</v>
          </cell>
          <cell r="H4042" t="str">
            <v>Legal Service For School Committee (1430)</v>
          </cell>
          <cell r="I4042">
            <v>85381</v>
          </cell>
          <cell r="J4042">
            <v>0</v>
          </cell>
          <cell r="K4042">
            <v>85381</v>
          </cell>
          <cell r="L4042">
            <v>0.49685037908401952</v>
          </cell>
          <cell r="M4042">
            <v>49.593982342007436</v>
          </cell>
        </row>
        <row r="4043">
          <cell r="A4043">
            <v>4041</v>
          </cell>
          <cell r="B4043">
            <v>12</v>
          </cell>
          <cell r="C4043" t="str">
            <v>077</v>
          </cell>
          <cell r="D4043" t="str">
            <v xml:space="preserve">DOUGLAS                      </v>
          </cell>
          <cell r="E4043">
            <v>0</v>
          </cell>
          <cell r="G4043">
            <v>8335</v>
          </cell>
          <cell r="H4043" t="str">
            <v>Legal Settlements (1435)</v>
          </cell>
          <cell r="I4043">
            <v>0</v>
          </cell>
          <cell r="J4043">
            <v>0</v>
          </cell>
          <cell r="K4043">
            <v>0</v>
          </cell>
          <cell r="L4043">
            <v>0</v>
          </cell>
          <cell r="M4043">
            <v>0</v>
          </cell>
        </row>
        <row r="4044">
          <cell r="A4044">
            <v>4042</v>
          </cell>
          <cell r="B4044">
            <v>13</v>
          </cell>
          <cell r="C4044" t="str">
            <v>077</v>
          </cell>
          <cell r="D4044" t="str">
            <v xml:space="preserve">DOUGLAS                      </v>
          </cell>
          <cell r="E4044">
            <v>0</v>
          </cell>
          <cell r="G4044">
            <v>8340</v>
          </cell>
          <cell r="H4044" t="str">
            <v>District-wide Information Mgmt and Tech (1450)</v>
          </cell>
          <cell r="I4044">
            <v>74613</v>
          </cell>
          <cell r="J4044">
            <v>0</v>
          </cell>
          <cell r="K4044">
            <v>74613</v>
          </cell>
          <cell r="L4044">
            <v>0.43418907408669316</v>
          </cell>
          <cell r="M4044">
            <v>43.339335501858741</v>
          </cell>
        </row>
        <row r="4045">
          <cell r="A4045">
            <v>4043</v>
          </cell>
          <cell r="B4045">
            <v>14</v>
          </cell>
          <cell r="C4045" t="str">
            <v>077</v>
          </cell>
          <cell r="D4045" t="str">
            <v xml:space="preserve">DOUGLAS                      </v>
          </cell>
          <cell r="E4045">
            <v>5</v>
          </cell>
          <cell r="F4045" t="str">
            <v xml:space="preserve">Instructional Leadership </v>
          </cell>
          <cell r="I4045">
            <v>909383</v>
          </cell>
          <cell r="J4045">
            <v>0</v>
          </cell>
          <cell r="K4045">
            <v>909383</v>
          </cell>
          <cell r="L4045">
            <v>5.291895015080204</v>
          </cell>
          <cell r="M4045">
            <v>528.2196793680298</v>
          </cell>
        </row>
        <row r="4046">
          <cell r="A4046">
            <v>4044</v>
          </cell>
          <cell r="B4046">
            <v>15</v>
          </cell>
          <cell r="C4046" t="str">
            <v>077</v>
          </cell>
          <cell r="D4046" t="str">
            <v xml:space="preserve">DOUGLAS                      </v>
          </cell>
          <cell r="E4046">
            <v>0</v>
          </cell>
          <cell r="G4046">
            <v>8345</v>
          </cell>
          <cell r="H4046" t="str">
            <v>Curriculum Directors  (Supervisory) (2110)</v>
          </cell>
          <cell r="I4046">
            <v>167984</v>
          </cell>
          <cell r="J4046">
            <v>0</v>
          </cell>
          <cell r="K4046">
            <v>167984</v>
          </cell>
          <cell r="L4046">
            <v>0.97753497944566048</v>
          </cell>
          <cell r="M4046">
            <v>97.574349442379187</v>
          </cell>
        </row>
        <row r="4047">
          <cell r="A4047">
            <v>4045</v>
          </cell>
          <cell r="B4047">
            <v>16</v>
          </cell>
          <cell r="C4047" t="str">
            <v>077</v>
          </cell>
          <cell r="D4047" t="str">
            <v xml:space="preserve">DOUGLAS                      </v>
          </cell>
          <cell r="E4047">
            <v>0</v>
          </cell>
          <cell r="G4047">
            <v>8350</v>
          </cell>
          <cell r="H4047" t="str">
            <v>Department Heads  (Non-Supervisory) (2120)</v>
          </cell>
          <cell r="I4047">
            <v>0</v>
          </cell>
          <cell r="J4047">
            <v>0</v>
          </cell>
          <cell r="K4047">
            <v>0</v>
          </cell>
          <cell r="L4047">
            <v>0</v>
          </cell>
          <cell r="M4047">
            <v>0</v>
          </cell>
        </row>
        <row r="4048">
          <cell r="A4048">
            <v>4046</v>
          </cell>
          <cell r="B4048">
            <v>17</v>
          </cell>
          <cell r="C4048" t="str">
            <v>077</v>
          </cell>
          <cell r="D4048" t="str">
            <v xml:space="preserve">DOUGLAS                      </v>
          </cell>
          <cell r="E4048">
            <v>0</v>
          </cell>
          <cell r="G4048">
            <v>8355</v>
          </cell>
          <cell r="H4048" t="str">
            <v>School Leadership-Building (2210)</v>
          </cell>
          <cell r="I4048">
            <v>668028</v>
          </cell>
          <cell r="J4048">
            <v>0</v>
          </cell>
          <cell r="K4048">
            <v>668028</v>
          </cell>
          <cell r="L4048">
            <v>3.8873984263330179</v>
          </cell>
          <cell r="M4048">
            <v>388.02741635687732</v>
          </cell>
        </row>
        <row r="4049">
          <cell r="A4049">
            <v>4047</v>
          </cell>
          <cell r="B4049">
            <v>18</v>
          </cell>
          <cell r="C4049" t="str">
            <v>077</v>
          </cell>
          <cell r="D4049" t="str">
            <v xml:space="preserve">DOUGLAS                      </v>
          </cell>
          <cell r="E4049">
            <v>0</v>
          </cell>
          <cell r="G4049">
            <v>8360</v>
          </cell>
          <cell r="H4049" t="str">
            <v>Curriculum Leaders/Dept Heads-Building Level (2220)</v>
          </cell>
          <cell r="I4049">
            <v>73371</v>
          </cell>
          <cell r="J4049">
            <v>0</v>
          </cell>
          <cell r="K4049">
            <v>73371</v>
          </cell>
          <cell r="L4049">
            <v>0.42696160930152605</v>
          </cell>
          <cell r="M4049">
            <v>42.61791356877324</v>
          </cell>
        </row>
        <row r="4050">
          <cell r="A4050">
            <v>4048</v>
          </cell>
          <cell r="B4050">
            <v>19</v>
          </cell>
          <cell r="C4050" t="str">
            <v>077</v>
          </cell>
          <cell r="D4050" t="str">
            <v xml:space="preserve">DOUGLAS                      </v>
          </cell>
          <cell r="E4050">
            <v>0</v>
          </cell>
          <cell r="G4050">
            <v>8365</v>
          </cell>
          <cell r="H4050" t="str">
            <v>Building Technology (2250)</v>
          </cell>
          <cell r="I4050">
            <v>0</v>
          </cell>
          <cell r="J4050">
            <v>0</v>
          </cell>
          <cell r="K4050">
            <v>0</v>
          </cell>
          <cell r="L4050">
            <v>0</v>
          </cell>
          <cell r="M4050">
            <v>0</v>
          </cell>
        </row>
        <row r="4051">
          <cell r="A4051">
            <v>4049</v>
          </cell>
          <cell r="B4051">
            <v>20</v>
          </cell>
          <cell r="C4051" t="str">
            <v>077</v>
          </cell>
          <cell r="D4051" t="str">
            <v xml:space="preserve">DOUGLAS                      </v>
          </cell>
          <cell r="E4051">
            <v>0</v>
          </cell>
          <cell r="G4051">
            <v>8380</v>
          </cell>
          <cell r="H4051" t="str">
            <v>Instructional Coordinators and Team Leaders (2315)</v>
          </cell>
          <cell r="I4051">
            <v>0</v>
          </cell>
          <cell r="J4051">
            <v>0</v>
          </cell>
          <cell r="K4051">
            <v>0</v>
          </cell>
          <cell r="L4051">
            <v>0</v>
          </cell>
          <cell r="M4051">
            <v>0</v>
          </cell>
        </row>
        <row r="4052">
          <cell r="A4052">
            <v>4050</v>
          </cell>
          <cell r="B4052">
            <v>21</v>
          </cell>
          <cell r="C4052" t="str">
            <v>077</v>
          </cell>
          <cell r="D4052" t="str">
            <v xml:space="preserve">DOUGLAS                      </v>
          </cell>
          <cell r="E4052">
            <v>6</v>
          </cell>
          <cell r="F4052" t="str">
            <v>Classroom and Specialist Teachers</v>
          </cell>
          <cell r="I4052">
            <v>6627573</v>
          </cell>
          <cell r="J4052">
            <v>233139</v>
          </cell>
          <cell r="K4052">
            <v>6860712</v>
          </cell>
          <cell r="L4052">
            <v>39.923956828641991</v>
          </cell>
          <cell r="M4052">
            <v>3985.0789962825279</v>
          </cell>
        </row>
        <row r="4053">
          <cell r="A4053">
            <v>4051</v>
          </cell>
          <cell r="B4053">
            <v>22</v>
          </cell>
          <cell r="C4053" t="str">
            <v>077</v>
          </cell>
          <cell r="D4053" t="str">
            <v xml:space="preserve">DOUGLAS                      </v>
          </cell>
          <cell r="E4053">
            <v>0</v>
          </cell>
          <cell r="G4053">
            <v>8370</v>
          </cell>
          <cell r="H4053" t="str">
            <v>Teachers, Classroom (2305)</v>
          </cell>
          <cell r="I4053">
            <v>6627573</v>
          </cell>
          <cell r="J4053">
            <v>233139</v>
          </cell>
          <cell r="K4053">
            <v>6860712</v>
          </cell>
          <cell r="L4053">
            <v>39.923956828641991</v>
          </cell>
          <cell r="M4053">
            <v>3985.0789962825279</v>
          </cell>
        </row>
        <row r="4054">
          <cell r="A4054">
            <v>4052</v>
          </cell>
          <cell r="B4054">
            <v>23</v>
          </cell>
          <cell r="C4054" t="str">
            <v>077</v>
          </cell>
          <cell r="D4054" t="str">
            <v xml:space="preserve">DOUGLAS                      </v>
          </cell>
          <cell r="E4054">
            <v>0</v>
          </cell>
          <cell r="G4054">
            <v>8375</v>
          </cell>
          <cell r="H4054" t="str">
            <v>Teachers, Specialists  (2310)</v>
          </cell>
          <cell r="I4054">
            <v>0</v>
          </cell>
          <cell r="J4054">
            <v>0</v>
          </cell>
          <cell r="K4054">
            <v>0</v>
          </cell>
          <cell r="L4054">
            <v>0</v>
          </cell>
          <cell r="M4054">
            <v>0</v>
          </cell>
        </row>
        <row r="4055">
          <cell r="A4055">
            <v>4053</v>
          </cell>
          <cell r="B4055">
            <v>24</v>
          </cell>
          <cell r="C4055" t="str">
            <v>077</v>
          </cell>
          <cell r="D4055" t="str">
            <v xml:space="preserve">DOUGLAS                      </v>
          </cell>
          <cell r="E4055">
            <v>7</v>
          </cell>
          <cell r="F4055" t="str">
            <v>Other Teaching Services</v>
          </cell>
          <cell r="I4055">
            <v>873027</v>
          </cell>
          <cell r="J4055">
            <v>575098</v>
          </cell>
          <cell r="K4055">
            <v>1448125</v>
          </cell>
          <cell r="L4055">
            <v>8.4269504364091041</v>
          </cell>
          <cell r="M4055">
            <v>841.15067379182165</v>
          </cell>
        </row>
        <row r="4056">
          <cell r="A4056">
            <v>4054</v>
          </cell>
          <cell r="B4056">
            <v>25</v>
          </cell>
          <cell r="C4056" t="str">
            <v>077</v>
          </cell>
          <cell r="D4056" t="str">
            <v xml:space="preserve">DOUGLAS                      </v>
          </cell>
          <cell r="E4056">
            <v>0</v>
          </cell>
          <cell r="G4056">
            <v>8385</v>
          </cell>
          <cell r="H4056" t="str">
            <v>Medical/ Therapeutic Services (2320)</v>
          </cell>
          <cell r="I4056">
            <v>325260</v>
          </cell>
          <cell r="J4056">
            <v>0</v>
          </cell>
          <cell r="K4056">
            <v>325260</v>
          </cell>
          <cell r="L4056">
            <v>1.8927578067821669</v>
          </cell>
          <cell r="M4056">
            <v>188.9289033457249</v>
          </cell>
        </row>
        <row r="4057">
          <cell r="A4057">
            <v>4055</v>
          </cell>
          <cell r="B4057">
            <v>26</v>
          </cell>
          <cell r="C4057" t="str">
            <v>077</v>
          </cell>
          <cell r="D4057" t="str">
            <v xml:space="preserve">DOUGLAS                      </v>
          </cell>
          <cell r="E4057">
            <v>0</v>
          </cell>
          <cell r="G4057">
            <v>8390</v>
          </cell>
          <cell r="H4057" t="str">
            <v>Substitute Teachers (2325)</v>
          </cell>
          <cell r="I4057">
            <v>105420</v>
          </cell>
          <cell r="J4057">
            <v>0</v>
          </cell>
          <cell r="K4057">
            <v>105420</v>
          </cell>
          <cell r="L4057">
            <v>0.61346162451877273</v>
          </cell>
          <cell r="M4057">
            <v>61.233736059479554</v>
          </cell>
        </row>
        <row r="4058">
          <cell r="A4058">
            <v>4056</v>
          </cell>
          <cell r="B4058">
            <v>27</v>
          </cell>
          <cell r="C4058" t="str">
            <v>077</v>
          </cell>
          <cell r="D4058" t="str">
            <v xml:space="preserve">DOUGLAS                      </v>
          </cell>
          <cell r="E4058">
            <v>0</v>
          </cell>
          <cell r="G4058">
            <v>8395</v>
          </cell>
          <cell r="H4058" t="str">
            <v>Non-Clerical Paraprofs./Instructional Assistants (2330)</v>
          </cell>
          <cell r="I4058">
            <v>265122</v>
          </cell>
          <cell r="J4058">
            <v>575098</v>
          </cell>
          <cell r="K4058">
            <v>840220</v>
          </cell>
          <cell r="L4058">
            <v>4.8894206616691642</v>
          </cell>
          <cell r="M4058">
            <v>488.04600371747216</v>
          </cell>
        </row>
        <row r="4059">
          <cell r="A4059">
            <v>4057</v>
          </cell>
          <cell r="B4059">
            <v>28</v>
          </cell>
          <cell r="C4059" t="str">
            <v>077</v>
          </cell>
          <cell r="D4059" t="str">
            <v xml:space="preserve">DOUGLAS                      </v>
          </cell>
          <cell r="E4059">
            <v>0</v>
          </cell>
          <cell r="G4059">
            <v>8400</v>
          </cell>
          <cell r="H4059" t="str">
            <v>Librarians and Media Center Directors (2340)</v>
          </cell>
          <cell r="I4059">
            <v>177225</v>
          </cell>
          <cell r="J4059">
            <v>0</v>
          </cell>
          <cell r="K4059">
            <v>177225</v>
          </cell>
          <cell r="L4059">
            <v>1.0313103434390012</v>
          </cell>
          <cell r="M4059">
            <v>102.94203066914498</v>
          </cell>
        </row>
        <row r="4060">
          <cell r="A4060">
            <v>4058</v>
          </cell>
          <cell r="B4060">
            <v>29</v>
          </cell>
          <cell r="C4060" t="str">
            <v>077</v>
          </cell>
          <cell r="D4060" t="str">
            <v xml:space="preserve">DOUGLAS                      </v>
          </cell>
          <cell r="E4060">
            <v>8</v>
          </cell>
          <cell r="F4060" t="str">
            <v>Professional Development</v>
          </cell>
          <cell r="I4060">
            <v>15925</v>
          </cell>
          <cell r="J4060">
            <v>32186</v>
          </cell>
          <cell r="K4060">
            <v>48111</v>
          </cell>
          <cell r="L4060">
            <v>0.27996824338097775</v>
          </cell>
          <cell r="M4060">
            <v>27.945515799256508</v>
          </cell>
        </row>
        <row r="4061">
          <cell r="A4061">
            <v>4059</v>
          </cell>
          <cell r="B4061">
            <v>30</v>
          </cell>
          <cell r="C4061" t="str">
            <v>077</v>
          </cell>
          <cell r="D4061" t="str">
            <v xml:space="preserve">DOUGLAS                      </v>
          </cell>
          <cell r="E4061">
            <v>0</v>
          </cell>
          <cell r="G4061">
            <v>8405</v>
          </cell>
          <cell r="H4061" t="str">
            <v>Professional Development Leadership (2351)</v>
          </cell>
          <cell r="I4061">
            <v>0</v>
          </cell>
          <cell r="J4061">
            <v>0</v>
          </cell>
          <cell r="K4061">
            <v>0</v>
          </cell>
          <cell r="L4061">
            <v>0</v>
          </cell>
          <cell r="M4061">
            <v>0</v>
          </cell>
        </row>
        <row r="4062">
          <cell r="A4062">
            <v>4060</v>
          </cell>
          <cell r="B4062">
            <v>31</v>
          </cell>
          <cell r="C4062" t="str">
            <v>077</v>
          </cell>
          <cell r="D4062" t="str">
            <v xml:space="preserve">DOUGLAS                      </v>
          </cell>
          <cell r="E4062">
            <v>0</v>
          </cell>
          <cell r="G4062">
            <v>8410</v>
          </cell>
          <cell r="H4062" t="str">
            <v>Teacher/Instructional Staff-Professional Days (2353)</v>
          </cell>
          <cell r="I4062">
            <v>0</v>
          </cell>
          <cell r="J4062">
            <v>0</v>
          </cell>
          <cell r="K4062">
            <v>0</v>
          </cell>
          <cell r="L4062">
            <v>0</v>
          </cell>
          <cell r="M4062">
            <v>0</v>
          </cell>
        </row>
        <row r="4063">
          <cell r="A4063">
            <v>4061</v>
          </cell>
          <cell r="B4063">
            <v>32</v>
          </cell>
          <cell r="C4063" t="str">
            <v>077</v>
          </cell>
          <cell r="D4063" t="str">
            <v xml:space="preserve">DOUGLAS                      </v>
          </cell>
          <cell r="E4063">
            <v>0</v>
          </cell>
          <cell r="G4063">
            <v>8415</v>
          </cell>
          <cell r="H4063" t="str">
            <v>Substitutes for Instructional Staff at Prof. Dev. (2355)</v>
          </cell>
          <cell r="I4063">
            <v>0</v>
          </cell>
          <cell r="J4063">
            <v>0</v>
          </cell>
          <cell r="K4063">
            <v>0</v>
          </cell>
          <cell r="L4063">
            <v>0</v>
          </cell>
          <cell r="M4063">
            <v>0</v>
          </cell>
        </row>
        <row r="4064">
          <cell r="A4064">
            <v>4062</v>
          </cell>
          <cell r="B4064">
            <v>33</v>
          </cell>
          <cell r="C4064" t="str">
            <v>077</v>
          </cell>
          <cell r="D4064" t="str">
            <v xml:space="preserve">DOUGLAS                      </v>
          </cell>
          <cell r="E4064">
            <v>0</v>
          </cell>
          <cell r="G4064">
            <v>8420</v>
          </cell>
          <cell r="H4064" t="str">
            <v>Prof. Dev.  Stipends, Providers and Expenses (2357)</v>
          </cell>
          <cell r="I4064">
            <v>15925</v>
          </cell>
          <cell r="J4064">
            <v>32186</v>
          </cell>
          <cell r="K4064">
            <v>48111</v>
          </cell>
          <cell r="L4064">
            <v>0.27996824338097775</v>
          </cell>
          <cell r="M4064">
            <v>27.945515799256508</v>
          </cell>
        </row>
        <row r="4065">
          <cell r="A4065">
            <v>4063</v>
          </cell>
          <cell r="B4065">
            <v>34</v>
          </cell>
          <cell r="C4065" t="str">
            <v>077</v>
          </cell>
          <cell r="D4065" t="str">
            <v xml:space="preserve">DOUGLAS                      </v>
          </cell>
          <cell r="E4065">
            <v>9</v>
          </cell>
          <cell r="F4065" t="str">
            <v>Instructional Materials, Equipment and Technology</v>
          </cell>
          <cell r="I4065">
            <v>178755</v>
          </cell>
          <cell r="J4065">
            <v>258240</v>
          </cell>
          <cell r="K4065">
            <v>436995</v>
          </cell>
          <cell r="L4065">
            <v>2.5429677727810764</v>
          </cell>
          <cell r="M4065">
            <v>253.83073884758366</v>
          </cell>
        </row>
        <row r="4066">
          <cell r="A4066">
            <v>4064</v>
          </cell>
          <cell r="B4066">
            <v>35</v>
          </cell>
          <cell r="C4066" t="str">
            <v>077</v>
          </cell>
          <cell r="D4066" t="str">
            <v xml:space="preserve">DOUGLAS                      </v>
          </cell>
          <cell r="E4066">
            <v>0</v>
          </cell>
          <cell r="G4066">
            <v>8425</v>
          </cell>
          <cell r="H4066" t="str">
            <v>Textbooks &amp; Related Software/Media/Materials (2410)</v>
          </cell>
          <cell r="I4066">
            <v>75550</v>
          </cell>
          <cell r="J4066">
            <v>503</v>
          </cell>
          <cell r="K4066">
            <v>76053</v>
          </cell>
          <cell r="L4066">
            <v>0.44256874340282892</v>
          </cell>
          <cell r="M4066">
            <v>44.175766728624538</v>
          </cell>
        </row>
        <row r="4067">
          <cell r="A4067">
            <v>4065</v>
          </cell>
          <cell r="B4067">
            <v>36</v>
          </cell>
          <cell r="C4067" t="str">
            <v>077</v>
          </cell>
          <cell r="D4067" t="str">
            <v xml:space="preserve">DOUGLAS                      </v>
          </cell>
          <cell r="E4067">
            <v>0</v>
          </cell>
          <cell r="G4067">
            <v>8430</v>
          </cell>
          <cell r="H4067" t="str">
            <v>Other Instructional Materials (2415)</v>
          </cell>
          <cell r="I4067">
            <v>0</v>
          </cell>
          <cell r="J4067">
            <v>0</v>
          </cell>
          <cell r="K4067">
            <v>0</v>
          </cell>
          <cell r="L4067">
            <v>0</v>
          </cell>
          <cell r="M4067">
            <v>0</v>
          </cell>
        </row>
        <row r="4068">
          <cell r="A4068">
            <v>4066</v>
          </cell>
          <cell r="B4068">
            <v>37</v>
          </cell>
          <cell r="C4068" t="str">
            <v>077</v>
          </cell>
          <cell r="D4068" t="str">
            <v xml:space="preserve">DOUGLAS                      </v>
          </cell>
          <cell r="E4068">
            <v>0</v>
          </cell>
          <cell r="G4068">
            <v>8435</v>
          </cell>
          <cell r="H4068" t="str">
            <v>Instructional Equipment (2420)</v>
          </cell>
          <cell r="I4068">
            <v>10429</v>
          </cell>
          <cell r="J4068">
            <v>0</v>
          </cell>
          <cell r="K4068">
            <v>10429</v>
          </cell>
          <cell r="L4068">
            <v>6.0688591179152734E-2</v>
          </cell>
          <cell r="M4068">
            <v>6.0577369888475836</v>
          </cell>
        </row>
        <row r="4069">
          <cell r="A4069">
            <v>4067</v>
          </cell>
          <cell r="B4069">
            <v>38</v>
          </cell>
          <cell r="C4069" t="str">
            <v>077</v>
          </cell>
          <cell r="D4069" t="str">
            <v xml:space="preserve">DOUGLAS                      </v>
          </cell>
          <cell r="E4069">
            <v>0</v>
          </cell>
          <cell r="G4069">
            <v>8440</v>
          </cell>
          <cell r="H4069" t="str">
            <v>General Supplies (2430)</v>
          </cell>
          <cell r="I4069">
            <v>66287</v>
          </cell>
          <cell r="J4069">
            <v>43293</v>
          </cell>
          <cell r="K4069">
            <v>109580</v>
          </cell>
          <cell r="L4069">
            <v>0.6376695580987205</v>
          </cell>
          <cell r="M4069">
            <v>63.650092936802977</v>
          </cell>
        </row>
        <row r="4070">
          <cell r="A4070">
            <v>4068</v>
          </cell>
          <cell r="B4070">
            <v>39</v>
          </cell>
          <cell r="C4070" t="str">
            <v>077</v>
          </cell>
          <cell r="D4070" t="str">
            <v xml:space="preserve">DOUGLAS                      </v>
          </cell>
          <cell r="E4070">
            <v>0</v>
          </cell>
          <cell r="G4070">
            <v>8445</v>
          </cell>
          <cell r="H4070" t="str">
            <v>Other Instructional Services (2440)</v>
          </cell>
          <cell r="I4070">
            <v>0</v>
          </cell>
          <cell r="J4070">
            <v>166228</v>
          </cell>
          <cell r="K4070">
            <v>166228</v>
          </cell>
          <cell r="L4070">
            <v>0.96731643825181712</v>
          </cell>
          <cell r="M4070">
            <v>96.554368029739777</v>
          </cell>
        </row>
        <row r="4071">
          <cell r="A4071">
            <v>4069</v>
          </cell>
          <cell r="B4071">
            <v>40</v>
          </cell>
          <cell r="C4071" t="str">
            <v>077</v>
          </cell>
          <cell r="D4071" t="str">
            <v xml:space="preserve">DOUGLAS                      </v>
          </cell>
          <cell r="E4071">
            <v>0</v>
          </cell>
          <cell r="G4071">
            <v>8450</v>
          </cell>
          <cell r="H4071" t="str">
            <v>Classroom Instructional Technology (2451)</v>
          </cell>
          <cell r="I4071">
            <v>7227</v>
          </cell>
          <cell r="J4071">
            <v>48216</v>
          </cell>
          <cell r="K4071">
            <v>55443</v>
          </cell>
          <cell r="L4071">
            <v>0.32263472631563572</v>
          </cell>
          <cell r="M4071">
            <v>32.204344795539036</v>
          </cell>
        </row>
        <row r="4072">
          <cell r="A4072">
            <v>4070</v>
          </cell>
          <cell r="B4072">
            <v>41</v>
          </cell>
          <cell r="C4072" t="str">
            <v>077</v>
          </cell>
          <cell r="D4072" t="str">
            <v xml:space="preserve">DOUGLAS                      </v>
          </cell>
          <cell r="E4072">
            <v>0</v>
          </cell>
          <cell r="G4072">
            <v>8455</v>
          </cell>
          <cell r="H4072" t="str">
            <v>Other Instructional Hardware  (2453)</v>
          </cell>
          <cell r="I4072">
            <v>0</v>
          </cell>
          <cell r="J4072">
            <v>0</v>
          </cell>
          <cell r="K4072">
            <v>0</v>
          </cell>
          <cell r="L4072">
            <v>0</v>
          </cell>
          <cell r="M4072">
            <v>0</v>
          </cell>
        </row>
        <row r="4073">
          <cell r="A4073">
            <v>4071</v>
          </cell>
          <cell r="B4073">
            <v>42</v>
          </cell>
          <cell r="C4073" t="str">
            <v>077</v>
          </cell>
          <cell r="D4073" t="str">
            <v xml:space="preserve">DOUGLAS                      </v>
          </cell>
          <cell r="E4073">
            <v>0</v>
          </cell>
          <cell r="G4073">
            <v>8460</v>
          </cell>
          <cell r="H4073" t="str">
            <v>Instructional Software (2455)</v>
          </cell>
          <cell r="I4073">
            <v>19262</v>
          </cell>
          <cell r="J4073">
            <v>0</v>
          </cell>
          <cell r="K4073">
            <v>19262</v>
          </cell>
          <cell r="L4073">
            <v>0.11208971553292166</v>
          </cell>
          <cell r="M4073">
            <v>11.188429368029741</v>
          </cell>
        </row>
        <row r="4074">
          <cell r="A4074">
            <v>4072</v>
          </cell>
          <cell r="B4074">
            <v>43</v>
          </cell>
          <cell r="C4074" t="str">
            <v>077</v>
          </cell>
          <cell r="D4074" t="str">
            <v xml:space="preserve">DOUGLAS                      </v>
          </cell>
          <cell r="E4074">
            <v>10</v>
          </cell>
          <cell r="F4074" t="str">
            <v>Guidance, Counseling and Testing</v>
          </cell>
          <cell r="I4074">
            <v>395582</v>
          </cell>
          <cell r="J4074">
            <v>17059</v>
          </cell>
          <cell r="K4074">
            <v>412641</v>
          </cell>
          <cell r="L4074">
            <v>2.4012466154719303</v>
          </cell>
          <cell r="M4074">
            <v>239.68459572490707</v>
          </cell>
        </row>
        <row r="4075">
          <cell r="A4075">
            <v>4073</v>
          </cell>
          <cell r="B4075">
            <v>44</v>
          </cell>
          <cell r="C4075" t="str">
            <v>077</v>
          </cell>
          <cell r="D4075" t="str">
            <v xml:space="preserve">DOUGLAS                      </v>
          </cell>
          <cell r="E4075">
            <v>0</v>
          </cell>
          <cell r="G4075">
            <v>8465</v>
          </cell>
          <cell r="H4075" t="str">
            <v>Guidance and Adjustment Counselors (2710)</v>
          </cell>
          <cell r="I4075">
            <v>209114</v>
          </cell>
          <cell r="J4075">
            <v>0</v>
          </cell>
          <cell r="K4075">
            <v>209114</v>
          </cell>
          <cell r="L4075">
            <v>1.2168792842877882</v>
          </cell>
          <cell r="M4075">
            <v>121.46491635687732</v>
          </cell>
        </row>
        <row r="4076">
          <cell r="A4076">
            <v>4074</v>
          </cell>
          <cell r="B4076">
            <v>45</v>
          </cell>
          <cell r="C4076" t="str">
            <v>077</v>
          </cell>
          <cell r="D4076" t="str">
            <v xml:space="preserve">DOUGLAS                      </v>
          </cell>
          <cell r="E4076">
            <v>0</v>
          </cell>
          <cell r="G4076">
            <v>8470</v>
          </cell>
          <cell r="H4076" t="str">
            <v>Testing and Assessment (2720)</v>
          </cell>
          <cell r="I4076">
            <v>0</v>
          </cell>
          <cell r="J4076">
            <v>17059</v>
          </cell>
          <cell r="K4076">
            <v>17059</v>
          </cell>
          <cell r="L4076">
            <v>9.9269985322194498E-2</v>
          </cell>
          <cell r="M4076">
            <v>9.9088057620817853</v>
          </cell>
        </row>
        <row r="4077">
          <cell r="A4077">
            <v>4075</v>
          </cell>
          <cell r="B4077">
            <v>46</v>
          </cell>
          <cell r="C4077" t="str">
            <v>077</v>
          </cell>
          <cell r="D4077" t="str">
            <v xml:space="preserve">DOUGLAS                      </v>
          </cell>
          <cell r="E4077">
            <v>0</v>
          </cell>
          <cell r="G4077">
            <v>8475</v>
          </cell>
          <cell r="H4077" t="str">
            <v>Psychological Services (2800)</v>
          </cell>
          <cell r="I4077">
            <v>186468</v>
          </cell>
          <cell r="J4077">
            <v>0</v>
          </cell>
          <cell r="K4077">
            <v>186468</v>
          </cell>
          <cell r="L4077">
            <v>1.0850973458619477</v>
          </cell>
          <cell r="M4077">
            <v>108.31087360594796</v>
          </cell>
        </row>
        <row r="4078">
          <cell r="A4078">
            <v>4076</v>
          </cell>
          <cell r="B4078">
            <v>47</v>
          </cell>
          <cell r="C4078" t="str">
            <v>077</v>
          </cell>
          <cell r="D4078" t="str">
            <v xml:space="preserve">DOUGLAS                      </v>
          </cell>
          <cell r="E4078">
            <v>11</v>
          </cell>
          <cell r="F4078" t="str">
            <v>Pupil Services</v>
          </cell>
          <cell r="I4078">
            <v>958059</v>
          </cell>
          <cell r="J4078">
            <v>596949</v>
          </cell>
          <cell r="K4078">
            <v>1555008</v>
          </cell>
          <cell r="L4078">
            <v>9.0489255721844799</v>
          </cell>
          <cell r="M4078">
            <v>903.23420074349451</v>
          </cell>
        </row>
        <row r="4079">
          <cell r="A4079">
            <v>4077</v>
          </cell>
          <cell r="B4079">
            <v>48</v>
          </cell>
          <cell r="C4079" t="str">
            <v>077</v>
          </cell>
          <cell r="D4079" t="str">
            <v xml:space="preserve">DOUGLAS                      </v>
          </cell>
          <cell r="E4079">
            <v>0</v>
          </cell>
          <cell r="G4079">
            <v>8485</v>
          </cell>
          <cell r="H4079" t="str">
            <v>Attendance and Parent Liaison Services (3100)</v>
          </cell>
          <cell r="I4079">
            <v>0</v>
          </cell>
          <cell r="J4079">
            <v>0</v>
          </cell>
          <cell r="K4079">
            <v>0</v>
          </cell>
          <cell r="L4079">
            <v>0</v>
          </cell>
          <cell r="M4079">
            <v>0</v>
          </cell>
        </row>
        <row r="4080">
          <cell r="A4080">
            <v>4078</v>
          </cell>
          <cell r="B4080">
            <v>49</v>
          </cell>
          <cell r="C4080" t="str">
            <v>077</v>
          </cell>
          <cell r="D4080" t="str">
            <v xml:space="preserve">DOUGLAS                      </v>
          </cell>
          <cell r="E4080">
            <v>0</v>
          </cell>
          <cell r="G4080">
            <v>8490</v>
          </cell>
          <cell r="H4080" t="str">
            <v>Medical/Health Services (3200)</v>
          </cell>
          <cell r="I4080">
            <v>173703</v>
          </cell>
          <cell r="J4080">
            <v>46643</v>
          </cell>
          <cell r="K4080">
            <v>220346</v>
          </cell>
          <cell r="L4080">
            <v>1.2822407049536473</v>
          </cell>
          <cell r="M4080">
            <v>127.98907992565056</v>
          </cell>
        </row>
        <row r="4081">
          <cell r="A4081">
            <v>4079</v>
          </cell>
          <cell r="B4081">
            <v>50</v>
          </cell>
          <cell r="C4081" t="str">
            <v>077</v>
          </cell>
          <cell r="D4081" t="str">
            <v xml:space="preserve">DOUGLAS                      </v>
          </cell>
          <cell r="E4081">
            <v>0</v>
          </cell>
          <cell r="G4081">
            <v>8495</v>
          </cell>
          <cell r="H4081" t="str">
            <v>In-District Transportation (3300)</v>
          </cell>
          <cell r="I4081">
            <v>624358</v>
          </cell>
          <cell r="J4081">
            <v>0</v>
          </cell>
          <cell r="K4081">
            <v>624358</v>
          </cell>
          <cell r="L4081">
            <v>3.6332733158915946</v>
          </cell>
          <cell r="M4081">
            <v>362.66147769516732</v>
          </cell>
        </row>
        <row r="4082">
          <cell r="A4082">
            <v>4080</v>
          </cell>
          <cell r="B4082">
            <v>51</v>
          </cell>
          <cell r="C4082" t="str">
            <v>077</v>
          </cell>
          <cell r="D4082" t="str">
            <v xml:space="preserve">DOUGLAS                      </v>
          </cell>
          <cell r="E4082">
            <v>0</v>
          </cell>
          <cell r="G4082">
            <v>8500</v>
          </cell>
          <cell r="H4082" t="str">
            <v>Food Salaries and Other Expenses (3400)</v>
          </cell>
          <cell r="I4082">
            <v>0</v>
          </cell>
          <cell r="J4082">
            <v>505078</v>
          </cell>
          <cell r="K4082">
            <v>505078</v>
          </cell>
          <cell r="L4082">
            <v>2.9391573742050152</v>
          </cell>
          <cell r="M4082">
            <v>293.37709107806694</v>
          </cell>
        </row>
        <row r="4083">
          <cell r="A4083">
            <v>4081</v>
          </cell>
          <cell r="B4083">
            <v>52</v>
          </cell>
          <cell r="C4083" t="str">
            <v>077</v>
          </cell>
          <cell r="D4083" t="str">
            <v xml:space="preserve">DOUGLAS                      </v>
          </cell>
          <cell r="E4083">
            <v>0</v>
          </cell>
          <cell r="G4083">
            <v>8505</v>
          </cell>
          <cell r="H4083" t="str">
            <v>Athletics (3510)</v>
          </cell>
          <cell r="I4083">
            <v>151014</v>
          </cell>
          <cell r="J4083">
            <v>42363</v>
          </cell>
          <cell r="K4083">
            <v>193377</v>
          </cell>
          <cell r="L4083">
            <v>1.1253023009349907</v>
          </cell>
          <cell r="M4083">
            <v>112.32400092936804</v>
          </cell>
        </row>
        <row r="4084">
          <cell r="A4084">
            <v>4082</v>
          </cell>
          <cell r="B4084">
            <v>53</v>
          </cell>
          <cell r="C4084" t="str">
            <v>077</v>
          </cell>
          <cell r="D4084" t="str">
            <v xml:space="preserve">DOUGLAS                      </v>
          </cell>
          <cell r="E4084">
            <v>0</v>
          </cell>
          <cell r="G4084">
            <v>8510</v>
          </cell>
          <cell r="H4084" t="str">
            <v>Other Student Body Activities (3520)</v>
          </cell>
          <cell r="I4084">
            <v>8984</v>
          </cell>
          <cell r="J4084">
            <v>2865</v>
          </cell>
          <cell r="K4084">
            <v>11849</v>
          </cell>
          <cell r="L4084">
            <v>6.8951876199231057E-2</v>
          </cell>
          <cell r="M4084">
            <v>6.8825511152416361</v>
          </cell>
        </row>
        <row r="4085">
          <cell r="A4085">
            <v>4083</v>
          </cell>
          <cell r="B4085">
            <v>54</v>
          </cell>
          <cell r="C4085" t="str">
            <v>077</v>
          </cell>
          <cell r="D4085" t="str">
            <v xml:space="preserve">DOUGLAS                      </v>
          </cell>
          <cell r="E4085">
            <v>0</v>
          </cell>
          <cell r="G4085">
            <v>8515</v>
          </cell>
          <cell r="H4085" t="str">
            <v>School Security  (3600)</v>
          </cell>
          <cell r="I4085">
            <v>0</v>
          </cell>
          <cell r="J4085">
            <v>0</v>
          </cell>
          <cell r="K4085">
            <v>0</v>
          </cell>
          <cell r="L4085">
            <v>0</v>
          </cell>
          <cell r="M4085">
            <v>0</v>
          </cell>
        </row>
        <row r="4086">
          <cell r="A4086">
            <v>4084</v>
          </cell>
          <cell r="B4086">
            <v>55</v>
          </cell>
          <cell r="C4086" t="str">
            <v>077</v>
          </cell>
          <cell r="D4086" t="str">
            <v xml:space="preserve">DOUGLAS                      </v>
          </cell>
          <cell r="E4086">
            <v>12</v>
          </cell>
          <cell r="F4086" t="str">
            <v>Operations and Maintenance</v>
          </cell>
          <cell r="I4086">
            <v>672114</v>
          </cell>
          <cell r="J4086">
            <v>669150</v>
          </cell>
          <cell r="K4086">
            <v>1341264</v>
          </cell>
          <cell r="L4086">
            <v>7.8051033233593934</v>
          </cell>
          <cell r="M4086">
            <v>779.0799256505577</v>
          </cell>
        </row>
        <row r="4087">
          <cell r="A4087">
            <v>4085</v>
          </cell>
          <cell r="B4087">
            <v>56</v>
          </cell>
          <cell r="C4087" t="str">
            <v>077</v>
          </cell>
          <cell r="D4087" t="str">
            <v xml:space="preserve">DOUGLAS                      </v>
          </cell>
          <cell r="E4087">
            <v>0</v>
          </cell>
          <cell r="G4087">
            <v>8520</v>
          </cell>
          <cell r="H4087" t="str">
            <v>Custodial Services (4110)</v>
          </cell>
          <cell r="I4087">
            <v>388652</v>
          </cell>
          <cell r="J4087">
            <v>3479</v>
          </cell>
          <cell r="K4087">
            <v>392131</v>
          </cell>
          <cell r="L4087">
            <v>2.2818945198650247</v>
          </cell>
          <cell r="M4087">
            <v>227.77125929368032</v>
          </cell>
        </row>
        <row r="4088">
          <cell r="A4088">
            <v>4086</v>
          </cell>
          <cell r="B4088">
            <v>57</v>
          </cell>
          <cell r="C4088" t="str">
            <v>077</v>
          </cell>
          <cell r="D4088" t="str">
            <v xml:space="preserve">DOUGLAS                      </v>
          </cell>
          <cell r="E4088">
            <v>0</v>
          </cell>
          <cell r="G4088">
            <v>8525</v>
          </cell>
          <cell r="H4088" t="str">
            <v>Heating of Buildings (4120)</v>
          </cell>
          <cell r="I4088">
            <v>14633</v>
          </cell>
          <cell r="J4088">
            <v>115982</v>
          </cell>
          <cell r="K4088">
            <v>130615</v>
          </cell>
          <cell r="L4088">
            <v>0.76007674147713433</v>
          </cell>
          <cell r="M4088">
            <v>75.868378252788105</v>
          </cell>
        </row>
        <row r="4089">
          <cell r="A4089">
            <v>4087</v>
          </cell>
          <cell r="B4089">
            <v>58</v>
          </cell>
          <cell r="C4089" t="str">
            <v>077</v>
          </cell>
          <cell r="D4089" t="str">
            <v xml:space="preserve">DOUGLAS                      </v>
          </cell>
          <cell r="E4089">
            <v>0</v>
          </cell>
          <cell r="G4089">
            <v>8530</v>
          </cell>
          <cell r="H4089" t="str">
            <v>Utility Services (4130)</v>
          </cell>
          <cell r="I4089">
            <v>51526</v>
          </cell>
          <cell r="J4089">
            <v>319587</v>
          </cell>
          <cell r="K4089">
            <v>371113</v>
          </cell>
          <cell r="L4089">
            <v>2.1595862631382596</v>
          </cell>
          <cell r="M4089">
            <v>215.56284851301118</v>
          </cell>
        </row>
        <row r="4090">
          <cell r="A4090">
            <v>4088</v>
          </cell>
          <cell r="B4090">
            <v>59</v>
          </cell>
          <cell r="C4090" t="str">
            <v>077</v>
          </cell>
          <cell r="D4090" t="str">
            <v xml:space="preserve">DOUGLAS                      </v>
          </cell>
          <cell r="E4090">
            <v>0</v>
          </cell>
          <cell r="G4090">
            <v>8535</v>
          </cell>
          <cell r="H4090" t="str">
            <v>Maintenance of Grounds (4210)</v>
          </cell>
          <cell r="I4090">
            <v>75710</v>
          </cell>
          <cell r="J4090">
            <v>245</v>
          </cell>
          <cell r="K4090">
            <v>75955</v>
          </cell>
          <cell r="L4090">
            <v>0.44199846035214746</v>
          </cell>
          <cell r="M4090">
            <v>44.118842936802977</v>
          </cell>
        </row>
        <row r="4091">
          <cell r="A4091">
            <v>4089</v>
          </cell>
          <cell r="B4091">
            <v>60</v>
          </cell>
          <cell r="C4091" t="str">
            <v>077</v>
          </cell>
          <cell r="D4091" t="str">
            <v xml:space="preserve">DOUGLAS                      </v>
          </cell>
          <cell r="E4091">
            <v>0</v>
          </cell>
          <cell r="G4091">
            <v>8540</v>
          </cell>
          <cell r="H4091" t="str">
            <v>Maintenance of Buildings (4220)</v>
          </cell>
          <cell r="I4091">
            <v>94952</v>
          </cell>
          <cell r="J4091">
            <v>229857</v>
          </cell>
          <cell r="K4091">
            <v>324809</v>
          </cell>
          <cell r="L4091">
            <v>1.8901333409060714</v>
          </cell>
          <cell r="M4091">
            <v>188.66693773234201</v>
          </cell>
        </row>
        <row r="4092">
          <cell r="A4092">
            <v>4090</v>
          </cell>
          <cell r="B4092">
            <v>61</v>
          </cell>
          <cell r="C4092" t="str">
            <v>077</v>
          </cell>
          <cell r="D4092" t="str">
            <v xml:space="preserve">DOUGLAS                      </v>
          </cell>
          <cell r="E4092">
            <v>0</v>
          </cell>
          <cell r="G4092">
            <v>8545</v>
          </cell>
          <cell r="H4092" t="str">
            <v>Building Security System (4225)</v>
          </cell>
          <cell r="I4092">
            <v>0</v>
          </cell>
          <cell r="J4092">
            <v>0</v>
          </cell>
          <cell r="K4092">
            <v>0</v>
          </cell>
          <cell r="L4092">
            <v>0</v>
          </cell>
          <cell r="M4092">
            <v>0</v>
          </cell>
        </row>
        <row r="4093">
          <cell r="A4093">
            <v>4091</v>
          </cell>
          <cell r="B4093">
            <v>62</v>
          </cell>
          <cell r="C4093" t="str">
            <v>077</v>
          </cell>
          <cell r="D4093" t="str">
            <v xml:space="preserve">DOUGLAS                      </v>
          </cell>
          <cell r="E4093">
            <v>0</v>
          </cell>
          <cell r="G4093">
            <v>8550</v>
          </cell>
          <cell r="H4093" t="str">
            <v>Maintenance of Equipment (4230)</v>
          </cell>
          <cell r="I4093">
            <v>300</v>
          </cell>
          <cell r="J4093">
            <v>0</v>
          </cell>
          <cell r="K4093">
            <v>300</v>
          </cell>
          <cell r="L4093">
            <v>1.7457644408616186E-3</v>
          </cell>
          <cell r="M4093">
            <v>0.1742565055762082</v>
          </cell>
        </row>
        <row r="4094">
          <cell r="A4094">
            <v>4092</v>
          </cell>
          <cell r="B4094">
            <v>63</v>
          </cell>
          <cell r="C4094" t="str">
            <v>077</v>
          </cell>
          <cell r="D4094" t="str">
            <v xml:space="preserve">DOUGLAS                      </v>
          </cell>
          <cell r="E4094">
            <v>0</v>
          </cell>
          <cell r="G4094">
            <v>8555</v>
          </cell>
          <cell r="H4094" t="str">
            <v xml:space="preserve">Extraordinary Maintenance (4300)   </v>
          </cell>
          <cell r="I4094">
            <v>0</v>
          </cell>
          <cell r="J4094">
            <v>0</v>
          </cell>
          <cell r="K4094">
            <v>0</v>
          </cell>
          <cell r="L4094">
            <v>0</v>
          </cell>
          <cell r="M4094">
            <v>0</v>
          </cell>
        </row>
        <row r="4095">
          <cell r="A4095">
            <v>4093</v>
          </cell>
          <cell r="B4095">
            <v>64</v>
          </cell>
          <cell r="C4095" t="str">
            <v>077</v>
          </cell>
          <cell r="D4095" t="str">
            <v xml:space="preserve">DOUGLAS                      </v>
          </cell>
          <cell r="E4095">
            <v>0</v>
          </cell>
          <cell r="G4095">
            <v>8560</v>
          </cell>
          <cell r="H4095" t="str">
            <v>Networking and Telecommunications (4400)</v>
          </cell>
          <cell r="I4095">
            <v>0</v>
          </cell>
          <cell r="J4095">
            <v>0</v>
          </cell>
          <cell r="K4095">
            <v>0</v>
          </cell>
          <cell r="L4095">
            <v>0</v>
          </cell>
          <cell r="M4095">
            <v>0</v>
          </cell>
        </row>
        <row r="4096">
          <cell r="A4096">
            <v>4094</v>
          </cell>
          <cell r="B4096">
            <v>65</v>
          </cell>
          <cell r="C4096" t="str">
            <v>077</v>
          </cell>
          <cell r="D4096" t="str">
            <v xml:space="preserve">DOUGLAS                      </v>
          </cell>
          <cell r="E4096">
            <v>0</v>
          </cell>
          <cell r="G4096">
            <v>8565</v>
          </cell>
          <cell r="H4096" t="str">
            <v>Technology Maintenance (4450)</v>
          </cell>
          <cell r="I4096">
            <v>46341</v>
          </cell>
          <cell r="J4096">
            <v>0</v>
          </cell>
          <cell r="K4096">
            <v>46341</v>
          </cell>
          <cell r="L4096">
            <v>0.26966823317989419</v>
          </cell>
          <cell r="M4096">
            <v>26.917402416356879</v>
          </cell>
        </row>
        <row r="4097">
          <cell r="A4097">
            <v>4095</v>
          </cell>
          <cell r="B4097">
            <v>66</v>
          </cell>
          <cell r="C4097" t="str">
            <v>077</v>
          </cell>
          <cell r="D4097" t="str">
            <v xml:space="preserve">DOUGLAS                      </v>
          </cell>
          <cell r="E4097">
            <v>13</v>
          </cell>
          <cell r="F4097" t="str">
            <v>Insurance, Retirement Programs and Other</v>
          </cell>
          <cell r="I4097">
            <v>2624012</v>
          </cell>
          <cell r="J4097">
            <v>28386</v>
          </cell>
          <cell r="K4097">
            <v>2652398</v>
          </cell>
          <cell r="L4097">
            <v>15.43487370470825</v>
          </cell>
          <cell r="M4097">
            <v>1540.6586895910782</v>
          </cell>
        </row>
        <row r="4098">
          <cell r="A4098">
            <v>4096</v>
          </cell>
          <cell r="B4098">
            <v>67</v>
          </cell>
          <cell r="C4098" t="str">
            <v>077</v>
          </cell>
          <cell r="D4098" t="str">
            <v xml:space="preserve">DOUGLAS                      </v>
          </cell>
          <cell r="E4098">
            <v>0</v>
          </cell>
          <cell r="G4098">
            <v>8570</v>
          </cell>
          <cell r="H4098" t="str">
            <v>Employer Retirement Contributions (5100)</v>
          </cell>
          <cell r="I4098">
            <v>379309</v>
          </cell>
          <cell r="J4098">
            <v>28386</v>
          </cell>
          <cell r="K4098">
            <v>407695</v>
          </cell>
          <cell r="L4098">
            <v>2.3724647790569251</v>
          </cell>
          <cell r="M4098">
            <v>236.81168680297398</v>
          </cell>
        </row>
        <row r="4099">
          <cell r="A4099">
            <v>4097</v>
          </cell>
          <cell r="B4099">
            <v>68</v>
          </cell>
          <cell r="C4099" t="str">
            <v>077</v>
          </cell>
          <cell r="D4099" t="str">
            <v xml:space="preserve">DOUGLAS                      </v>
          </cell>
          <cell r="E4099">
            <v>0</v>
          </cell>
          <cell r="G4099">
            <v>8575</v>
          </cell>
          <cell r="H4099" t="str">
            <v>Insurance for Active Employees (5200)</v>
          </cell>
          <cell r="I4099">
            <v>1941982</v>
          </cell>
          <cell r="J4099">
            <v>0</v>
          </cell>
          <cell r="K4099">
            <v>1941982</v>
          </cell>
          <cell r="L4099">
            <v>11.300810401311093</v>
          </cell>
          <cell r="M4099">
            <v>1128.0099907063197</v>
          </cell>
        </row>
        <row r="4100">
          <cell r="A4100">
            <v>4098</v>
          </cell>
          <cell r="B4100">
            <v>69</v>
          </cell>
          <cell r="C4100" t="str">
            <v>077</v>
          </cell>
          <cell r="D4100" t="str">
            <v xml:space="preserve">DOUGLAS                      </v>
          </cell>
          <cell r="E4100">
            <v>0</v>
          </cell>
          <cell r="G4100">
            <v>8580</v>
          </cell>
          <cell r="H4100" t="str">
            <v>Insurance for Retired School Employees (5250)</v>
          </cell>
          <cell r="I4100">
            <v>170630</v>
          </cell>
          <cell r="J4100">
            <v>0</v>
          </cell>
          <cell r="K4100">
            <v>170630</v>
          </cell>
          <cell r="L4100">
            <v>0.99293262181405995</v>
          </cell>
          <cell r="M4100">
            <v>99.111291821561338</v>
          </cell>
        </row>
        <row r="4101">
          <cell r="A4101">
            <v>4099</v>
          </cell>
          <cell r="B4101">
            <v>70</v>
          </cell>
          <cell r="C4101" t="str">
            <v>077</v>
          </cell>
          <cell r="D4101" t="str">
            <v xml:space="preserve">DOUGLAS                      </v>
          </cell>
          <cell r="E4101">
            <v>0</v>
          </cell>
          <cell r="G4101">
            <v>8585</v>
          </cell>
          <cell r="H4101" t="str">
            <v>Other Non-Employee Insurance (5260)</v>
          </cell>
          <cell r="I4101">
            <v>132091</v>
          </cell>
          <cell r="J4101">
            <v>0</v>
          </cell>
          <cell r="K4101">
            <v>132091</v>
          </cell>
          <cell r="L4101">
            <v>0.76866590252617351</v>
          </cell>
          <cell r="M4101">
            <v>76.725720260223056</v>
          </cell>
        </row>
        <row r="4102">
          <cell r="A4102">
            <v>4100</v>
          </cell>
          <cell r="B4102">
            <v>71</v>
          </cell>
          <cell r="C4102" t="str">
            <v>077</v>
          </cell>
          <cell r="D4102" t="str">
            <v xml:space="preserve">DOUGLAS                      </v>
          </cell>
          <cell r="E4102">
            <v>0</v>
          </cell>
          <cell r="G4102">
            <v>8590</v>
          </cell>
          <cell r="H4102" t="str">
            <v xml:space="preserve">Rental Lease of Equipment (5300)   </v>
          </cell>
          <cell r="I4102">
            <v>0</v>
          </cell>
          <cell r="J4102">
            <v>0</v>
          </cell>
          <cell r="K4102">
            <v>0</v>
          </cell>
          <cell r="L4102">
            <v>0</v>
          </cell>
          <cell r="M4102">
            <v>0</v>
          </cell>
        </row>
        <row r="4103">
          <cell r="A4103">
            <v>4101</v>
          </cell>
          <cell r="B4103">
            <v>72</v>
          </cell>
          <cell r="C4103" t="str">
            <v>077</v>
          </cell>
          <cell r="D4103" t="str">
            <v xml:space="preserve">DOUGLAS                      </v>
          </cell>
          <cell r="E4103">
            <v>0</v>
          </cell>
          <cell r="G4103">
            <v>8595</v>
          </cell>
          <cell r="H4103" t="str">
            <v>Rental Lease  of Buildings (5350)</v>
          </cell>
          <cell r="I4103">
            <v>0</v>
          </cell>
          <cell r="J4103">
            <v>0</v>
          </cell>
          <cell r="K4103">
            <v>0</v>
          </cell>
          <cell r="L4103">
            <v>0</v>
          </cell>
          <cell r="M4103">
            <v>0</v>
          </cell>
        </row>
        <row r="4104">
          <cell r="A4104">
            <v>4102</v>
          </cell>
          <cell r="B4104">
            <v>73</v>
          </cell>
          <cell r="C4104" t="str">
            <v>077</v>
          </cell>
          <cell r="D4104" t="str">
            <v xml:space="preserve">DOUGLAS                      </v>
          </cell>
          <cell r="E4104">
            <v>0</v>
          </cell>
          <cell r="G4104">
            <v>8600</v>
          </cell>
          <cell r="H4104" t="str">
            <v>Short Term Interest RAN's (5400)</v>
          </cell>
          <cell r="I4104">
            <v>0</v>
          </cell>
          <cell r="J4104">
            <v>0</v>
          </cell>
          <cell r="K4104">
            <v>0</v>
          </cell>
          <cell r="L4104">
            <v>0</v>
          </cell>
          <cell r="M4104">
            <v>0</v>
          </cell>
        </row>
        <row r="4105">
          <cell r="A4105">
            <v>4103</v>
          </cell>
          <cell r="B4105">
            <v>74</v>
          </cell>
          <cell r="C4105" t="str">
            <v>077</v>
          </cell>
          <cell r="D4105" t="str">
            <v xml:space="preserve">DOUGLAS                      </v>
          </cell>
          <cell r="E4105">
            <v>0</v>
          </cell>
          <cell r="G4105">
            <v>8610</v>
          </cell>
          <cell r="H4105" t="str">
            <v>Crossing Guards, Inspections, Bank Charges (5500)</v>
          </cell>
          <cell r="I4105">
            <v>0</v>
          </cell>
          <cell r="J4105">
            <v>0</v>
          </cell>
          <cell r="K4105">
            <v>0</v>
          </cell>
          <cell r="L4105">
            <v>0</v>
          </cell>
          <cell r="M4105">
            <v>0</v>
          </cell>
        </row>
        <row r="4106">
          <cell r="A4106">
            <v>4104</v>
          </cell>
          <cell r="B4106">
            <v>75</v>
          </cell>
          <cell r="C4106" t="str">
            <v>077</v>
          </cell>
          <cell r="D4106" t="str">
            <v xml:space="preserve">DOUGLAS                      </v>
          </cell>
          <cell r="E4106">
            <v>14</v>
          </cell>
          <cell r="F4106" t="str">
            <v xml:space="preserve">Payments To Out-Of-District Schools </v>
          </cell>
          <cell r="I4106">
            <v>658251</v>
          </cell>
          <cell r="J4106">
            <v>70630</v>
          </cell>
          <cell r="K4106">
            <v>728881</v>
          </cell>
          <cell r="L4106">
            <v>4.2415151047321915</v>
          </cell>
          <cell r="M4106">
            <v>13300.748175182482</v>
          </cell>
        </row>
        <row r="4107">
          <cell r="A4107">
            <v>4105</v>
          </cell>
          <cell r="B4107">
            <v>76</v>
          </cell>
          <cell r="C4107" t="str">
            <v>077</v>
          </cell>
          <cell r="D4107" t="str">
            <v xml:space="preserve">DOUGLAS                      </v>
          </cell>
          <cell r="E4107">
            <v>15</v>
          </cell>
          <cell r="F4107" t="str">
            <v>Tuition To Other Schools (9000)</v>
          </cell>
          <cell r="G4107" t="str">
            <v xml:space="preserve"> </v>
          </cell>
          <cell r="I4107">
            <v>548036</v>
          </cell>
          <cell r="J4107">
            <v>70630</v>
          </cell>
          <cell r="K4107">
            <v>618666</v>
          </cell>
          <cell r="L4107">
            <v>3.6001503452336472</v>
          </cell>
          <cell r="M4107">
            <v>11289.525547445257</v>
          </cell>
        </row>
        <row r="4108">
          <cell r="A4108">
            <v>4106</v>
          </cell>
          <cell r="B4108">
            <v>77</v>
          </cell>
          <cell r="C4108" t="str">
            <v>077</v>
          </cell>
          <cell r="D4108" t="str">
            <v xml:space="preserve">DOUGLAS                      </v>
          </cell>
          <cell r="E4108">
            <v>16</v>
          </cell>
          <cell r="F4108" t="str">
            <v>Out-of-District Transportation (3300)</v>
          </cell>
          <cell r="I4108">
            <v>110215</v>
          </cell>
          <cell r="K4108">
            <v>110215</v>
          </cell>
          <cell r="L4108">
            <v>0.64136475949854432</v>
          </cell>
          <cell r="M4108">
            <v>2011.2226277372263</v>
          </cell>
        </row>
        <row r="4109">
          <cell r="A4109">
            <v>4107</v>
          </cell>
          <cell r="B4109">
            <v>78</v>
          </cell>
          <cell r="C4109" t="str">
            <v>077</v>
          </cell>
          <cell r="D4109" t="str">
            <v xml:space="preserve">DOUGLAS                      </v>
          </cell>
          <cell r="E4109">
            <v>17</v>
          </cell>
          <cell r="F4109" t="str">
            <v>TOTAL EXPENDITURES</v>
          </cell>
          <cell r="I4109">
            <v>14688722</v>
          </cell>
          <cell r="J4109">
            <v>2495727</v>
          </cell>
          <cell r="K4109">
            <v>17184449</v>
          </cell>
          <cell r="L4109">
            <v>100.00000000000001</v>
          </cell>
          <cell r="M4109">
            <v>9673.7497185318625</v>
          </cell>
        </row>
        <row r="4110">
          <cell r="A4110">
            <v>4108</v>
          </cell>
          <cell r="B4110">
            <v>79</v>
          </cell>
          <cell r="C4110" t="str">
            <v>077</v>
          </cell>
          <cell r="D4110" t="str">
            <v xml:space="preserve">DOUGLAS                      </v>
          </cell>
          <cell r="E4110">
            <v>18</v>
          </cell>
          <cell r="F4110" t="str">
            <v>percentage of overall spending from the general fund</v>
          </cell>
          <cell r="I4110">
            <v>85.476828497672514</v>
          </cell>
        </row>
        <row r="4111">
          <cell r="A4111">
            <v>4109</v>
          </cell>
          <cell r="B4111">
            <v>1</v>
          </cell>
          <cell r="C4111" t="str">
            <v>078</v>
          </cell>
          <cell r="D4111" t="str">
            <v xml:space="preserve">DOVER                        </v>
          </cell>
          <cell r="E4111">
            <v>1</v>
          </cell>
          <cell r="F4111" t="str">
            <v>In-District FTE Average Membership</v>
          </cell>
          <cell r="G4111" t="str">
            <v xml:space="preserve"> </v>
          </cell>
        </row>
        <row r="4112">
          <cell r="A4112">
            <v>4110</v>
          </cell>
          <cell r="B4112">
            <v>2</v>
          </cell>
          <cell r="C4112" t="str">
            <v>078</v>
          </cell>
          <cell r="D4112" t="str">
            <v xml:space="preserve">DOVER                        </v>
          </cell>
          <cell r="E4112">
            <v>2</v>
          </cell>
          <cell r="F4112" t="str">
            <v>Out-of-District FTE Average Membership</v>
          </cell>
          <cell r="G4112" t="str">
            <v xml:space="preserve"> </v>
          </cell>
        </row>
        <row r="4113">
          <cell r="A4113">
            <v>4111</v>
          </cell>
          <cell r="B4113">
            <v>3</v>
          </cell>
          <cell r="C4113" t="str">
            <v>078</v>
          </cell>
          <cell r="D4113" t="str">
            <v xml:space="preserve">DOVER                        </v>
          </cell>
          <cell r="E4113">
            <v>3</v>
          </cell>
          <cell r="F4113" t="str">
            <v>Total FTE Average Membership</v>
          </cell>
          <cell r="G4113" t="str">
            <v xml:space="preserve"> </v>
          </cell>
        </row>
        <row r="4114">
          <cell r="A4114">
            <v>4112</v>
          </cell>
          <cell r="B4114">
            <v>4</v>
          </cell>
          <cell r="C4114" t="str">
            <v>078</v>
          </cell>
          <cell r="D4114" t="str">
            <v xml:space="preserve">DOVER                        </v>
          </cell>
          <cell r="E4114">
            <v>4</v>
          </cell>
          <cell r="F4114" t="str">
            <v>Administration</v>
          </cell>
          <cell r="G4114" t="str">
            <v xml:space="preserve"> </v>
          </cell>
          <cell r="I4114">
            <v>570221</v>
          </cell>
          <cell r="J4114">
            <v>0</v>
          </cell>
          <cell r="K4114">
            <v>570221</v>
          </cell>
          <cell r="L4114">
            <v>5.7986655831771268</v>
          </cell>
          <cell r="M4114">
            <v>1032.2610427226648</v>
          </cell>
        </row>
        <row r="4115">
          <cell r="A4115">
            <v>4113</v>
          </cell>
          <cell r="B4115">
            <v>5</v>
          </cell>
          <cell r="C4115" t="str">
            <v>078</v>
          </cell>
          <cell r="D4115" t="str">
            <v xml:space="preserve">DOVER                        </v>
          </cell>
          <cell r="E4115">
            <v>0</v>
          </cell>
          <cell r="G4115">
            <v>8300</v>
          </cell>
          <cell r="H4115" t="str">
            <v>School Committee (1110)</v>
          </cell>
          <cell r="I4115">
            <v>241053</v>
          </cell>
          <cell r="J4115">
            <v>0</v>
          </cell>
          <cell r="K4115">
            <v>241053</v>
          </cell>
          <cell r="L4115">
            <v>2.4513052567716658</v>
          </cell>
          <cell r="M4115">
            <v>436.37400434467781</v>
          </cell>
        </row>
        <row r="4116">
          <cell r="A4116">
            <v>4114</v>
          </cell>
          <cell r="B4116">
            <v>6</v>
          </cell>
          <cell r="C4116" t="str">
            <v>078</v>
          </cell>
          <cell r="D4116" t="str">
            <v xml:space="preserve">DOVER                        </v>
          </cell>
          <cell r="E4116">
            <v>0</v>
          </cell>
          <cell r="G4116">
            <v>8305</v>
          </cell>
          <cell r="H4116" t="str">
            <v>Superintendent (1210)</v>
          </cell>
          <cell r="I4116">
            <v>96201</v>
          </cell>
          <cell r="J4116">
            <v>0</v>
          </cell>
          <cell r="K4116">
            <v>96201</v>
          </cell>
          <cell r="L4116">
            <v>0.97828285483562116</v>
          </cell>
          <cell r="M4116">
            <v>174.1509775524982</v>
          </cell>
        </row>
        <row r="4117">
          <cell r="A4117">
            <v>4115</v>
          </cell>
          <cell r="B4117">
            <v>7</v>
          </cell>
          <cell r="C4117" t="str">
            <v>078</v>
          </cell>
          <cell r="D4117" t="str">
            <v xml:space="preserve">DOVER                        </v>
          </cell>
          <cell r="E4117">
            <v>0</v>
          </cell>
          <cell r="G4117">
            <v>8310</v>
          </cell>
          <cell r="H4117" t="str">
            <v>Assistant Superintendents (1220)</v>
          </cell>
          <cell r="I4117">
            <v>23808</v>
          </cell>
          <cell r="J4117">
            <v>0</v>
          </cell>
          <cell r="K4117">
            <v>23808</v>
          </cell>
          <cell r="L4117">
            <v>0.24210723597391368</v>
          </cell>
          <cell r="M4117">
            <v>43.099203475742215</v>
          </cell>
        </row>
        <row r="4118">
          <cell r="A4118">
            <v>4116</v>
          </cell>
          <cell r="B4118">
            <v>8</v>
          </cell>
          <cell r="C4118" t="str">
            <v>078</v>
          </cell>
          <cell r="D4118" t="str">
            <v xml:space="preserve">DOVER                        </v>
          </cell>
          <cell r="E4118">
            <v>0</v>
          </cell>
          <cell r="G4118">
            <v>8315</v>
          </cell>
          <cell r="H4118" t="str">
            <v>Other District-Wide Administration (1230)</v>
          </cell>
          <cell r="I4118">
            <v>0</v>
          </cell>
          <cell r="J4118">
            <v>0</v>
          </cell>
          <cell r="K4118">
            <v>0</v>
          </cell>
          <cell r="L4118">
            <v>0</v>
          </cell>
          <cell r="M4118">
            <v>0</v>
          </cell>
        </row>
        <row r="4119">
          <cell r="A4119">
            <v>4117</v>
          </cell>
          <cell r="B4119">
            <v>9</v>
          </cell>
          <cell r="C4119" t="str">
            <v>078</v>
          </cell>
          <cell r="D4119" t="str">
            <v xml:space="preserve">DOVER                        </v>
          </cell>
          <cell r="E4119">
            <v>0</v>
          </cell>
          <cell r="G4119">
            <v>8320</v>
          </cell>
          <cell r="H4119" t="str">
            <v>Business and Finance (1410)</v>
          </cell>
          <cell r="I4119">
            <v>113640</v>
          </cell>
          <cell r="J4119">
            <v>0</v>
          </cell>
          <cell r="K4119">
            <v>113640</v>
          </cell>
          <cell r="L4119">
            <v>1.1556227442908078</v>
          </cell>
          <cell r="M4119">
            <v>205.72049239681391</v>
          </cell>
        </row>
        <row r="4120">
          <cell r="A4120">
            <v>4118</v>
          </cell>
          <cell r="B4120">
            <v>10</v>
          </cell>
          <cell r="C4120" t="str">
            <v>078</v>
          </cell>
          <cell r="D4120" t="str">
            <v xml:space="preserve">DOVER                        </v>
          </cell>
          <cell r="E4120">
            <v>0</v>
          </cell>
          <cell r="G4120">
            <v>8325</v>
          </cell>
          <cell r="H4120" t="str">
            <v>Human Resources and Benefits (1420)</v>
          </cell>
          <cell r="I4120">
            <v>0</v>
          </cell>
          <cell r="J4120">
            <v>0</v>
          </cell>
          <cell r="K4120">
            <v>0</v>
          </cell>
          <cell r="L4120">
            <v>0</v>
          </cell>
          <cell r="M4120">
            <v>0</v>
          </cell>
        </row>
        <row r="4121">
          <cell r="A4121">
            <v>4119</v>
          </cell>
          <cell r="B4121">
            <v>11</v>
          </cell>
          <cell r="C4121" t="str">
            <v>078</v>
          </cell>
          <cell r="D4121" t="str">
            <v xml:space="preserve">DOVER                        </v>
          </cell>
          <cell r="E4121">
            <v>0</v>
          </cell>
          <cell r="G4121">
            <v>8330</v>
          </cell>
          <cell r="H4121" t="str">
            <v>Legal Service For School Committee (1430)</v>
          </cell>
          <cell r="I4121">
            <v>5463</v>
          </cell>
          <cell r="J4121">
            <v>0</v>
          </cell>
          <cell r="K4121">
            <v>5463</v>
          </cell>
          <cell r="L4121">
            <v>5.555409232717954E-2</v>
          </cell>
          <cell r="M4121">
            <v>9.8895727733526435</v>
          </cell>
        </row>
        <row r="4122">
          <cell r="A4122">
            <v>4120</v>
          </cell>
          <cell r="B4122">
            <v>12</v>
          </cell>
          <cell r="C4122" t="str">
            <v>078</v>
          </cell>
          <cell r="D4122" t="str">
            <v xml:space="preserve">DOVER                        </v>
          </cell>
          <cell r="E4122">
            <v>0</v>
          </cell>
          <cell r="G4122">
            <v>8335</v>
          </cell>
          <cell r="H4122" t="str">
            <v>Legal Settlements (1435)</v>
          </cell>
          <cell r="I4122">
            <v>0</v>
          </cell>
          <cell r="J4122">
            <v>0</v>
          </cell>
          <cell r="K4122">
            <v>0</v>
          </cell>
          <cell r="L4122">
            <v>0</v>
          </cell>
          <cell r="M4122">
            <v>0</v>
          </cell>
        </row>
        <row r="4123">
          <cell r="A4123">
            <v>4121</v>
          </cell>
          <cell r="B4123">
            <v>13</v>
          </cell>
          <cell r="C4123" t="str">
            <v>078</v>
          </cell>
          <cell r="D4123" t="str">
            <v xml:space="preserve">DOVER                        </v>
          </cell>
          <cell r="E4123">
            <v>0</v>
          </cell>
          <cell r="G4123">
            <v>8340</v>
          </cell>
          <cell r="H4123" t="str">
            <v>District-wide Information Mgmt and Tech (1450)</v>
          </cell>
          <cell r="I4123">
            <v>90056</v>
          </cell>
          <cell r="J4123">
            <v>0</v>
          </cell>
          <cell r="K4123">
            <v>90056</v>
          </cell>
          <cell r="L4123">
            <v>0.91579339897793899</v>
          </cell>
          <cell r="M4123">
            <v>163.02679217958001</v>
          </cell>
        </row>
        <row r="4124">
          <cell r="A4124">
            <v>4122</v>
          </cell>
          <cell r="B4124">
            <v>14</v>
          </cell>
          <cell r="C4124" t="str">
            <v>078</v>
          </cell>
          <cell r="D4124" t="str">
            <v xml:space="preserve">DOVER                        </v>
          </cell>
          <cell r="E4124">
            <v>5</v>
          </cell>
          <cell r="F4124" t="str">
            <v xml:space="preserve">Instructional Leadership </v>
          </cell>
          <cell r="I4124">
            <v>481289</v>
          </cell>
          <cell r="J4124">
            <v>5549</v>
          </cell>
          <cell r="K4124">
            <v>486838</v>
          </cell>
          <cell r="L4124">
            <v>4.9507309537579047</v>
          </cell>
          <cell r="M4124">
            <v>881.31426502534396</v>
          </cell>
        </row>
        <row r="4125">
          <cell r="A4125">
            <v>4123</v>
          </cell>
          <cell r="B4125">
            <v>15</v>
          </cell>
          <cell r="C4125" t="str">
            <v>078</v>
          </cell>
          <cell r="D4125" t="str">
            <v xml:space="preserve">DOVER                        </v>
          </cell>
          <cell r="E4125">
            <v>0</v>
          </cell>
          <cell r="G4125">
            <v>8345</v>
          </cell>
          <cell r="H4125" t="str">
            <v>Curriculum Directors  (Supervisory) (2110)</v>
          </cell>
          <cell r="I4125">
            <v>93691</v>
          </cell>
          <cell r="J4125">
            <v>0</v>
          </cell>
          <cell r="K4125">
            <v>93691</v>
          </cell>
          <cell r="L4125">
            <v>0.95275827644623434</v>
          </cell>
          <cell r="M4125">
            <v>169.60716871832005</v>
          </cell>
        </row>
        <row r="4126">
          <cell r="A4126">
            <v>4124</v>
          </cell>
          <cell r="B4126">
            <v>16</v>
          </cell>
          <cell r="C4126" t="str">
            <v>078</v>
          </cell>
          <cell r="D4126" t="str">
            <v xml:space="preserve">DOVER                        </v>
          </cell>
          <cell r="E4126">
            <v>0</v>
          </cell>
          <cell r="G4126">
            <v>8350</v>
          </cell>
          <cell r="H4126" t="str">
            <v>Department Heads  (Non-Supervisory) (2120)</v>
          </cell>
          <cell r="I4126">
            <v>0</v>
          </cell>
          <cell r="J4126">
            <v>0</v>
          </cell>
          <cell r="K4126">
            <v>0</v>
          </cell>
          <cell r="L4126">
            <v>0</v>
          </cell>
          <cell r="M4126">
            <v>0</v>
          </cell>
        </row>
        <row r="4127">
          <cell r="A4127">
            <v>4125</v>
          </cell>
          <cell r="B4127">
            <v>17</v>
          </cell>
          <cell r="C4127" t="str">
            <v>078</v>
          </cell>
          <cell r="D4127" t="str">
            <v xml:space="preserve">DOVER                        </v>
          </cell>
          <cell r="E4127">
            <v>0</v>
          </cell>
          <cell r="G4127">
            <v>8355</v>
          </cell>
          <cell r="H4127" t="str">
            <v>School Leadership-Building (2210)</v>
          </cell>
          <cell r="I4127">
            <v>288560</v>
          </cell>
          <cell r="J4127">
            <v>0</v>
          </cell>
          <cell r="K4127">
            <v>288560</v>
          </cell>
          <cell r="L4127">
            <v>2.934411290853181</v>
          </cell>
          <cell r="M4127">
            <v>522.37509051412019</v>
          </cell>
        </row>
        <row r="4128">
          <cell r="A4128">
            <v>4126</v>
          </cell>
          <cell r="B4128">
            <v>18</v>
          </cell>
          <cell r="C4128" t="str">
            <v>078</v>
          </cell>
          <cell r="D4128" t="str">
            <v xml:space="preserve">DOVER                        </v>
          </cell>
          <cell r="E4128">
            <v>0</v>
          </cell>
          <cell r="G4128">
            <v>8360</v>
          </cell>
          <cell r="H4128" t="str">
            <v>Curriculum Leaders/Dept Heads-Building Level (2220)</v>
          </cell>
          <cell r="I4128">
            <v>99038</v>
          </cell>
          <cell r="J4128">
            <v>0</v>
          </cell>
          <cell r="K4128">
            <v>99038</v>
          </cell>
          <cell r="L4128">
            <v>1.0071327468239442</v>
          </cell>
          <cell r="M4128">
            <v>179.28674873280232</v>
          </cell>
        </row>
        <row r="4129">
          <cell r="A4129">
            <v>4127</v>
          </cell>
          <cell r="B4129">
            <v>19</v>
          </cell>
          <cell r="C4129" t="str">
            <v>078</v>
          </cell>
          <cell r="D4129" t="str">
            <v xml:space="preserve">DOVER                        </v>
          </cell>
          <cell r="E4129">
            <v>0</v>
          </cell>
          <cell r="G4129">
            <v>8365</v>
          </cell>
          <cell r="H4129" t="str">
            <v>Building Technology (2250)</v>
          </cell>
          <cell r="I4129">
            <v>0</v>
          </cell>
          <cell r="J4129">
            <v>0</v>
          </cell>
          <cell r="K4129">
            <v>0</v>
          </cell>
          <cell r="L4129">
            <v>0</v>
          </cell>
          <cell r="M4129">
            <v>0</v>
          </cell>
        </row>
        <row r="4130">
          <cell r="A4130">
            <v>4128</v>
          </cell>
          <cell r="B4130">
            <v>20</v>
          </cell>
          <cell r="C4130" t="str">
            <v>078</v>
          </cell>
          <cell r="D4130" t="str">
            <v xml:space="preserve">DOVER                        </v>
          </cell>
          <cell r="E4130">
            <v>0</v>
          </cell>
          <cell r="G4130">
            <v>8380</v>
          </cell>
          <cell r="H4130" t="str">
            <v>Instructional Coordinators and Team Leaders (2315)</v>
          </cell>
          <cell r="I4130">
            <v>0</v>
          </cell>
          <cell r="J4130">
            <v>5549</v>
          </cell>
          <cell r="K4130">
            <v>5549</v>
          </cell>
          <cell r="L4130">
            <v>5.6428639634544982E-2</v>
          </cell>
          <cell r="M4130">
            <v>10.045257060101376</v>
          </cell>
        </row>
        <row r="4131">
          <cell r="A4131">
            <v>4129</v>
          </cell>
          <cell r="B4131">
            <v>21</v>
          </cell>
          <cell r="C4131" t="str">
            <v>078</v>
          </cell>
          <cell r="D4131" t="str">
            <v xml:space="preserve">DOVER                        </v>
          </cell>
          <cell r="E4131">
            <v>6</v>
          </cell>
          <cell r="F4131" t="str">
            <v>Classroom and Specialist Teachers</v>
          </cell>
          <cell r="I4131">
            <v>3774688</v>
          </cell>
          <cell r="J4131">
            <v>28087</v>
          </cell>
          <cell r="K4131">
            <v>3802775</v>
          </cell>
          <cell r="L4131">
            <v>38.671007404263257</v>
          </cell>
          <cell r="M4131">
            <v>6884.0966690803771</v>
          </cell>
        </row>
        <row r="4132">
          <cell r="A4132">
            <v>4130</v>
          </cell>
          <cell r="B4132">
            <v>22</v>
          </cell>
          <cell r="C4132" t="str">
            <v>078</v>
          </cell>
          <cell r="D4132" t="str">
            <v xml:space="preserve">DOVER                        </v>
          </cell>
          <cell r="E4132">
            <v>0</v>
          </cell>
          <cell r="G4132">
            <v>8370</v>
          </cell>
          <cell r="H4132" t="str">
            <v>Teachers, Classroom (2305)</v>
          </cell>
          <cell r="I4132">
            <v>3380588</v>
          </cell>
          <cell r="J4132">
            <v>28087</v>
          </cell>
          <cell r="K4132">
            <v>3408675</v>
          </cell>
          <cell r="L4132">
            <v>34.663343522487409</v>
          </cell>
          <cell r="M4132">
            <v>6170.6643736422884</v>
          </cell>
        </row>
        <row r="4133">
          <cell r="A4133">
            <v>4131</v>
          </cell>
          <cell r="B4133">
            <v>23</v>
          </cell>
          <cell r="C4133" t="str">
            <v>078</v>
          </cell>
          <cell r="D4133" t="str">
            <v xml:space="preserve">DOVER                        </v>
          </cell>
          <cell r="E4133">
            <v>0</v>
          </cell>
          <cell r="G4133">
            <v>8375</v>
          </cell>
          <cell r="H4133" t="str">
            <v>Teachers, Specialists  (2310)</v>
          </cell>
          <cell r="I4133">
            <v>394100</v>
          </cell>
          <cell r="J4133">
            <v>0</v>
          </cell>
          <cell r="K4133">
            <v>394100</v>
          </cell>
          <cell r="L4133">
            <v>4.0076638817758479</v>
          </cell>
          <cell r="M4133">
            <v>713.43229543808832</v>
          </cell>
        </row>
        <row r="4134">
          <cell r="A4134">
            <v>4132</v>
          </cell>
          <cell r="B4134">
            <v>24</v>
          </cell>
          <cell r="C4134" t="str">
            <v>078</v>
          </cell>
          <cell r="D4134" t="str">
            <v xml:space="preserve">DOVER                        </v>
          </cell>
          <cell r="E4134">
            <v>7</v>
          </cell>
          <cell r="F4134" t="str">
            <v>Other Teaching Services</v>
          </cell>
          <cell r="I4134">
            <v>149260</v>
          </cell>
          <cell r="J4134">
            <v>126036</v>
          </cell>
          <cell r="K4134">
            <v>275296</v>
          </cell>
          <cell r="L4134">
            <v>2.7995276224241659</v>
          </cell>
          <cell r="M4134">
            <v>498.36350470673426</v>
          </cell>
        </row>
        <row r="4135">
          <cell r="A4135">
            <v>4133</v>
          </cell>
          <cell r="B4135">
            <v>25</v>
          </cell>
          <cell r="C4135" t="str">
            <v>078</v>
          </cell>
          <cell r="D4135" t="str">
            <v xml:space="preserve">DOVER                        </v>
          </cell>
          <cell r="E4135">
            <v>0</v>
          </cell>
          <cell r="G4135">
            <v>8385</v>
          </cell>
          <cell r="H4135" t="str">
            <v>Medical/ Therapeutic Services (2320)</v>
          </cell>
          <cell r="I4135">
            <v>0</v>
          </cell>
          <cell r="J4135">
            <v>83975</v>
          </cell>
          <cell r="K4135">
            <v>83975</v>
          </cell>
          <cell r="L4135">
            <v>0.85395476902341239</v>
          </cell>
          <cell r="M4135">
            <v>152.01846488052138</v>
          </cell>
        </row>
        <row r="4136">
          <cell r="A4136">
            <v>4134</v>
          </cell>
          <cell r="B4136">
            <v>26</v>
          </cell>
          <cell r="C4136" t="str">
            <v>078</v>
          </cell>
          <cell r="D4136" t="str">
            <v xml:space="preserve">DOVER                        </v>
          </cell>
          <cell r="E4136">
            <v>0</v>
          </cell>
          <cell r="G4136">
            <v>8390</v>
          </cell>
          <cell r="H4136" t="str">
            <v>Substitute Teachers (2325)</v>
          </cell>
          <cell r="I4136">
            <v>37263</v>
          </cell>
          <cell r="J4136">
            <v>0</v>
          </cell>
          <cell r="K4136">
            <v>37263</v>
          </cell>
          <cell r="L4136">
            <v>0.37893321295765897</v>
          </cell>
          <cell r="M4136">
            <v>67.456553222302688</v>
          </cell>
        </row>
        <row r="4137">
          <cell r="A4137">
            <v>4135</v>
          </cell>
          <cell r="B4137">
            <v>27</v>
          </cell>
          <cell r="C4137" t="str">
            <v>078</v>
          </cell>
          <cell r="D4137" t="str">
            <v xml:space="preserve">DOVER                        </v>
          </cell>
          <cell r="E4137">
            <v>0</v>
          </cell>
          <cell r="G4137">
            <v>8395</v>
          </cell>
          <cell r="H4137" t="str">
            <v>Non-Clerical Paraprofs./Instructional Assistants (2330)</v>
          </cell>
          <cell r="I4137">
            <v>0</v>
          </cell>
          <cell r="J4137">
            <v>42061</v>
          </cell>
          <cell r="K4137">
            <v>42061</v>
          </cell>
          <cell r="L4137">
            <v>0.42772481738486151</v>
          </cell>
          <cell r="M4137">
            <v>76.142288196958731</v>
          </cell>
        </row>
        <row r="4138">
          <cell r="A4138">
            <v>4136</v>
          </cell>
          <cell r="B4138">
            <v>28</v>
          </cell>
          <cell r="C4138" t="str">
            <v>078</v>
          </cell>
          <cell r="D4138" t="str">
            <v xml:space="preserve">DOVER                        </v>
          </cell>
          <cell r="E4138">
            <v>0</v>
          </cell>
          <cell r="G4138">
            <v>8400</v>
          </cell>
          <cell r="H4138" t="str">
            <v>Librarians and Media Center Directors (2340)</v>
          </cell>
          <cell r="I4138">
            <v>111997</v>
          </cell>
          <cell r="J4138">
            <v>0</v>
          </cell>
          <cell r="K4138">
            <v>111997</v>
          </cell>
          <cell r="L4138">
            <v>1.1389148230582329</v>
          </cell>
          <cell r="M4138">
            <v>202.74619840695149</v>
          </cell>
        </row>
        <row r="4139">
          <cell r="A4139">
            <v>4137</v>
          </cell>
          <cell r="B4139">
            <v>29</v>
          </cell>
          <cell r="C4139" t="str">
            <v>078</v>
          </cell>
          <cell r="D4139" t="str">
            <v xml:space="preserve">DOVER                        </v>
          </cell>
          <cell r="E4139">
            <v>8</v>
          </cell>
          <cell r="F4139" t="str">
            <v>Professional Development</v>
          </cell>
          <cell r="I4139">
            <v>53291</v>
          </cell>
          <cell r="J4139">
            <v>0</v>
          </cell>
          <cell r="K4139">
            <v>53291</v>
          </cell>
          <cell r="L4139">
            <v>0.54192442507921013</v>
          </cell>
          <cell r="M4139">
            <v>96.471759594496746</v>
          </cell>
        </row>
        <row r="4140">
          <cell r="A4140">
            <v>4138</v>
          </cell>
          <cell r="B4140">
            <v>30</v>
          </cell>
          <cell r="C4140" t="str">
            <v>078</v>
          </cell>
          <cell r="D4140" t="str">
            <v xml:space="preserve">DOVER                        </v>
          </cell>
          <cell r="E4140">
            <v>0</v>
          </cell>
          <cell r="G4140">
            <v>8405</v>
          </cell>
          <cell r="H4140" t="str">
            <v>Professional Development Leadership (2351)</v>
          </cell>
          <cell r="I4140">
            <v>0</v>
          </cell>
          <cell r="J4140">
            <v>0</v>
          </cell>
          <cell r="K4140">
            <v>0</v>
          </cell>
          <cell r="L4140">
            <v>0</v>
          </cell>
          <cell r="M4140">
            <v>0</v>
          </cell>
        </row>
        <row r="4141">
          <cell r="A4141">
            <v>4139</v>
          </cell>
          <cell r="B4141">
            <v>31</v>
          </cell>
          <cell r="C4141" t="str">
            <v>078</v>
          </cell>
          <cell r="D4141" t="str">
            <v xml:space="preserve">DOVER                        </v>
          </cell>
          <cell r="E4141">
            <v>0</v>
          </cell>
          <cell r="G4141">
            <v>8410</v>
          </cell>
          <cell r="H4141" t="str">
            <v>Teacher/Instructional Staff-Professional Days (2353)</v>
          </cell>
          <cell r="I4141">
            <v>28431</v>
          </cell>
          <cell r="J4141">
            <v>0</v>
          </cell>
          <cell r="K4141">
            <v>28431</v>
          </cell>
          <cell r="L4141">
            <v>0.2891192383221749</v>
          </cell>
          <cell r="M4141">
            <v>51.468139029688636</v>
          </cell>
        </row>
        <row r="4142">
          <cell r="A4142">
            <v>4140</v>
          </cell>
          <cell r="B4142">
            <v>32</v>
          </cell>
          <cell r="C4142" t="str">
            <v>078</v>
          </cell>
          <cell r="D4142" t="str">
            <v xml:space="preserve">DOVER                        </v>
          </cell>
          <cell r="E4142">
            <v>0</v>
          </cell>
          <cell r="G4142">
            <v>8415</v>
          </cell>
          <cell r="H4142" t="str">
            <v>Substitutes for Instructional Staff at Prof. Dev. (2355)</v>
          </cell>
          <cell r="I4142">
            <v>0</v>
          </cell>
          <cell r="J4142">
            <v>0</v>
          </cell>
          <cell r="K4142">
            <v>0</v>
          </cell>
          <cell r="L4142">
            <v>0</v>
          </cell>
          <cell r="M4142">
            <v>0</v>
          </cell>
        </row>
        <row r="4143">
          <cell r="A4143">
            <v>4141</v>
          </cell>
          <cell r="B4143">
            <v>33</v>
          </cell>
          <cell r="C4143" t="str">
            <v>078</v>
          </cell>
          <cell r="D4143" t="str">
            <v xml:space="preserve">DOVER                        </v>
          </cell>
          <cell r="E4143">
            <v>0</v>
          </cell>
          <cell r="G4143">
            <v>8420</v>
          </cell>
          <cell r="H4143" t="str">
            <v>Prof. Dev.  Stipends, Providers and Expenses (2357)</v>
          </cell>
          <cell r="I4143">
            <v>24860</v>
          </cell>
          <cell r="J4143">
            <v>0</v>
          </cell>
          <cell r="K4143">
            <v>24860</v>
          </cell>
          <cell r="L4143">
            <v>0.25280518675703517</v>
          </cell>
          <cell r="M4143">
            <v>45.003620564808109</v>
          </cell>
        </row>
        <row r="4144">
          <cell r="A4144">
            <v>4142</v>
          </cell>
          <cell r="B4144">
            <v>34</v>
          </cell>
          <cell r="C4144" t="str">
            <v>078</v>
          </cell>
          <cell r="D4144" t="str">
            <v xml:space="preserve">DOVER                        </v>
          </cell>
          <cell r="E4144">
            <v>9</v>
          </cell>
          <cell r="F4144" t="str">
            <v>Instructional Materials, Equipment and Technology</v>
          </cell>
          <cell r="I4144">
            <v>221864</v>
          </cell>
          <cell r="J4144">
            <v>68939</v>
          </cell>
          <cell r="K4144">
            <v>290803</v>
          </cell>
          <cell r="L4144">
            <v>2.9572207049278401</v>
          </cell>
          <cell r="M4144">
            <v>526.43555394641567</v>
          </cell>
        </row>
        <row r="4145">
          <cell r="A4145">
            <v>4143</v>
          </cell>
          <cell r="B4145">
            <v>35</v>
          </cell>
          <cell r="C4145" t="str">
            <v>078</v>
          </cell>
          <cell r="D4145" t="str">
            <v xml:space="preserve">DOVER                        </v>
          </cell>
          <cell r="E4145">
            <v>0</v>
          </cell>
          <cell r="G4145">
            <v>8425</v>
          </cell>
          <cell r="H4145" t="str">
            <v>Textbooks &amp; Related Software/Media/Materials (2410)</v>
          </cell>
          <cell r="I4145">
            <v>0</v>
          </cell>
          <cell r="J4145">
            <v>0</v>
          </cell>
          <cell r="K4145">
            <v>0</v>
          </cell>
          <cell r="L4145">
            <v>0</v>
          </cell>
          <cell r="M4145">
            <v>0</v>
          </cell>
        </row>
        <row r="4146">
          <cell r="A4146">
            <v>4144</v>
          </cell>
          <cell r="B4146">
            <v>36</v>
          </cell>
          <cell r="C4146" t="str">
            <v>078</v>
          </cell>
          <cell r="D4146" t="str">
            <v xml:space="preserve">DOVER                        </v>
          </cell>
          <cell r="E4146">
            <v>0</v>
          </cell>
          <cell r="G4146">
            <v>8430</v>
          </cell>
          <cell r="H4146" t="str">
            <v>Other Instructional Materials (2415)</v>
          </cell>
          <cell r="I4146">
            <v>68187</v>
          </cell>
          <cell r="J4146">
            <v>68939</v>
          </cell>
          <cell r="K4146">
            <v>137126</v>
          </cell>
          <cell r="L4146">
            <v>1.3944555124394693</v>
          </cell>
          <cell r="M4146">
            <v>248.2367849384504</v>
          </cell>
        </row>
        <row r="4147">
          <cell r="A4147">
            <v>4145</v>
          </cell>
          <cell r="B4147">
            <v>37</v>
          </cell>
          <cell r="C4147" t="str">
            <v>078</v>
          </cell>
          <cell r="D4147" t="str">
            <v xml:space="preserve">DOVER                        </v>
          </cell>
          <cell r="E4147">
            <v>0</v>
          </cell>
          <cell r="G4147">
            <v>8435</v>
          </cell>
          <cell r="H4147" t="str">
            <v>Instructional Equipment (2420)</v>
          </cell>
          <cell r="I4147">
            <v>4897</v>
          </cell>
          <cell r="J4147">
            <v>0</v>
          </cell>
          <cell r="K4147">
            <v>4897</v>
          </cell>
          <cell r="L4147">
            <v>4.9798350746146476E-2</v>
          </cell>
          <cell r="M4147">
            <v>8.864952932657495</v>
          </cell>
        </row>
        <row r="4148">
          <cell r="A4148">
            <v>4146</v>
          </cell>
          <cell r="B4148">
            <v>38</v>
          </cell>
          <cell r="C4148" t="str">
            <v>078</v>
          </cell>
          <cell r="D4148" t="str">
            <v xml:space="preserve">DOVER                        </v>
          </cell>
          <cell r="E4148">
            <v>0</v>
          </cell>
          <cell r="G4148">
            <v>8440</v>
          </cell>
          <cell r="H4148" t="str">
            <v>General Supplies (2430)</v>
          </cell>
          <cell r="I4148">
            <v>49070</v>
          </cell>
          <cell r="J4148">
            <v>0</v>
          </cell>
          <cell r="K4148">
            <v>49070</v>
          </cell>
          <cell r="L4148">
            <v>0.49900042293514552</v>
          </cell>
          <cell r="M4148">
            <v>88.83055756698046</v>
          </cell>
        </row>
        <row r="4149">
          <cell r="A4149">
            <v>4147</v>
          </cell>
          <cell r="B4149">
            <v>39</v>
          </cell>
          <cell r="C4149" t="str">
            <v>078</v>
          </cell>
          <cell r="D4149" t="str">
            <v xml:space="preserve">DOVER                        </v>
          </cell>
          <cell r="E4149">
            <v>0</v>
          </cell>
          <cell r="G4149">
            <v>8445</v>
          </cell>
          <cell r="H4149" t="str">
            <v>Other Instructional Services (2440)</v>
          </cell>
          <cell r="I4149">
            <v>0</v>
          </cell>
          <cell r="J4149">
            <v>0</v>
          </cell>
          <cell r="K4149">
            <v>0</v>
          </cell>
          <cell r="L4149">
            <v>0</v>
          </cell>
          <cell r="M4149">
            <v>0</v>
          </cell>
        </row>
        <row r="4150">
          <cell r="A4150">
            <v>4148</v>
          </cell>
          <cell r="B4150">
            <v>40</v>
          </cell>
          <cell r="C4150" t="str">
            <v>078</v>
          </cell>
          <cell r="D4150" t="str">
            <v xml:space="preserve">DOVER                        </v>
          </cell>
          <cell r="E4150">
            <v>0</v>
          </cell>
          <cell r="G4150">
            <v>8450</v>
          </cell>
          <cell r="H4150" t="str">
            <v>Classroom Instructional Technology (2451)</v>
          </cell>
          <cell r="I4150">
            <v>99710</v>
          </cell>
          <cell r="J4150">
            <v>0</v>
          </cell>
          <cell r="K4150">
            <v>99710</v>
          </cell>
          <cell r="L4150">
            <v>1.0139664188070789</v>
          </cell>
          <cell r="M4150">
            <v>180.50325850832732</v>
          </cell>
        </row>
        <row r="4151">
          <cell r="A4151">
            <v>4149</v>
          </cell>
          <cell r="B4151">
            <v>41</v>
          </cell>
          <cell r="C4151" t="str">
            <v>078</v>
          </cell>
          <cell r="D4151" t="str">
            <v xml:space="preserve">DOVER                        </v>
          </cell>
          <cell r="E4151">
            <v>0</v>
          </cell>
          <cell r="G4151">
            <v>8455</v>
          </cell>
          <cell r="H4151" t="str">
            <v>Other Instructional Hardware  (2453)</v>
          </cell>
          <cell r="I4151">
            <v>0</v>
          </cell>
          <cell r="J4151">
            <v>0</v>
          </cell>
          <cell r="K4151">
            <v>0</v>
          </cell>
          <cell r="L4151">
            <v>0</v>
          </cell>
          <cell r="M4151">
            <v>0</v>
          </cell>
        </row>
        <row r="4152">
          <cell r="A4152">
            <v>4150</v>
          </cell>
          <cell r="B4152">
            <v>42</v>
          </cell>
          <cell r="C4152" t="str">
            <v>078</v>
          </cell>
          <cell r="D4152" t="str">
            <v xml:space="preserve">DOVER                        </v>
          </cell>
          <cell r="E4152">
            <v>0</v>
          </cell>
          <cell r="G4152">
            <v>8460</v>
          </cell>
          <cell r="H4152" t="str">
            <v>Instructional Software (2455)</v>
          </cell>
          <cell r="I4152">
            <v>0</v>
          </cell>
          <cell r="J4152">
            <v>0</v>
          </cell>
          <cell r="K4152">
            <v>0</v>
          </cell>
          <cell r="L4152">
            <v>0</v>
          </cell>
          <cell r="M4152">
            <v>0</v>
          </cell>
        </row>
        <row r="4153">
          <cell r="A4153">
            <v>4151</v>
          </cell>
          <cell r="B4153">
            <v>43</v>
          </cell>
          <cell r="C4153" t="str">
            <v>078</v>
          </cell>
          <cell r="D4153" t="str">
            <v xml:space="preserve">DOVER                        </v>
          </cell>
          <cell r="E4153">
            <v>10</v>
          </cell>
          <cell r="F4153" t="str">
            <v>Guidance, Counseling and Testing</v>
          </cell>
          <cell r="I4153">
            <v>184311</v>
          </cell>
          <cell r="J4153">
            <v>0</v>
          </cell>
          <cell r="K4153">
            <v>184311</v>
          </cell>
          <cell r="L4153">
            <v>1.8742870786957326</v>
          </cell>
          <cell r="M4153">
            <v>333.65496017378712</v>
          </cell>
        </row>
        <row r="4154">
          <cell r="A4154">
            <v>4152</v>
          </cell>
          <cell r="B4154">
            <v>44</v>
          </cell>
          <cell r="C4154" t="str">
            <v>078</v>
          </cell>
          <cell r="D4154" t="str">
            <v xml:space="preserve">DOVER                        </v>
          </cell>
          <cell r="E4154">
            <v>0</v>
          </cell>
          <cell r="G4154">
            <v>8465</v>
          </cell>
          <cell r="H4154" t="str">
            <v>Guidance and Adjustment Counselors (2710)</v>
          </cell>
          <cell r="I4154">
            <v>88382</v>
          </cell>
          <cell r="J4154">
            <v>0</v>
          </cell>
          <cell r="K4154">
            <v>88382</v>
          </cell>
          <cell r="L4154">
            <v>0.89877023394852318</v>
          </cell>
          <cell r="M4154">
            <v>159.9963794351919</v>
          </cell>
        </row>
        <row r="4155">
          <cell r="A4155">
            <v>4153</v>
          </cell>
          <cell r="B4155">
            <v>45</v>
          </cell>
          <cell r="C4155" t="str">
            <v>078</v>
          </cell>
          <cell r="D4155" t="str">
            <v xml:space="preserve">DOVER                        </v>
          </cell>
          <cell r="E4155">
            <v>0</v>
          </cell>
          <cell r="G4155">
            <v>8470</v>
          </cell>
          <cell r="H4155" t="str">
            <v>Testing and Assessment (2720)</v>
          </cell>
          <cell r="I4155">
            <v>0</v>
          </cell>
          <cell r="J4155">
            <v>0</v>
          </cell>
          <cell r="K4155">
            <v>0</v>
          </cell>
          <cell r="L4155">
            <v>0</v>
          </cell>
          <cell r="M4155">
            <v>0</v>
          </cell>
        </row>
        <row r="4156">
          <cell r="A4156">
            <v>4154</v>
          </cell>
          <cell r="B4156">
            <v>46</v>
          </cell>
          <cell r="C4156" t="str">
            <v>078</v>
          </cell>
          <cell r="D4156" t="str">
            <v xml:space="preserve">DOVER                        </v>
          </cell>
          <cell r="E4156">
            <v>0</v>
          </cell>
          <cell r="G4156">
            <v>8475</v>
          </cell>
          <cell r="H4156" t="str">
            <v>Psychological Services (2800)</v>
          </cell>
          <cell r="I4156">
            <v>95929</v>
          </cell>
          <cell r="J4156">
            <v>0</v>
          </cell>
          <cell r="K4156">
            <v>95929</v>
          </cell>
          <cell r="L4156">
            <v>0.97551684474720957</v>
          </cell>
          <cell r="M4156">
            <v>173.65858073859522</v>
          </cell>
        </row>
        <row r="4157">
          <cell r="A4157">
            <v>4155</v>
          </cell>
          <cell r="B4157">
            <v>47</v>
          </cell>
          <cell r="C4157" t="str">
            <v>078</v>
          </cell>
          <cell r="D4157" t="str">
            <v xml:space="preserve">DOVER                        </v>
          </cell>
          <cell r="E4157">
            <v>11</v>
          </cell>
          <cell r="F4157" t="str">
            <v>Pupil Services</v>
          </cell>
          <cell r="I4157">
            <v>264547</v>
          </cell>
          <cell r="J4157">
            <v>165629</v>
          </cell>
          <cell r="K4157">
            <v>430176</v>
          </cell>
          <cell r="L4157">
            <v>4.3745263080609158</v>
          </cell>
          <cell r="M4157">
            <v>778.74004344677769</v>
          </cell>
        </row>
        <row r="4158">
          <cell r="A4158">
            <v>4156</v>
          </cell>
          <cell r="B4158">
            <v>48</v>
          </cell>
          <cell r="C4158" t="str">
            <v>078</v>
          </cell>
          <cell r="D4158" t="str">
            <v xml:space="preserve">DOVER                        </v>
          </cell>
          <cell r="E4158">
            <v>0</v>
          </cell>
          <cell r="G4158">
            <v>8485</v>
          </cell>
          <cell r="H4158" t="str">
            <v>Attendance and Parent Liaison Services (3100)</v>
          </cell>
          <cell r="I4158">
            <v>0</v>
          </cell>
          <cell r="J4158">
            <v>0</v>
          </cell>
          <cell r="K4158">
            <v>0</v>
          </cell>
          <cell r="L4158">
            <v>0</v>
          </cell>
          <cell r="M4158">
            <v>0</v>
          </cell>
        </row>
        <row r="4159">
          <cell r="A4159">
            <v>4157</v>
          </cell>
          <cell r="B4159">
            <v>49</v>
          </cell>
          <cell r="C4159" t="str">
            <v>078</v>
          </cell>
          <cell r="D4159" t="str">
            <v xml:space="preserve">DOVER                        </v>
          </cell>
          <cell r="E4159">
            <v>0</v>
          </cell>
          <cell r="G4159">
            <v>8490</v>
          </cell>
          <cell r="H4159" t="str">
            <v>Medical/Health Services (3200)</v>
          </cell>
          <cell r="I4159">
            <v>67054</v>
          </cell>
          <cell r="J4159">
            <v>0</v>
          </cell>
          <cell r="K4159">
            <v>67054</v>
          </cell>
          <cell r="L4159">
            <v>0.68188250172189213</v>
          </cell>
          <cell r="M4159">
            <v>121.38667632150616</v>
          </cell>
        </row>
        <row r="4160">
          <cell r="A4160">
            <v>4158</v>
          </cell>
          <cell r="B4160">
            <v>50</v>
          </cell>
          <cell r="C4160" t="str">
            <v>078</v>
          </cell>
          <cell r="D4160" t="str">
            <v xml:space="preserve">DOVER                        </v>
          </cell>
          <cell r="E4160">
            <v>0</v>
          </cell>
          <cell r="G4160">
            <v>8495</v>
          </cell>
          <cell r="H4160" t="str">
            <v>In-District Transportation (3300)</v>
          </cell>
          <cell r="I4160">
            <v>197493</v>
          </cell>
          <cell r="J4160">
            <v>0</v>
          </cell>
          <cell r="K4160">
            <v>197493</v>
          </cell>
          <cell r="L4160">
            <v>2.0083368764363296</v>
          </cell>
          <cell r="M4160">
            <v>357.51810282404057</v>
          </cell>
        </row>
        <row r="4161">
          <cell r="A4161">
            <v>4159</v>
          </cell>
          <cell r="B4161">
            <v>51</v>
          </cell>
          <cell r="C4161" t="str">
            <v>078</v>
          </cell>
          <cell r="D4161" t="str">
            <v xml:space="preserve">DOVER                        </v>
          </cell>
          <cell r="E4161">
            <v>0</v>
          </cell>
          <cell r="G4161">
            <v>8500</v>
          </cell>
          <cell r="H4161" t="str">
            <v>Food Salaries and Other Expenses (3400)</v>
          </cell>
          <cell r="I4161">
            <v>0</v>
          </cell>
          <cell r="J4161">
            <v>165629</v>
          </cell>
          <cell r="K4161">
            <v>165629</v>
          </cell>
          <cell r="L4161">
            <v>1.6843069299026945</v>
          </cell>
          <cell r="M4161">
            <v>299.83526430123101</v>
          </cell>
        </row>
        <row r="4162">
          <cell r="A4162">
            <v>4160</v>
          </cell>
          <cell r="B4162">
            <v>52</v>
          </cell>
          <cell r="C4162" t="str">
            <v>078</v>
          </cell>
          <cell r="D4162" t="str">
            <v xml:space="preserve">DOVER                        </v>
          </cell>
          <cell r="E4162">
            <v>0</v>
          </cell>
          <cell r="G4162">
            <v>8505</v>
          </cell>
          <cell r="H4162" t="str">
            <v>Athletics (3510)</v>
          </cell>
          <cell r="I4162">
            <v>0</v>
          </cell>
          <cell r="J4162">
            <v>0</v>
          </cell>
          <cell r="K4162">
            <v>0</v>
          </cell>
          <cell r="L4162">
            <v>0</v>
          </cell>
          <cell r="M4162">
            <v>0</v>
          </cell>
        </row>
        <row r="4163">
          <cell r="A4163">
            <v>4161</v>
          </cell>
          <cell r="B4163">
            <v>53</v>
          </cell>
          <cell r="C4163" t="str">
            <v>078</v>
          </cell>
          <cell r="D4163" t="str">
            <v xml:space="preserve">DOVER                        </v>
          </cell>
          <cell r="E4163">
            <v>0</v>
          </cell>
          <cell r="G4163">
            <v>8510</v>
          </cell>
          <cell r="H4163" t="str">
            <v>Other Student Body Activities (3520)</v>
          </cell>
          <cell r="I4163">
            <v>0</v>
          </cell>
          <cell r="J4163">
            <v>0</v>
          </cell>
          <cell r="K4163">
            <v>0</v>
          </cell>
          <cell r="L4163">
            <v>0</v>
          </cell>
          <cell r="M4163">
            <v>0</v>
          </cell>
        </row>
        <row r="4164">
          <cell r="A4164">
            <v>4162</v>
          </cell>
          <cell r="B4164">
            <v>54</v>
          </cell>
          <cell r="C4164" t="str">
            <v>078</v>
          </cell>
          <cell r="D4164" t="str">
            <v xml:space="preserve">DOVER                        </v>
          </cell>
          <cell r="E4164">
            <v>0</v>
          </cell>
          <cell r="G4164">
            <v>8515</v>
          </cell>
          <cell r="H4164" t="str">
            <v>School Security  (3600)</v>
          </cell>
          <cell r="I4164">
            <v>0</v>
          </cell>
          <cell r="J4164">
            <v>0</v>
          </cell>
          <cell r="K4164">
            <v>0</v>
          </cell>
          <cell r="L4164">
            <v>0</v>
          </cell>
          <cell r="M4164">
            <v>0</v>
          </cell>
        </row>
        <row r="4165">
          <cell r="A4165">
            <v>4163</v>
          </cell>
          <cell r="B4165">
            <v>55</v>
          </cell>
          <cell r="C4165" t="str">
            <v>078</v>
          </cell>
          <cell r="D4165" t="str">
            <v xml:space="preserve">DOVER                        </v>
          </cell>
          <cell r="E4165">
            <v>12</v>
          </cell>
          <cell r="F4165" t="str">
            <v>Operations and Maintenance</v>
          </cell>
          <cell r="I4165">
            <v>801499</v>
          </cell>
          <cell r="J4165">
            <v>0</v>
          </cell>
          <cell r="K4165">
            <v>801499</v>
          </cell>
          <cell r="L4165">
            <v>8.1505673523964983</v>
          </cell>
          <cell r="M4165">
            <v>1450.9395365677046</v>
          </cell>
        </row>
        <row r="4166">
          <cell r="A4166">
            <v>4164</v>
          </cell>
          <cell r="B4166">
            <v>56</v>
          </cell>
          <cell r="C4166" t="str">
            <v>078</v>
          </cell>
          <cell r="D4166" t="str">
            <v xml:space="preserve">DOVER                        </v>
          </cell>
          <cell r="E4166">
            <v>0</v>
          </cell>
          <cell r="G4166">
            <v>8520</v>
          </cell>
          <cell r="H4166" t="str">
            <v>Custodial Services (4110)</v>
          </cell>
          <cell r="I4166">
            <v>455343</v>
          </cell>
          <cell r="J4166">
            <v>0</v>
          </cell>
          <cell r="K4166">
            <v>455343</v>
          </cell>
          <cell r="L4166">
            <v>4.630453425322151</v>
          </cell>
          <cell r="M4166">
            <v>824.29942070963068</v>
          </cell>
        </row>
        <row r="4167">
          <cell r="A4167">
            <v>4165</v>
          </cell>
          <cell r="B4167">
            <v>57</v>
          </cell>
          <cell r="C4167" t="str">
            <v>078</v>
          </cell>
          <cell r="D4167" t="str">
            <v xml:space="preserve">DOVER                        </v>
          </cell>
          <cell r="E4167">
            <v>0</v>
          </cell>
          <cell r="G4167">
            <v>8525</v>
          </cell>
          <cell r="H4167" t="str">
            <v>Heating of Buildings (4120)</v>
          </cell>
          <cell r="I4167">
            <v>0</v>
          </cell>
          <cell r="J4167">
            <v>0</v>
          </cell>
          <cell r="K4167">
            <v>0</v>
          </cell>
          <cell r="L4167">
            <v>0</v>
          </cell>
          <cell r="M4167">
            <v>0</v>
          </cell>
        </row>
        <row r="4168">
          <cell r="A4168">
            <v>4166</v>
          </cell>
          <cell r="B4168">
            <v>58</v>
          </cell>
          <cell r="C4168" t="str">
            <v>078</v>
          </cell>
          <cell r="D4168" t="str">
            <v xml:space="preserve">DOVER                        </v>
          </cell>
          <cell r="E4168">
            <v>0</v>
          </cell>
          <cell r="G4168">
            <v>8530</v>
          </cell>
          <cell r="H4168" t="str">
            <v>Utility Services (4130)</v>
          </cell>
          <cell r="I4168">
            <v>179324</v>
          </cell>
          <cell r="J4168">
            <v>0</v>
          </cell>
          <cell r="K4168">
            <v>179324</v>
          </cell>
          <cell r="L4168">
            <v>1.8235735040232735</v>
          </cell>
          <cell r="M4168">
            <v>324.62708182476467</v>
          </cell>
        </row>
        <row r="4169">
          <cell r="A4169">
            <v>4167</v>
          </cell>
          <cell r="B4169">
            <v>59</v>
          </cell>
          <cell r="C4169" t="str">
            <v>078</v>
          </cell>
          <cell r="D4169" t="str">
            <v xml:space="preserve">DOVER                        </v>
          </cell>
          <cell r="E4169">
            <v>0</v>
          </cell>
          <cell r="G4169">
            <v>8535</v>
          </cell>
          <cell r="H4169" t="str">
            <v>Maintenance of Grounds (4210)</v>
          </cell>
          <cell r="I4169">
            <v>94765</v>
          </cell>
          <cell r="J4169">
            <v>0</v>
          </cell>
          <cell r="K4169">
            <v>94765</v>
          </cell>
          <cell r="L4169">
            <v>0.96367994863356554</v>
          </cell>
          <cell r="M4169">
            <v>171.55141202027517</v>
          </cell>
        </row>
        <row r="4170">
          <cell r="A4170">
            <v>4168</v>
          </cell>
          <cell r="B4170">
            <v>60</v>
          </cell>
          <cell r="C4170" t="str">
            <v>078</v>
          </cell>
          <cell r="D4170" t="str">
            <v xml:space="preserve">DOVER                        </v>
          </cell>
          <cell r="E4170">
            <v>0</v>
          </cell>
          <cell r="G4170">
            <v>8540</v>
          </cell>
          <cell r="H4170" t="str">
            <v>Maintenance of Buildings (4220)</v>
          </cell>
          <cell r="I4170">
            <v>19205</v>
          </cell>
          <cell r="J4170">
            <v>0</v>
          </cell>
          <cell r="K4170">
            <v>19205</v>
          </cell>
          <cell r="L4170">
            <v>0.19529861672038862</v>
          </cell>
          <cell r="M4170">
            <v>34.766473569876901</v>
          </cell>
        </row>
        <row r="4171">
          <cell r="A4171">
            <v>4169</v>
          </cell>
          <cell r="B4171">
            <v>61</v>
          </cell>
          <cell r="C4171" t="str">
            <v>078</v>
          </cell>
          <cell r="D4171" t="str">
            <v xml:space="preserve">DOVER                        </v>
          </cell>
          <cell r="E4171">
            <v>0</v>
          </cell>
          <cell r="G4171">
            <v>8545</v>
          </cell>
          <cell r="H4171" t="str">
            <v>Building Security System (4225)</v>
          </cell>
          <cell r="I4171">
            <v>0</v>
          </cell>
          <cell r="J4171">
            <v>0</v>
          </cell>
          <cell r="K4171">
            <v>0</v>
          </cell>
          <cell r="L4171">
            <v>0</v>
          </cell>
          <cell r="M4171">
            <v>0</v>
          </cell>
        </row>
        <row r="4172">
          <cell r="A4172">
            <v>4170</v>
          </cell>
          <cell r="B4172">
            <v>62</v>
          </cell>
          <cell r="C4172" t="str">
            <v>078</v>
          </cell>
          <cell r="D4172" t="str">
            <v xml:space="preserve">DOVER                        </v>
          </cell>
          <cell r="E4172">
            <v>0</v>
          </cell>
          <cell r="G4172">
            <v>8550</v>
          </cell>
          <cell r="H4172" t="str">
            <v>Maintenance of Equipment (4230)</v>
          </cell>
          <cell r="I4172">
            <v>0</v>
          </cell>
          <cell r="J4172">
            <v>0</v>
          </cell>
          <cell r="K4172">
            <v>0</v>
          </cell>
          <cell r="L4172">
            <v>0</v>
          </cell>
          <cell r="M4172">
            <v>0</v>
          </cell>
        </row>
        <row r="4173">
          <cell r="A4173">
            <v>4171</v>
          </cell>
          <cell r="B4173">
            <v>63</v>
          </cell>
          <cell r="C4173" t="str">
            <v>078</v>
          </cell>
          <cell r="D4173" t="str">
            <v xml:space="preserve">DOVER                        </v>
          </cell>
          <cell r="E4173">
            <v>0</v>
          </cell>
          <cell r="G4173">
            <v>8555</v>
          </cell>
          <cell r="H4173" t="str">
            <v xml:space="preserve">Extraordinary Maintenance (4300)   </v>
          </cell>
          <cell r="I4173">
            <v>0</v>
          </cell>
          <cell r="J4173">
            <v>0</v>
          </cell>
          <cell r="K4173">
            <v>0</v>
          </cell>
          <cell r="L4173">
            <v>0</v>
          </cell>
          <cell r="M4173">
            <v>0</v>
          </cell>
        </row>
        <row r="4174">
          <cell r="A4174">
            <v>4172</v>
          </cell>
          <cell r="B4174">
            <v>64</v>
          </cell>
          <cell r="C4174" t="str">
            <v>078</v>
          </cell>
          <cell r="D4174" t="str">
            <v xml:space="preserve">DOVER                        </v>
          </cell>
          <cell r="E4174">
            <v>0</v>
          </cell>
          <cell r="G4174">
            <v>8560</v>
          </cell>
          <cell r="H4174" t="str">
            <v>Networking and Telecommunications (4400)</v>
          </cell>
          <cell r="I4174">
            <v>52862</v>
          </cell>
          <cell r="J4174">
            <v>0</v>
          </cell>
          <cell r="K4174">
            <v>52862</v>
          </cell>
          <cell r="L4174">
            <v>0.53756185769711962</v>
          </cell>
          <cell r="M4174">
            <v>95.695148443157137</v>
          </cell>
        </row>
        <row r="4175">
          <cell r="A4175">
            <v>4173</v>
          </cell>
          <cell r="B4175">
            <v>65</v>
          </cell>
          <cell r="C4175" t="str">
            <v>078</v>
          </cell>
          <cell r="D4175" t="str">
            <v xml:space="preserve">DOVER                        </v>
          </cell>
          <cell r="E4175">
            <v>0</v>
          </cell>
          <cell r="G4175">
            <v>8565</v>
          </cell>
          <cell r="H4175" t="str">
            <v>Technology Maintenance (4450)</v>
          </cell>
          <cell r="I4175">
            <v>0</v>
          </cell>
          <cell r="J4175">
            <v>0</v>
          </cell>
          <cell r="K4175">
            <v>0</v>
          </cell>
          <cell r="L4175">
            <v>0</v>
          </cell>
          <cell r="M4175">
            <v>0</v>
          </cell>
        </row>
        <row r="4176">
          <cell r="A4176">
            <v>4174</v>
          </cell>
          <cell r="B4176">
            <v>66</v>
          </cell>
          <cell r="C4176" t="str">
            <v>078</v>
          </cell>
          <cell r="D4176" t="str">
            <v xml:space="preserve">DOVER                        </v>
          </cell>
          <cell r="E4176">
            <v>13</v>
          </cell>
          <cell r="F4176" t="str">
            <v>Insurance, Retirement Programs and Other</v>
          </cell>
          <cell r="I4176">
            <v>1200713</v>
          </cell>
          <cell r="J4176">
            <v>47211</v>
          </cell>
          <cell r="K4176">
            <v>1247924</v>
          </cell>
          <cell r="L4176">
            <v>12.6903322557758</v>
          </cell>
          <cell r="M4176">
            <v>2259.0948587979724</v>
          </cell>
        </row>
        <row r="4177">
          <cell r="A4177">
            <v>4175</v>
          </cell>
          <cell r="B4177">
            <v>67</v>
          </cell>
          <cell r="C4177" t="str">
            <v>078</v>
          </cell>
          <cell r="D4177" t="str">
            <v xml:space="preserve">DOVER                        </v>
          </cell>
          <cell r="E4177">
            <v>0</v>
          </cell>
          <cell r="G4177">
            <v>8570</v>
          </cell>
          <cell r="H4177" t="str">
            <v>Employer Retirement Contributions (5100)</v>
          </cell>
          <cell r="I4177">
            <v>365527</v>
          </cell>
          <cell r="J4177">
            <v>47211</v>
          </cell>
          <cell r="K4177">
            <v>412738</v>
          </cell>
          <cell r="L4177">
            <v>4.197196587760466</v>
          </cell>
          <cell r="M4177">
            <v>747.17233888486612</v>
          </cell>
        </row>
        <row r="4178">
          <cell r="A4178">
            <v>4176</v>
          </cell>
          <cell r="B4178">
            <v>68</v>
          </cell>
          <cell r="C4178" t="str">
            <v>078</v>
          </cell>
          <cell r="D4178" t="str">
            <v xml:space="preserve">DOVER                        </v>
          </cell>
          <cell r="E4178">
            <v>0</v>
          </cell>
          <cell r="G4178">
            <v>8575</v>
          </cell>
          <cell r="H4178" t="str">
            <v>Insurance for Active Employees (5200)</v>
          </cell>
          <cell r="I4178">
            <v>527293</v>
          </cell>
          <cell r="J4178">
            <v>0</v>
          </cell>
          <cell r="K4178">
            <v>527293</v>
          </cell>
          <cell r="L4178">
            <v>5.3621241086354532</v>
          </cell>
          <cell r="M4178">
            <v>954.5492396813903</v>
          </cell>
        </row>
        <row r="4179">
          <cell r="A4179">
            <v>4177</v>
          </cell>
          <cell r="B4179">
            <v>69</v>
          </cell>
          <cell r="C4179" t="str">
            <v>078</v>
          </cell>
          <cell r="D4179" t="str">
            <v xml:space="preserve">DOVER                        </v>
          </cell>
          <cell r="E4179">
            <v>0</v>
          </cell>
          <cell r="G4179">
            <v>8580</v>
          </cell>
          <cell r="H4179" t="str">
            <v>Insurance for Retired School Employees (5250)</v>
          </cell>
          <cell r="I4179">
            <v>248138</v>
          </cell>
          <cell r="J4179">
            <v>0</v>
          </cell>
          <cell r="K4179">
            <v>248138</v>
          </cell>
          <cell r="L4179">
            <v>2.523353718081947</v>
          </cell>
          <cell r="M4179">
            <v>449.1998551774077</v>
          </cell>
        </row>
        <row r="4180">
          <cell r="A4180">
            <v>4178</v>
          </cell>
          <cell r="B4180">
            <v>70</v>
          </cell>
          <cell r="C4180" t="str">
            <v>078</v>
          </cell>
          <cell r="D4180" t="str">
            <v xml:space="preserve">DOVER                        </v>
          </cell>
          <cell r="E4180">
            <v>0</v>
          </cell>
          <cell r="G4180">
            <v>8585</v>
          </cell>
          <cell r="H4180" t="str">
            <v>Other Non-Employee Insurance (5260)</v>
          </cell>
          <cell r="I4180">
            <v>59755</v>
          </cell>
          <cell r="J4180">
            <v>0</v>
          </cell>
          <cell r="K4180">
            <v>59755</v>
          </cell>
          <cell r="L4180">
            <v>0.60765784129793399</v>
          </cell>
          <cell r="M4180">
            <v>108.17342505430848</v>
          </cell>
        </row>
        <row r="4181">
          <cell r="A4181">
            <v>4179</v>
          </cell>
          <cell r="B4181">
            <v>71</v>
          </cell>
          <cell r="C4181" t="str">
            <v>078</v>
          </cell>
          <cell r="D4181" t="str">
            <v xml:space="preserve">DOVER                        </v>
          </cell>
          <cell r="E4181">
            <v>0</v>
          </cell>
          <cell r="G4181">
            <v>8590</v>
          </cell>
          <cell r="H4181" t="str">
            <v xml:space="preserve">Rental Lease of Equipment (5300)   </v>
          </cell>
          <cell r="I4181">
            <v>0</v>
          </cell>
          <cell r="J4181">
            <v>0</v>
          </cell>
          <cell r="K4181">
            <v>0</v>
          </cell>
          <cell r="L4181">
            <v>0</v>
          </cell>
          <cell r="M4181">
            <v>0</v>
          </cell>
        </row>
        <row r="4182">
          <cell r="A4182">
            <v>4180</v>
          </cell>
          <cell r="B4182">
            <v>72</v>
          </cell>
          <cell r="C4182" t="str">
            <v>078</v>
          </cell>
          <cell r="D4182" t="str">
            <v xml:space="preserve">DOVER                        </v>
          </cell>
          <cell r="E4182">
            <v>0</v>
          </cell>
          <cell r="G4182">
            <v>8595</v>
          </cell>
          <cell r="H4182" t="str">
            <v>Rental Lease  of Buildings (5350)</v>
          </cell>
          <cell r="I4182">
            <v>0</v>
          </cell>
          <cell r="J4182">
            <v>0</v>
          </cell>
          <cell r="K4182">
            <v>0</v>
          </cell>
          <cell r="L4182">
            <v>0</v>
          </cell>
          <cell r="M4182">
            <v>0</v>
          </cell>
        </row>
        <row r="4183">
          <cell r="A4183">
            <v>4181</v>
          </cell>
          <cell r="B4183">
            <v>73</v>
          </cell>
          <cell r="C4183" t="str">
            <v>078</v>
          </cell>
          <cell r="D4183" t="str">
            <v xml:space="preserve">DOVER                        </v>
          </cell>
          <cell r="E4183">
            <v>0</v>
          </cell>
          <cell r="G4183">
            <v>8600</v>
          </cell>
          <cell r="H4183" t="str">
            <v>Short Term Interest RAN's (5400)</v>
          </cell>
          <cell r="I4183">
            <v>0</v>
          </cell>
          <cell r="J4183">
            <v>0</v>
          </cell>
          <cell r="K4183">
            <v>0</v>
          </cell>
          <cell r="L4183">
            <v>0</v>
          </cell>
          <cell r="M4183">
            <v>0</v>
          </cell>
        </row>
        <row r="4184">
          <cell r="A4184">
            <v>4182</v>
          </cell>
          <cell r="B4184">
            <v>74</v>
          </cell>
          <cell r="C4184" t="str">
            <v>078</v>
          </cell>
          <cell r="D4184" t="str">
            <v xml:space="preserve">DOVER                        </v>
          </cell>
          <cell r="E4184">
            <v>0</v>
          </cell>
          <cell r="G4184">
            <v>8610</v>
          </cell>
          <cell r="H4184" t="str">
            <v>Crossing Guards, Inspections, Bank Charges (5500)</v>
          </cell>
          <cell r="I4184">
            <v>0</v>
          </cell>
          <cell r="J4184">
            <v>0</v>
          </cell>
          <cell r="K4184">
            <v>0</v>
          </cell>
          <cell r="L4184">
            <v>0</v>
          </cell>
          <cell r="M4184">
            <v>0</v>
          </cell>
        </row>
        <row r="4185">
          <cell r="A4185">
            <v>4183</v>
          </cell>
          <cell r="B4185">
            <v>75</v>
          </cell>
          <cell r="C4185" t="str">
            <v>078</v>
          </cell>
          <cell r="D4185" t="str">
            <v xml:space="preserve">DOVER                        </v>
          </cell>
          <cell r="E4185">
            <v>14</v>
          </cell>
          <cell r="F4185" t="str">
            <v xml:space="preserve">Payments To Out-Of-District Schools </v>
          </cell>
          <cell r="I4185">
            <v>1402667</v>
          </cell>
          <cell r="J4185">
            <v>287858</v>
          </cell>
          <cell r="K4185">
            <v>1690525</v>
          </cell>
          <cell r="L4185">
            <v>17.191210311441552</v>
          </cell>
          <cell r="M4185">
            <v>277135.24590163934</v>
          </cell>
        </row>
        <row r="4186">
          <cell r="A4186">
            <v>4184</v>
          </cell>
          <cell r="B4186">
            <v>76</v>
          </cell>
          <cell r="C4186" t="str">
            <v>078</v>
          </cell>
          <cell r="D4186" t="str">
            <v xml:space="preserve">DOVER                        </v>
          </cell>
          <cell r="E4186">
            <v>15</v>
          </cell>
          <cell r="F4186" t="str">
            <v>Tuition To Other Schools (9000)</v>
          </cell>
          <cell r="G4186" t="str">
            <v xml:space="preserve"> </v>
          </cell>
          <cell r="I4186">
            <v>1165203</v>
          </cell>
          <cell r="J4186">
            <v>287858</v>
          </cell>
          <cell r="K4186">
            <v>1453061</v>
          </cell>
          <cell r="L4186">
            <v>14.776402151020287</v>
          </cell>
          <cell r="M4186">
            <v>238206.72131147541</v>
          </cell>
        </row>
        <row r="4187">
          <cell r="A4187">
            <v>4185</v>
          </cell>
          <cell r="B4187">
            <v>77</v>
          </cell>
          <cell r="C4187" t="str">
            <v>078</v>
          </cell>
          <cell r="D4187" t="str">
            <v xml:space="preserve">DOVER                        </v>
          </cell>
          <cell r="E4187">
            <v>16</v>
          </cell>
          <cell r="F4187" t="str">
            <v>Out-of-District Transportation (3300)</v>
          </cell>
          <cell r="I4187">
            <v>237464</v>
          </cell>
          <cell r="K4187">
            <v>237464</v>
          </cell>
          <cell r="L4187">
            <v>2.4148081604212632</v>
          </cell>
          <cell r="M4187">
            <v>38928.524590163935</v>
          </cell>
        </row>
        <row r="4188">
          <cell r="A4188">
            <v>4186</v>
          </cell>
          <cell r="B4188">
            <v>78</v>
          </cell>
          <cell r="C4188" t="str">
            <v>078</v>
          </cell>
          <cell r="D4188" t="str">
            <v xml:space="preserve">DOVER                        </v>
          </cell>
          <cell r="E4188">
            <v>17</v>
          </cell>
          <cell r="F4188" t="str">
            <v>TOTAL EXPENDITURES</v>
          </cell>
          <cell r="I4188">
            <v>9104350</v>
          </cell>
          <cell r="J4188">
            <v>729309</v>
          </cell>
          <cell r="K4188">
            <v>9833659</v>
          </cell>
          <cell r="L4188">
            <v>99.999999999999972</v>
          </cell>
          <cell r="M4188">
            <v>17607.267681289166</v>
          </cell>
        </row>
        <row r="4189">
          <cell r="A4189">
            <v>4187</v>
          </cell>
          <cell r="B4189">
            <v>79</v>
          </cell>
          <cell r="C4189" t="str">
            <v>078</v>
          </cell>
          <cell r="D4189" t="str">
            <v xml:space="preserve">DOVER                        </v>
          </cell>
          <cell r="E4189">
            <v>18</v>
          </cell>
          <cell r="F4189" t="str">
            <v>percentage of overall spending from the general fund</v>
          </cell>
          <cell r="I4189">
            <v>92.583543928053643</v>
          </cell>
        </row>
        <row r="4190">
          <cell r="A4190">
            <v>4188</v>
          </cell>
          <cell r="B4190">
            <v>1</v>
          </cell>
          <cell r="C4190" t="str">
            <v>079</v>
          </cell>
          <cell r="D4190" t="str">
            <v xml:space="preserve">DRACUT                       </v>
          </cell>
          <cell r="E4190">
            <v>1</v>
          </cell>
          <cell r="F4190" t="str">
            <v>In-District FTE Average Membership</v>
          </cell>
          <cell r="G4190" t="str">
            <v xml:space="preserve"> </v>
          </cell>
        </row>
        <row r="4191">
          <cell r="A4191">
            <v>4189</v>
          </cell>
          <cell r="B4191">
            <v>2</v>
          </cell>
          <cell r="C4191" t="str">
            <v>079</v>
          </cell>
          <cell r="D4191" t="str">
            <v xml:space="preserve">DRACUT                       </v>
          </cell>
          <cell r="E4191">
            <v>2</v>
          </cell>
          <cell r="F4191" t="str">
            <v>Out-of-District FTE Average Membership</v>
          </cell>
          <cell r="G4191" t="str">
            <v xml:space="preserve"> </v>
          </cell>
        </row>
        <row r="4192">
          <cell r="A4192">
            <v>4190</v>
          </cell>
          <cell r="B4192">
            <v>3</v>
          </cell>
          <cell r="C4192" t="str">
            <v>079</v>
          </cell>
          <cell r="D4192" t="str">
            <v xml:space="preserve">DRACUT                       </v>
          </cell>
          <cell r="E4192">
            <v>3</v>
          </cell>
          <cell r="F4192" t="str">
            <v>Total FTE Average Membership</v>
          </cell>
          <cell r="G4192" t="str">
            <v xml:space="preserve"> </v>
          </cell>
        </row>
        <row r="4193">
          <cell r="A4193">
            <v>4191</v>
          </cell>
          <cell r="B4193">
            <v>4</v>
          </cell>
          <cell r="C4193" t="str">
            <v>079</v>
          </cell>
          <cell r="D4193" t="str">
            <v xml:space="preserve">DRACUT                       </v>
          </cell>
          <cell r="E4193">
            <v>4</v>
          </cell>
          <cell r="F4193" t="str">
            <v>Administration</v>
          </cell>
          <cell r="G4193" t="str">
            <v xml:space="preserve"> </v>
          </cell>
          <cell r="I4193">
            <v>846043</v>
          </cell>
          <cell r="J4193">
            <v>0</v>
          </cell>
          <cell r="K4193">
            <v>846043</v>
          </cell>
          <cell r="L4193">
            <v>1.9965566575809863</v>
          </cell>
          <cell r="M4193">
            <v>209.97269997269996</v>
          </cell>
        </row>
        <row r="4194">
          <cell r="A4194">
            <v>4192</v>
          </cell>
          <cell r="B4194">
            <v>5</v>
          </cell>
          <cell r="C4194" t="str">
            <v>079</v>
          </cell>
          <cell r="D4194" t="str">
            <v xml:space="preserve">DRACUT                       </v>
          </cell>
          <cell r="E4194">
            <v>0</v>
          </cell>
          <cell r="G4194">
            <v>8300</v>
          </cell>
          <cell r="H4194" t="str">
            <v>School Committee (1110)</v>
          </cell>
          <cell r="I4194">
            <v>32023</v>
          </cell>
          <cell r="J4194">
            <v>0</v>
          </cell>
          <cell r="K4194">
            <v>32023</v>
          </cell>
          <cell r="L4194">
            <v>7.5570312437684528E-2</v>
          </cell>
          <cell r="M4194">
            <v>7.9475343111706742</v>
          </cell>
        </row>
        <row r="4195">
          <cell r="A4195">
            <v>4193</v>
          </cell>
          <cell r="B4195">
            <v>6</v>
          </cell>
          <cell r="C4195" t="str">
            <v>079</v>
          </cell>
          <cell r="D4195" t="str">
            <v xml:space="preserve">DRACUT                       </v>
          </cell>
          <cell r="E4195">
            <v>0</v>
          </cell>
          <cell r="G4195">
            <v>8305</v>
          </cell>
          <cell r="H4195" t="str">
            <v>Superintendent (1210)</v>
          </cell>
          <cell r="I4195">
            <v>281706</v>
          </cell>
          <cell r="J4195">
            <v>0</v>
          </cell>
          <cell r="K4195">
            <v>281706</v>
          </cell>
          <cell r="L4195">
            <v>0.66479125739532074</v>
          </cell>
          <cell r="M4195">
            <v>69.914377187104463</v>
          </cell>
        </row>
        <row r="4196">
          <cell r="A4196">
            <v>4194</v>
          </cell>
          <cell r="B4196">
            <v>7</v>
          </cell>
          <cell r="C4196" t="str">
            <v>079</v>
          </cell>
          <cell r="D4196" t="str">
            <v xml:space="preserve">DRACUT                       </v>
          </cell>
          <cell r="E4196">
            <v>0</v>
          </cell>
          <cell r="G4196">
            <v>8310</v>
          </cell>
          <cell r="H4196" t="str">
            <v>Assistant Superintendents (1220)</v>
          </cell>
          <cell r="I4196">
            <v>0</v>
          </cell>
          <cell r="J4196">
            <v>0</v>
          </cell>
          <cell r="K4196">
            <v>0</v>
          </cell>
          <cell r="L4196">
            <v>0</v>
          </cell>
          <cell r="M4196">
            <v>0</v>
          </cell>
        </row>
        <row r="4197">
          <cell r="A4197">
            <v>4195</v>
          </cell>
          <cell r="B4197">
            <v>8</v>
          </cell>
          <cell r="C4197" t="str">
            <v>079</v>
          </cell>
          <cell r="D4197" t="str">
            <v xml:space="preserve">DRACUT                       </v>
          </cell>
          <cell r="E4197">
            <v>0</v>
          </cell>
          <cell r="G4197">
            <v>8315</v>
          </cell>
          <cell r="H4197" t="str">
            <v>Other District-Wide Administration (1230)</v>
          </cell>
          <cell r="I4197">
            <v>9684</v>
          </cell>
          <cell r="J4197">
            <v>0</v>
          </cell>
          <cell r="K4197">
            <v>9684</v>
          </cell>
          <cell r="L4197">
            <v>2.2853040178825747E-2</v>
          </cell>
          <cell r="M4197">
            <v>2.403395130667858</v>
          </cell>
        </row>
        <row r="4198">
          <cell r="A4198">
            <v>4196</v>
          </cell>
          <cell r="B4198">
            <v>9</v>
          </cell>
          <cell r="C4198" t="str">
            <v>079</v>
          </cell>
          <cell r="D4198" t="str">
            <v xml:space="preserve">DRACUT                       </v>
          </cell>
          <cell r="E4198">
            <v>0</v>
          </cell>
          <cell r="G4198">
            <v>8320</v>
          </cell>
          <cell r="H4198" t="str">
            <v>Business and Finance (1410)</v>
          </cell>
          <cell r="I4198">
            <v>452652</v>
          </cell>
          <cell r="J4198">
            <v>0</v>
          </cell>
          <cell r="K4198">
            <v>452652</v>
          </cell>
          <cell r="L4198">
            <v>1.068202637652399</v>
          </cell>
          <cell r="M4198">
            <v>112.34010870374506</v>
          </cell>
        </row>
        <row r="4199">
          <cell r="A4199">
            <v>4197</v>
          </cell>
          <cell r="B4199">
            <v>10</v>
          </cell>
          <cell r="C4199" t="str">
            <v>079</v>
          </cell>
          <cell r="D4199" t="str">
            <v xml:space="preserve">DRACUT                       </v>
          </cell>
          <cell r="E4199">
            <v>0</v>
          </cell>
          <cell r="G4199">
            <v>8325</v>
          </cell>
          <cell r="H4199" t="str">
            <v>Human Resources and Benefits (1420)</v>
          </cell>
          <cell r="I4199">
            <v>0</v>
          </cell>
          <cell r="J4199">
            <v>0</v>
          </cell>
          <cell r="K4199">
            <v>0</v>
          </cell>
          <cell r="L4199">
            <v>0</v>
          </cell>
          <cell r="M4199">
            <v>0</v>
          </cell>
        </row>
        <row r="4200">
          <cell r="A4200">
            <v>4198</v>
          </cell>
          <cell r="B4200">
            <v>11</v>
          </cell>
          <cell r="C4200" t="str">
            <v>079</v>
          </cell>
          <cell r="D4200" t="str">
            <v xml:space="preserve">DRACUT                       </v>
          </cell>
          <cell r="E4200">
            <v>0</v>
          </cell>
          <cell r="G4200">
            <v>8330</v>
          </cell>
          <cell r="H4200" t="str">
            <v>Legal Service For School Committee (1430)</v>
          </cell>
          <cell r="I4200">
            <v>50000</v>
          </cell>
          <cell r="J4200">
            <v>0</v>
          </cell>
          <cell r="K4200">
            <v>50000</v>
          </cell>
          <cell r="L4200">
            <v>0.11799380513644026</v>
          </cell>
          <cell r="M4200">
            <v>12.409103318194227</v>
          </cell>
        </row>
        <row r="4201">
          <cell r="A4201">
            <v>4199</v>
          </cell>
          <cell r="B4201">
            <v>12</v>
          </cell>
          <cell r="C4201" t="str">
            <v>079</v>
          </cell>
          <cell r="D4201" t="str">
            <v xml:space="preserve">DRACUT                       </v>
          </cell>
          <cell r="E4201">
            <v>0</v>
          </cell>
          <cell r="G4201">
            <v>8335</v>
          </cell>
          <cell r="H4201" t="str">
            <v>Legal Settlements (1435)</v>
          </cell>
          <cell r="I4201">
            <v>0</v>
          </cell>
          <cell r="J4201">
            <v>0</v>
          </cell>
          <cell r="K4201">
            <v>0</v>
          </cell>
          <cell r="L4201">
            <v>0</v>
          </cell>
          <cell r="M4201">
            <v>0</v>
          </cell>
        </row>
        <row r="4202">
          <cell r="A4202">
            <v>4200</v>
          </cell>
          <cell r="B4202">
            <v>13</v>
          </cell>
          <cell r="C4202" t="str">
            <v>079</v>
          </cell>
          <cell r="D4202" t="str">
            <v xml:space="preserve">DRACUT                       </v>
          </cell>
          <cell r="E4202">
            <v>0</v>
          </cell>
          <cell r="G4202">
            <v>8340</v>
          </cell>
          <cell r="H4202" t="str">
            <v>District-wide Information Mgmt and Tech (1450)</v>
          </cell>
          <cell r="I4202">
            <v>19978</v>
          </cell>
          <cell r="J4202">
            <v>0</v>
          </cell>
          <cell r="K4202">
            <v>19978</v>
          </cell>
          <cell r="L4202">
            <v>4.7145604780316062E-2</v>
          </cell>
          <cell r="M4202">
            <v>4.9581813218176851</v>
          </cell>
        </row>
        <row r="4203">
          <cell r="A4203">
            <v>4201</v>
          </cell>
          <cell r="B4203">
            <v>14</v>
          </cell>
          <cell r="C4203" t="str">
            <v>079</v>
          </cell>
          <cell r="D4203" t="str">
            <v xml:space="preserve">DRACUT                       </v>
          </cell>
          <cell r="E4203">
            <v>5</v>
          </cell>
          <cell r="F4203" t="str">
            <v xml:space="preserve">Instructional Leadership </v>
          </cell>
          <cell r="I4203">
            <v>1968783</v>
          </cell>
          <cell r="J4203">
            <v>154227</v>
          </cell>
          <cell r="K4203">
            <v>2123010</v>
          </cell>
          <cell r="L4203">
            <v>5.0100405648542798</v>
          </cell>
          <cell r="M4203">
            <v>526.89300871119053</v>
          </cell>
        </row>
        <row r="4204">
          <cell r="A4204">
            <v>4202</v>
          </cell>
          <cell r="B4204">
            <v>15</v>
          </cell>
          <cell r="C4204" t="str">
            <v>079</v>
          </cell>
          <cell r="D4204" t="str">
            <v xml:space="preserve">DRACUT                       </v>
          </cell>
          <cell r="E4204">
            <v>0</v>
          </cell>
          <cell r="G4204">
            <v>8345</v>
          </cell>
          <cell r="H4204" t="str">
            <v>Curriculum Directors  (Supervisory) (2110)</v>
          </cell>
          <cell r="I4204">
            <v>306057</v>
          </cell>
          <cell r="J4204">
            <v>114753</v>
          </cell>
          <cell r="K4204">
            <v>420810</v>
          </cell>
          <cell r="L4204">
            <v>0.99305946278930846</v>
          </cell>
          <cell r="M4204">
            <v>104.43749534658625</v>
          </cell>
        </row>
        <row r="4205">
          <cell r="A4205">
            <v>4203</v>
          </cell>
          <cell r="B4205">
            <v>16</v>
          </cell>
          <cell r="C4205" t="str">
            <v>079</v>
          </cell>
          <cell r="D4205" t="str">
            <v xml:space="preserve">DRACUT                       </v>
          </cell>
          <cell r="E4205">
            <v>0</v>
          </cell>
          <cell r="G4205">
            <v>8350</v>
          </cell>
          <cell r="H4205" t="str">
            <v>Department Heads  (Non-Supervisory) (2120)</v>
          </cell>
          <cell r="I4205">
            <v>38703</v>
          </cell>
          <cell r="J4205">
            <v>498</v>
          </cell>
          <cell r="K4205">
            <v>39201</v>
          </cell>
          <cell r="L4205">
            <v>9.2509503103071877E-2</v>
          </cell>
          <cell r="M4205">
            <v>9.7289851835306376</v>
          </cell>
        </row>
        <row r="4206">
          <cell r="A4206">
            <v>4204</v>
          </cell>
          <cell r="B4206">
            <v>17</v>
          </cell>
          <cell r="C4206" t="str">
            <v>079</v>
          </cell>
          <cell r="D4206" t="str">
            <v xml:space="preserve">DRACUT                       </v>
          </cell>
          <cell r="E4206">
            <v>0</v>
          </cell>
          <cell r="G4206">
            <v>8355</v>
          </cell>
          <cell r="H4206" t="str">
            <v>School Leadership-Building (2210)</v>
          </cell>
          <cell r="I4206">
            <v>1442261</v>
          </cell>
          <cell r="J4206">
            <v>26776</v>
          </cell>
          <cell r="K4206">
            <v>1469037</v>
          </cell>
          <cell r="L4206">
            <v>3.4667453103244155</v>
          </cell>
          <cell r="M4206">
            <v>364.58863822500183</v>
          </cell>
        </row>
        <row r="4207">
          <cell r="A4207">
            <v>4205</v>
          </cell>
          <cell r="B4207">
            <v>18</v>
          </cell>
          <cell r="C4207" t="str">
            <v>079</v>
          </cell>
          <cell r="D4207" t="str">
            <v xml:space="preserve">DRACUT                       </v>
          </cell>
          <cell r="E4207">
            <v>0</v>
          </cell>
          <cell r="G4207">
            <v>8360</v>
          </cell>
          <cell r="H4207" t="str">
            <v>Curriculum Leaders/Dept Heads-Building Level (2220)</v>
          </cell>
          <cell r="I4207">
            <v>0</v>
          </cell>
          <cell r="J4207">
            <v>0</v>
          </cell>
          <cell r="K4207">
            <v>0</v>
          </cell>
          <cell r="L4207">
            <v>0</v>
          </cell>
          <cell r="M4207">
            <v>0</v>
          </cell>
        </row>
        <row r="4208">
          <cell r="A4208">
            <v>4206</v>
          </cell>
          <cell r="B4208">
            <v>19</v>
          </cell>
          <cell r="C4208" t="str">
            <v>079</v>
          </cell>
          <cell r="D4208" t="str">
            <v xml:space="preserve">DRACUT                       </v>
          </cell>
          <cell r="E4208">
            <v>0</v>
          </cell>
          <cell r="G4208">
            <v>8365</v>
          </cell>
          <cell r="H4208" t="str">
            <v>Building Technology (2250)</v>
          </cell>
          <cell r="I4208">
            <v>118517</v>
          </cell>
          <cell r="J4208">
            <v>7500</v>
          </cell>
          <cell r="K4208">
            <v>126017</v>
          </cell>
          <cell r="L4208">
            <v>0.29738450683757583</v>
          </cell>
          <cell r="M4208">
            <v>31.275159456977637</v>
          </cell>
        </row>
        <row r="4209">
          <cell r="A4209">
            <v>4207</v>
          </cell>
          <cell r="B4209">
            <v>20</v>
          </cell>
          <cell r="C4209" t="str">
            <v>079</v>
          </cell>
          <cell r="D4209" t="str">
            <v xml:space="preserve">DRACUT                       </v>
          </cell>
          <cell r="E4209">
            <v>0</v>
          </cell>
          <cell r="G4209">
            <v>8380</v>
          </cell>
          <cell r="H4209" t="str">
            <v>Instructional Coordinators and Team Leaders (2315)</v>
          </cell>
          <cell r="I4209">
            <v>63245</v>
          </cell>
          <cell r="J4209">
            <v>4700</v>
          </cell>
          <cell r="K4209">
            <v>67945</v>
          </cell>
          <cell r="L4209">
            <v>0.16034178179990866</v>
          </cell>
          <cell r="M4209">
            <v>16.862730499094134</v>
          </cell>
        </row>
        <row r="4210">
          <cell r="A4210">
            <v>4208</v>
          </cell>
          <cell r="B4210">
            <v>21</v>
          </cell>
          <cell r="C4210" t="str">
            <v>079</v>
          </cell>
          <cell r="D4210" t="str">
            <v xml:space="preserve">DRACUT                       </v>
          </cell>
          <cell r="E4210">
            <v>6</v>
          </cell>
          <cell r="F4210" t="str">
            <v>Classroom and Specialist Teachers</v>
          </cell>
          <cell r="I4210">
            <v>14240458</v>
          </cell>
          <cell r="J4210">
            <v>1662995</v>
          </cell>
          <cell r="K4210">
            <v>15903453</v>
          </cell>
          <cell r="L4210">
            <v>37.530178685570725</v>
          </cell>
          <cell r="M4210">
            <v>3946.9518278609185</v>
          </cell>
        </row>
        <row r="4211">
          <cell r="A4211">
            <v>4209</v>
          </cell>
          <cell r="B4211">
            <v>22</v>
          </cell>
          <cell r="C4211" t="str">
            <v>079</v>
          </cell>
          <cell r="D4211" t="str">
            <v xml:space="preserve">DRACUT                       </v>
          </cell>
          <cell r="E4211">
            <v>0</v>
          </cell>
          <cell r="G4211">
            <v>8370</v>
          </cell>
          <cell r="H4211" t="str">
            <v>Teachers, Classroom (2305)</v>
          </cell>
          <cell r="I4211">
            <v>12293097</v>
          </cell>
          <cell r="J4211">
            <v>1628142</v>
          </cell>
          <cell r="K4211">
            <v>13921239</v>
          </cell>
          <cell r="L4211">
            <v>32.852399236476245</v>
          </cell>
          <cell r="M4211">
            <v>3455.0018613654975</v>
          </cell>
        </row>
        <row r="4212">
          <cell r="A4212">
            <v>4210</v>
          </cell>
          <cell r="B4212">
            <v>23</v>
          </cell>
          <cell r="C4212" t="str">
            <v>079</v>
          </cell>
          <cell r="D4212" t="str">
            <v xml:space="preserve">DRACUT                       </v>
          </cell>
          <cell r="E4212">
            <v>0</v>
          </cell>
          <cell r="G4212">
            <v>8375</v>
          </cell>
          <cell r="H4212" t="str">
            <v>Teachers, Specialists  (2310)</v>
          </cell>
          <cell r="I4212">
            <v>1947361</v>
          </cell>
          <cell r="J4212">
            <v>34853</v>
          </cell>
          <cell r="K4212">
            <v>1982214</v>
          </cell>
          <cell r="L4212">
            <v>4.6777794490944755</v>
          </cell>
          <cell r="M4212">
            <v>491.94996649542099</v>
          </cell>
        </row>
        <row r="4213">
          <cell r="A4213">
            <v>4211</v>
          </cell>
          <cell r="B4213">
            <v>24</v>
          </cell>
          <cell r="C4213" t="str">
            <v>079</v>
          </cell>
          <cell r="D4213" t="str">
            <v xml:space="preserve">DRACUT                       </v>
          </cell>
          <cell r="E4213">
            <v>7</v>
          </cell>
          <cell r="F4213" t="str">
            <v>Other Teaching Services</v>
          </cell>
          <cell r="I4213">
            <v>1792103</v>
          </cell>
          <cell r="J4213">
            <v>986685</v>
          </cell>
          <cell r="K4213">
            <v>2778788</v>
          </cell>
          <cell r="L4213">
            <v>6.557595395749571</v>
          </cell>
          <cell r="M4213">
            <v>689.64534782716601</v>
          </cell>
        </row>
        <row r="4214">
          <cell r="A4214">
            <v>4212</v>
          </cell>
          <cell r="B4214">
            <v>25</v>
          </cell>
          <cell r="C4214" t="str">
            <v>079</v>
          </cell>
          <cell r="D4214" t="str">
            <v xml:space="preserve">DRACUT                       </v>
          </cell>
          <cell r="E4214">
            <v>0</v>
          </cell>
          <cell r="G4214">
            <v>8385</v>
          </cell>
          <cell r="H4214" t="str">
            <v>Medical/ Therapeutic Services (2320)</v>
          </cell>
          <cell r="I4214">
            <v>401545</v>
          </cell>
          <cell r="J4214">
            <v>150014</v>
          </cell>
          <cell r="K4214">
            <v>551559</v>
          </cell>
          <cell r="L4214">
            <v>1.301610903344997</v>
          </cell>
          <cell r="M4214">
            <v>136.88705234159778</v>
          </cell>
        </row>
        <row r="4215">
          <cell r="A4215">
            <v>4213</v>
          </cell>
          <cell r="B4215">
            <v>26</v>
          </cell>
          <cell r="C4215" t="str">
            <v>079</v>
          </cell>
          <cell r="D4215" t="str">
            <v xml:space="preserve">DRACUT                       </v>
          </cell>
          <cell r="E4215">
            <v>0</v>
          </cell>
          <cell r="G4215">
            <v>8390</v>
          </cell>
          <cell r="H4215" t="str">
            <v>Substitute Teachers (2325)</v>
          </cell>
          <cell r="I4215">
            <v>303330</v>
          </cell>
          <cell r="J4215">
            <v>10931</v>
          </cell>
          <cell r="K4215">
            <v>314261</v>
          </cell>
          <cell r="L4215">
            <v>0.741617023919657</v>
          </cell>
          <cell r="M4215">
            <v>77.993944357580716</v>
          </cell>
        </row>
        <row r="4216">
          <cell r="A4216">
            <v>4214</v>
          </cell>
          <cell r="B4216">
            <v>27</v>
          </cell>
          <cell r="C4216" t="str">
            <v>079</v>
          </cell>
          <cell r="D4216" t="str">
            <v xml:space="preserve">DRACUT                       </v>
          </cell>
          <cell r="E4216">
            <v>0</v>
          </cell>
          <cell r="G4216">
            <v>8395</v>
          </cell>
          <cell r="H4216" t="str">
            <v>Non-Clerical Paraprofs./Instructional Assistants (2330)</v>
          </cell>
          <cell r="I4216">
            <v>949014</v>
          </cell>
          <cell r="J4216">
            <v>825740</v>
          </cell>
          <cell r="K4216">
            <v>1774754</v>
          </cell>
          <cell r="L4216">
            <v>4.1881995528223577</v>
          </cell>
          <cell r="M4216">
            <v>440.46211500756954</v>
          </cell>
        </row>
        <row r="4217">
          <cell r="A4217">
            <v>4215</v>
          </cell>
          <cell r="B4217">
            <v>28</v>
          </cell>
          <cell r="C4217" t="str">
            <v>079</v>
          </cell>
          <cell r="D4217" t="str">
            <v xml:space="preserve">DRACUT                       </v>
          </cell>
          <cell r="E4217">
            <v>0</v>
          </cell>
          <cell r="G4217">
            <v>8400</v>
          </cell>
          <cell r="H4217" t="str">
            <v>Librarians and Media Center Directors (2340)</v>
          </cell>
          <cell r="I4217">
            <v>138214</v>
          </cell>
          <cell r="J4217">
            <v>0</v>
          </cell>
          <cell r="K4217">
            <v>138214</v>
          </cell>
          <cell r="L4217">
            <v>0.32616791566255904</v>
          </cell>
          <cell r="M4217">
            <v>34.302236120417938</v>
          </cell>
        </row>
        <row r="4218">
          <cell r="A4218">
            <v>4216</v>
          </cell>
          <cell r="B4218">
            <v>29</v>
          </cell>
          <cell r="C4218" t="str">
            <v>079</v>
          </cell>
          <cell r="D4218" t="str">
            <v xml:space="preserve">DRACUT                       </v>
          </cell>
          <cell r="E4218">
            <v>8</v>
          </cell>
          <cell r="F4218" t="str">
            <v>Professional Development</v>
          </cell>
          <cell r="I4218">
            <v>266039</v>
          </cell>
          <cell r="J4218">
            <v>102448</v>
          </cell>
          <cell r="K4218">
            <v>368487</v>
          </cell>
          <cell r="L4218">
            <v>0.86958366546622912</v>
          </cell>
          <cell r="M4218">
            <v>91.451865088228715</v>
          </cell>
        </row>
        <row r="4219">
          <cell r="A4219">
            <v>4217</v>
          </cell>
          <cell r="B4219">
            <v>30</v>
          </cell>
          <cell r="C4219" t="str">
            <v>079</v>
          </cell>
          <cell r="D4219" t="str">
            <v xml:space="preserve">DRACUT                       </v>
          </cell>
          <cell r="E4219">
            <v>0</v>
          </cell>
          <cell r="G4219">
            <v>8405</v>
          </cell>
          <cell r="H4219" t="str">
            <v>Professional Development Leadership (2351)</v>
          </cell>
          <cell r="I4219">
            <v>209358</v>
          </cell>
          <cell r="J4219">
            <v>0</v>
          </cell>
          <cell r="K4219">
            <v>209358</v>
          </cell>
          <cell r="L4219">
            <v>0.49405894111509713</v>
          </cell>
          <cell r="M4219">
            <v>51.958901049810137</v>
          </cell>
        </row>
        <row r="4220">
          <cell r="A4220">
            <v>4218</v>
          </cell>
          <cell r="B4220">
            <v>31</v>
          </cell>
          <cell r="C4220" t="str">
            <v>079</v>
          </cell>
          <cell r="D4220" t="str">
            <v xml:space="preserve">DRACUT                       </v>
          </cell>
          <cell r="E4220">
            <v>0</v>
          </cell>
          <cell r="G4220">
            <v>8410</v>
          </cell>
          <cell r="H4220" t="str">
            <v>Teacher/Instructional Staff-Professional Days (2353)</v>
          </cell>
          <cell r="I4220">
            <v>0</v>
          </cell>
          <cell r="J4220">
            <v>0</v>
          </cell>
          <cell r="K4220">
            <v>0</v>
          </cell>
          <cell r="L4220">
            <v>0</v>
          </cell>
          <cell r="M4220">
            <v>0</v>
          </cell>
        </row>
        <row r="4221">
          <cell r="A4221">
            <v>4219</v>
          </cell>
          <cell r="B4221">
            <v>32</v>
          </cell>
          <cell r="C4221" t="str">
            <v>079</v>
          </cell>
          <cell r="D4221" t="str">
            <v xml:space="preserve">DRACUT                       </v>
          </cell>
          <cell r="E4221">
            <v>0</v>
          </cell>
          <cell r="G4221">
            <v>8415</v>
          </cell>
          <cell r="H4221" t="str">
            <v>Substitutes for Instructional Staff at Prof. Dev. (2355)</v>
          </cell>
          <cell r="I4221">
            <v>18891</v>
          </cell>
          <cell r="J4221">
            <v>30910</v>
          </cell>
          <cell r="K4221">
            <v>49801</v>
          </cell>
          <cell r="L4221">
            <v>0.11752418979199722</v>
          </cell>
          <cell r="M4221">
            <v>12.359715086987814</v>
          </cell>
        </row>
        <row r="4222">
          <cell r="A4222">
            <v>4220</v>
          </cell>
          <cell r="B4222">
            <v>33</v>
          </cell>
          <cell r="C4222" t="str">
            <v>079</v>
          </cell>
          <cell r="D4222" t="str">
            <v xml:space="preserve">DRACUT                       </v>
          </cell>
          <cell r="E4222">
            <v>0</v>
          </cell>
          <cell r="G4222">
            <v>8420</v>
          </cell>
          <cell r="H4222" t="str">
            <v>Prof. Dev.  Stipends, Providers and Expenses (2357)</v>
          </cell>
          <cell r="I4222">
            <v>37790</v>
          </cell>
          <cell r="J4222">
            <v>71538</v>
          </cell>
          <cell r="K4222">
            <v>109328</v>
          </cell>
          <cell r="L4222">
            <v>0.2580005345591348</v>
          </cell>
          <cell r="M4222">
            <v>27.133248951430769</v>
          </cell>
        </row>
        <row r="4223">
          <cell r="A4223">
            <v>4221</v>
          </cell>
          <cell r="B4223">
            <v>34</v>
          </cell>
          <cell r="C4223" t="str">
            <v>079</v>
          </cell>
          <cell r="D4223" t="str">
            <v xml:space="preserve">DRACUT                       </v>
          </cell>
          <cell r="E4223">
            <v>9</v>
          </cell>
          <cell r="F4223" t="str">
            <v>Instructional Materials, Equipment and Technology</v>
          </cell>
          <cell r="I4223">
            <v>381947</v>
          </cell>
          <cell r="J4223">
            <v>39992</v>
          </cell>
          <cell r="K4223">
            <v>421939</v>
          </cell>
          <cell r="L4223">
            <v>0.99572376290928921</v>
          </cell>
          <cell r="M4223">
            <v>104.71769289951108</v>
          </cell>
        </row>
        <row r="4224">
          <cell r="A4224">
            <v>4222</v>
          </cell>
          <cell r="B4224">
            <v>35</v>
          </cell>
          <cell r="C4224" t="str">
            <v>079</v>
          </cell>
          <cell r="D4224" t="str">
            <v xml:space="preserve">DRACUT                       </v>
          </cell>
          <cell r="E4224">
            <v>0</v>
          </cell>
          <cell r="G4224">
            <v>8425</v>
          </cell>
          <cell r="H4224" t="str">
            <v>Textbooks &amp; Related Software/Media/Materials (2410)</v>
          </cell>
          <cell r="I4224">
            <v>320936</v>
          </cell>
          <cell r="J4224">
            <v>13710</v>
          </cell>
          <cell r="K4224">
            <v>334646</v>
          </cell>
          <cell r="L4224">
            <v>0.78972309827378362</v>
          </cell>
          <cell r="M4224">
            <v>83.05313578040851</v>
          </cell>
        </row>
        <row r="4225">
          <cell r="A4225">
            <v>4223</v>
          </cell>
          <cell r="B4225">
            <v>36</v>
          </cell>
          <cell r="C4225" t="str">
            <v>079</v>
          </cell>
          <cell r="D4225" t="str">
            <v xml:space="preserve">DRACUT                       </v>
          </cell>
          <cell r="E4225">
            <v>0</v>
          </cell>
          <cell r="G4225">
            <v>8430</v>
          </cell>
          <cell r="H4225" t="str">
            <v>Other Instructional Materials (2415)</v>
          </cell>
          <cell r="I4225">
            <v>25635</v>
          </cell>
          <cell r="J4225">
            <v>13301</v>
          </cell>
          <cell r="K4225">
            <v>38936</v>
          </cell>
          <cell r="L4225">
            <v>9.1884135935848751E-2</v>
          </cell>
          <cell r="M4225">
            <v>9.6632169359442077</v>
          </cell>
        </row>
        <row r="4226">
          <cell r="A4226">
            <v>4224</v>
          </cell>
          <cell r="B4226">
            <v>37</v>
          </cell>
          <cell r="C4226" t="str">
            <v>079</v>
          </cell>
          <cell r="D4226" t="str">
            <v xml:space="preserve">DRACUT                       </v>
          </cell>
          <cell r="E4226">
            <v>0</v>
          </cell>
          <cell r="G4226">
            <v>8435</v>
          </cell>
          <cell r="H4226" t="str">
            <v>Instructional Equipment (2420)</v>
          </cell>
          <cell r="I4226">
            <v>5247</v>
          </cell>
          <cell r="J4226">
            <v>0</v>
          </cell>
          <cell r="K4226">
            <v>5247</v>
          </cell>
          <cell r="L4226">
            <v>1.238226991101804E-2</v>
          </cell>
          <cell r="M4226">
            <v>1.3022113022113022</v>
          </cell>
        </row>
        <row r="4227">
          <cell r="A4227">
            <v>4225</v>
          </cell>
          <cell r="B4227">
            <v>38</v>
          </cell>
          <cell r="C4227" t="str">
            <v>079</v>
          </cell>
          <cell r="D4227" t="str">
            <v xml:space="preserve">DRACUT                       </v>
          </cell>
          <cell r="E4227">
            <v>0</v>
          </cell>
          <cell r="G4227">
            <v>8440</v>
          </cell>
          <cell r="H4227" t="str">
            <v>General Supplies (2430)</v>
          </cell>
          <cell r="I4227">
            <v>999</v>
          </cell>
          <cell r="J4227">
            <v>0</v>
          </cell>
          <cell r="K4227">
            <v>999</v>
          </cell>
          <cell r="L4227">
            <v>2.357516226626076E-3</v>
          </cell>
          <cell r="M4227">
            <v>0.24793388429752064</v>
          </cell>
        </row>
        <row r="4228">
          <cell r="A4228">
            <v>4226</v>
          </cell>
          <cell r="B4228">
            <v>39</v>
          </cell>
          <cell r="C4228" t="str">
            <v>079</v>
          </cell>
          <cell r="D4228" t="str">
            <v xml:space="preserve">DRACUT                       </v>
          </cell>
          <cell r="E4228">
            <v>0</v>
          </cell>
          <cell r="G4228">
            <v>8445</v>
          </cell>
          <cell r="H4228" t="str">
            <v>Other Instructional Services (2440)</v>
          </cell>
          <cell r="I4228">
            <v>8492</v>
          </cell>
          <cell r="J4228">
            <v>10011</v>
          </cell>
          <cell r="K4228">
            <v>18503</v>
          </cell>
          <cell r="L4228">
            <v>4.3664787528791077E-2</v>
          </cell>
          <cell r="M4228">
            <v>4.592112773930956</v>
          </cell>
        </row>
        <row r="4229">
          <cell r="A4229">
            <v>4227</v>
          </cell>
          <cell r="B4229">
            <v>40</v>
          </cell>
          <cell r="C4229" t="str">
            <v>079</v>
          </cell>
          <cell r="D4229" t="str">
            <v xml:space="preserve">DRACUT                       </v>
          </cell>
          <cell r="E4229">
            <v>0</v>
          </cell>
          <cell r="G4229">
            <v>8450</v>
          </cell>
          <cell r="H4229" t="str">
            <v>Classroom Instructional Technology (2451)</v>
          </cell>
          <cell r="I4229">
            <v>0</v>
          </cell>
          <cell r="J4229">
            <v>0</v>
          </cell>
          <cell r="K4229">
            <v>0</v>
          </cell>
          <cell r="L4229">
            <v>0</v>
          </cell>
          <cell r="M4229">
            <v>0</v>
          </cell>
        </row>
        <row r="4230">
          <cell r="A4230">
            <v>4228</v>
          </cell>
          <cell r="B4230">
            <v>41</v>
          </cell>
          <cell r="C4230" t="str">
            <v>079</v>
          </cell>
          <cell r="D4230" t="str">
            <v xml:space="preserve">DRACUT                       </v>
          </cell>
          <cell r="E4230">
            <v>0</v>
          </cell>
          <cell r="G4230">
            <v>8455</v>
          </cell>
          <cell r="H4230" t="str">
            <v>Other Instructional Hardware  (2453)</v>
          </cell>
          <cell r="I4230">
            <v>20638</v>
          </cell>
          <cell r="J4230">
            <v>0</v>
          </cell>
          <cell r="K4230">
            <v>20638</v>
          </cell>
          <cell r="L4230">
            <v>4.8703123008117077E-2</v>
          </cell>
          <cell r="M4230">
            <v>5.1219814856178489</v>
          </cell>
        </row>
        <row r="4231">
          <cell r="A4231">
            <v>4229</v>
          </cell>
          <cell r="B4231">
            <v>42</v>
          </cell>
          <cell r="C4231" t="str">
            <v>079</v>
          </cell>
          <cell r="D4231" t="str">
            <v xml:space="preserve">DRACUT                       </v>
          </cell>
          <cell r="E4231">
            <v>0</v>
          </cell>
          <cell r="G4231">
            <v>8460</v>
          </cell>
          <cell r="H4231" t="str">
            <v>Instructional Software (2455)</v>
          </cell>
          <cell r="I4231">
            <v>0</v>
          </cell>
          <cell r="J4231">
            <v>2970</v>
          </cell>
          <cell r="K4231">
            <v>2970</v>
          </cell>
          <cell r="L4231">
            <v>7.0088320251045508E-3</v>
          </cell>
          <cell r="M4231">
            <v>0.73710073710073709</v>
          </cell>
        </row>
        <row r="4232">
          <cell r="A4232">
            <v>4230</v>
          </cell>
          <cell r="B4232">
            <v>43</v>
          </cell>
          <cell r="C4232" t="str">
            <v>079</v>
          </cell>
          <cell r="D4232" t="str">
            <v xml:space="preserve">DRACUT                       </v>
          </cell>
          <cell r="E4232">
            <v>10</v>
          </cell>
          <cell r="F4232" t="str">
            <v>Guidance, Counseling and Testing</v>
          </cell>
          <cell r="I4232">
            <v>741195</v>
          </cell>
          <cell r="J4232">
            <v>186380</v>
          </cell>
          <cell r="K4232">
            <v>927575</v>
          </cell>
          <cell r="L4232">
            <v>2.1889620759886714</v>
          </cell>
          <cell r="M4232">
            <v>230.20748020748019</v>
          </cell>
        </row>
        <row r="4233">
          <cell r="A4233">
            <v>4231</v>
          </cell>
          <cell r="B4233">
            <v>44</v>
          </cell>
          <cell r="C4233" t="str">
            <v>079</v>
          </cell>
          <cell r="D4233" t="str">
            <v xml:space="preserve">DRACUT                       </v>
          </cell>
          <cell r="E4233">
            <v>0</v>
          </cell>
          <cell r="G4233">
            <v>8465</v>
          </cell>
          <cell r="H4233" t="str">
            <v>Guidance and Adjustment Counselors (2710)</v>
          </cell>
          <cell r="I4233">
            <v>551302</v>
          </cell>
          <cell r="J4233">
            <v>58542</v>
          </cell>
          <cell r="K4233">
            <v>609844</v>
          </cell>
          <cell r="L4233">
            <v>1.4391562819925454</v>
          </cell>
          <cell r="M4233">
            <v>151.35234407961681</v>
          </cell>
        </row>
        <row r="4234">
          <cell r="A4234">
            <v>4232</v>
          </cell>
          <cell r="B4234">
            <v>45</v>
          </cell>
          <cell r="C4234" t="str">
            <v>079</v>
          </cell>
          <cell r="D4234" t="str">
            <v xml:space="preserve">DRACUT                       </v>
          </cell>
          <cell r="E4234">
            <v>0</v>
          </cell>
          <cell r="G4234">
            <v>8470</v>
          </cell>
          <cell r="H4234" t="str">
            <v>Testing and Assessment (2720)</v>
          </cell>
          <cell r="I4234">
            <v>0</v>
          </cell>
          <cell r="J4234">
            <v>0</v>
          </cell>
          <cell r="K4234">
            <v>0</v>
          </cell>
          <cell r="L4234">
            <v>0</v>
          </cell>
          <cell r="M4234">
            <v>0</v>
          </cell>
        </row>
        <row r="4235">
          <cell r="A4235">
            <v>4233</v>
          </cell>
          <cell r="B4235">
            <v>46</v>
          </cell>
          <cell r="C4235" t="str">
            <v>079</v>
          </cell>
          <cell r="D4235" t="str">
            <v xml:space="preserve">DRACUT                       </v>
          </cell>
          <cell r="E4235">
            <v>0</v>
          </cell>
          <cell r="G4235">
            <v>8475</v>
          </cell>
          <cell r="H4235" t="str">
            <v>Psychological Services (2800)</v>
          </cell>
          <cell r="I4235">
            <v>189893</v>
          </cell>
          <cell r="J4235">
            <v>127838</v>
          </cell>
          <cell r="K4235">
            <v>317731</v>
          </cell>
          <cell r="L4235">
            <v>0.7498057939961259</v>
          </cell>
          <cell r="M4235">
            <v>78.855136127863403</v>
          </cell>
        </row>
        <row r="4236">
          <cell r="A4236">
            <v>4234</v>
          </cell>
          <cell r="B4236">
            <v>47</v>
          </cell>
          <cell r="C4236" t="str">
            <v>079</v>
          </cell>
          <cell r="D4236" t="str">
            <v xml:space="preserve">DRACUT                       </v>
          </cell>
          <cell r="E4236">
            <v>11</v>
          </cell>
          <cell r="F4236" t="str">
            <v>Pupil Services</v>
          </cell>
          <cell r="I4236">
            <v>2252864</v>
          </cell>
          <cell r="J4236">
            <v>1664305</v>
          </cell>
          <cell r="K4236">
            <v>3917169</v>
          </cell>
          <cell r="L4236">
            <v>9.2440335134500895</v>
          </cell>
          <cell r="M4236">
            <v>972.17109671655123</v>
          </cell>
        </row>
        <row r="4237">
          <cell r="A4237">
            <v>4235</v>
          </cell>
          <cell r="B4237">
            <v>48</v>
          </cell>
          <cell r="C4237" t="str">
            <v>079</v>
          </cell>
          <cell r="D4237" t="str">
            <v xml:space="preserve">DRACUT                       </v>
          </cell>
          <cell r="E4237">
            <v>0</v>
          </cell>
          <cell r="G4237">
            <v>8485</v>
          </cell>
          <cell r="H4237" t="str">
            <v>Attendance and Parent Liaison Services (3100)</v>
          </cell>
          <cell r="I4237">
            <v>15000</v>
          </cell>
          <cell r="J4237">
            <v>0</v>
          </cell>
          <cell r="K4237">
            <v>15000</v>
          </cell>
          <cell r="L4237">
            <v>3.5398141540932078E-2</v>
          </cell>
          <cell r="M4237">
            <v>3.7227309954582681</v>
          </cell>
        </row>
        <row r="4238">
          <cell r="A4238">
            <v>4236</v>
          </cell>
          <cell r="B4238">
            <v>49</v>
          </cell>
          <cell r="C4238" t="str">
            <v>079</v>
          </cell>
          <cell r="D4238" t="str">
            <v xml:space="preserve">DRACUT                       </v>
          </cell>
          <cell r="E4238">
            <v>0</v>
          </cell>
          <cell r="G4238">
            <v>8490</v>
          </cell>
          <cell r="H4238" t="str">
            <v>Medical/Health Services (3200)</v>
          </cell>
          <cell r="I4238">
            <v>492587</v>
          </cell>
          <cell r="J4238">
            <v>0</v>
          </cell>
          <cell r="K4238">
            <v>492587</v>
          </cell>
          <cell r="L4238">
            <v>1.1624442898148739</v>
          </cell>
          <cell r="M4238">
            <v>122.25125952398679</v>
          </cell>
        </row>
        <row r="4239">
          <cell r="A4239">
            <v>4237</v>
          </cell>
          <cell r="B4239">
            <v>50</v>
          </cell>
          <cell r="C4239" t="str">
            <v>079</v>
          </cell>
          <cell r="D4239" t="str">
            <v xml:space="preserve">DRACUT                       </v>
          </cell>
          <cell r="E4239">
            <v>0</v>
          </cell>
          <cell r="G4239">
            <v>8495</v>
          </cell>
          <cell r="H4239" t="str">
            <v>In-District Transportation (3300)</v>
          </cell>
          <cell r="I4239">
            <v>1187758</v>
          </cell>
          <cell r="J4239">
            <v>120969</v>
          </cell>
          <cell r="K4239">
            <v>1308727</v>
          </cell>
          <cell r="L4239">
            <v>3.0884335722959606</v>
          </cell>
          <cell r="M4239">
            <v>324.80257116620754</v>
          </cell>
        </row>
        <row r="4240">
          <cell r="A4240">
            <v>4238</v>
          </cell>
          <cell r="B4240">
            <v>51</v>
          </cell>
          <cell r="C4240" t="str">
            <v>079</v>
          </cell>
          <cell r="D4240" t="str">
            <v xml:space="preserve">DRACUT                       </v>
          </cell>
          <cell r="E4240">
            <v>0</v>
          </cell>
          <cell r="G4240">
            <v>8500</v>
          </cell>
          <cell r="H4240" t="str">
            <v>Food Salaries and Other Expenses (3400)</v>
          </cell>
          <cell r="I4240">
            <v>0</v>
          </cell>
          <cell r="J4240">
            <v>1334851</v>
          </cell>
          <cell r="K4240">
            <v>1334851</v>
          </cell>
          <cell r="L4240">
            <v>3.1500829756036479</v>
          </cell>
          <cell r="M4240">
            <v>331.28607946789765</v>
          </cell>
        </row>
        <row r="4241">
          <cell r="A4241">
            <v>4239</v>
          </cell>
          <cell r="B4241">
            <v>52</v>
          </cell>
          <cell r="C4241" t="str">
            <v>079</v>
          </cell>
          <cell r="D4241" t="str">
            <v xml:space="preserve">DRACUT                       </v>
          </cell>
          <cell r="E4241">
            <v>0</v>
          </cell>
          <cell r="G4241">
            <v>8505</v>
          </cell>
          <cell r="H4241" t="str">
            <v>Athletics (3510)</v>
          </cell>
          <cell r="I4241">
            <v>396055</v>
          </cell>
          <cell r="J4241">
            <v>108188</v>
          </cell>
          <cell r="K4241">
            <v>504243</v>
          </cell>
          <cell r="L4241">
            <v>1.1899510056682807</v>
          </cell>
          <cell r="M4241">
            <v>125.14406968952423</v>
          </cell>
        </row>
        <row r="4242">
          <cell r="A4242">
            <v>4240</v>
          </cell>
          <cell r="B4242">
            <v>53</v>
          </cell>
          <cell r="C4242" t="str">
            <v>079</v>
          </cell>
          <cell r="D4242" t="str">
            <v xml:space="preserve">DRACUT                       </v>
          </cell>
          <cell r="E4242">
            <v>0</v>
          </cell>
          <cell r="G4242">
            <v>8510</v>
          </cell>
          <cell r="H4242" t="str">
            <v>Other Student Body Activities (3520)</v>
          </cell>
          <cell r="I4242">
            <v>119672</v>
          </cell>
          <cell r="J4242">
            <v>57969</v>
          </cell>
          <cell r="K4242">
            <v>177641</v>
          </cell>
          <cell r="L4242">
            <v>0.41921075076484765</v>
          </cell>
          <cell r="M4242">
            <v>44.087310450946809</v>
          </cell>
        </row>
        <row r="4243">
          <cell r="A4243">
            <v>4241</v>
          </cell>
          <cell r="B4243">
            <v>54</v>
          </cell>
          <cell r="C4243" t="str">
            <v>079</v>
          </cell>
          <cell r="D4243" t="str">
            <v xml:space="preserve">DRACUT                       </v>
          </cell>
          <cell r="E4243">
            <v>0</v>
          </cell>
          <cell r="G4243">
            <v>8515</v>
          </cell>
          <cell r="H4243" t="str">
            <v>School Security  (3600)</v>
          </cell>
          <cell r="I4243">
            <v>41792</v>
          </cell>
          <cell r="J4243">
            <v>42328</v>
          </cell>
          <cell r="K4243">
            <v>84120</v>
          </cell>
          <cell r="L4243">
            <v>0.19851277776154708</v>
          </cell>
          <cell r="M4243">
            <v>20.877075422529966</v>
          </cell>
        </row>
        <row r="4244">
          <cell r="A4244">
            <v>4242</v>
          </cell>
          <cell r="B4244">
            <v>55</v>
          </cell>
          <cell r="C4244" t="str">
            <v>079</v>
          </cell>
          <cell r="D4244" t="str">
            <v xml:space="preserve">DRACUT                       </v>
          </cell>
          <cell r="E4244">
            <v>12</v>
          </cell>
          <cell r="F4244" t="str">
            <v>Operations and Maintenance</v>
          </cell>
          <cell r="I4244">
            <v>3534281</v>
          </cell>
          <cell r="J4244">
            <v>5638</v>
          </cell>
          <cell r="K4244">
            <v>3539919</v>
          </cell>
          <cell r="L4244">
            <v>8.3537702536956484</v>
          </cell>
          <cell r="M4244">
            <v>878.54441218077579</v>
          </cell>
        </row>
        <row r="4245">
          <cell r="A4245">
            <v>4243</v>
          </cell>
          <cell r="B4245">
            <v>56</v>
          </cell>
          <cell r="C4245" t="str">
            <v>079</v>
          </cell>
          <cell r="D4245" t="str">
            <v xml:space="preserve">DRACUT                       </v>
          </cell>
          <cell r="E4245">
            <v>0</v>
          </cell>
          <cell r="G4245">
            <v>8520</v>
          </cell>
          <cell r="H4245" t="str">
            <v>Custodial Services (4110)</v>
          </cell>
          <cell r="I4245">
            <v>1141314</v>
          </cell>
          <cell r="J4245">
            <v>0</v>
          </cell>
          <cell r="K4245">
            <v>1141314</v>
          </cell>
          <cell r="L4245">
            <v>2.6933596343098234</v>
          </cell>
          <cell r="M4245">
            <v>283.2536668900305</v>
          </cell>
        </row>
        <row r="4246">
          <cell r="A4246">
            <v>4244</v>
          </cell>
          <cell r="B4246">
            <v>57</v>
          </cell>
          <cell r="C4246" t="str">
            <v>079</v>
          </cell>
          <cell r="D4246" t="str">
            <v xml:space="preserve">DRACUT                       </v>
          </cell>
          <cell r="E4246">
            <v>0</v>
          </cell>
          <cell r="G4246">
            <v>8525</v>
          </cell>
          <cell r="H4246" t="str">
            <v>Heating of Buildings (4120)</v>
          </cell>
          <cell r="I4246">
            <v>507162</v>
          </cell>
          <cell r="J4246">
            <v>0</v>
          </cell>
          <cell r="K4246">
            <v>507162</v>
          </cell>
          <cell r="L4246">
            <v>1.1968394840121461</v>
          </cell>
          <cell r="M4246">
            <v>125.86851314124041</v>
          </cell>
        </row>
        <row r="4247">
          <cell r="A4247">
            <v>4245</v>
          </cell>
          <cell r="B4247">
            <v>58</v>
          </cell>
          <cell r="C4247" t="str">
            <v>079</v>
          </cell>
          <cell r="D4247" t="str">
            <v xml:space="preserve">DRACUT                       </v>
          </cell>
          <cell r="E4247">
            <v>0</v>
          </cell>
          <cell r="G4247">
            <v>8530</v>
          </cell>
          <cell r="H4247" t="str">
            <v>Utility Services (4130)</v>
          </cell>
          <cell r="I4247">
            <v>572388</v>
          </cell>
          <cell r="J4247">
            <v>0</v>
          </cell>
          <cell r="K4247">
            <v>572388</v>
          </cell>
          <cell r="L4247">
            <v>1.3507647626887351</v>
          </cell>
          <cell r="M4247">
            <v>142.05643660189114</v>
          </cell>
        </row>
        <row r="4248">
          <cell r="A4248">
            <v>4246</v>
          </cell>
          <cell r="B4248">
            <v>59</v>
          </cell>
          <cell r="C4248" t="str">
            <v>079</v>
          </cell>
          <cell r="D4248" t="str">
            <v xml:space="preserve">DRACUT                       </v>
          </cell>
          <cell r="E4248">
            <v>0</v>
          </cell>
          <cell r="G4248">
            <v>8535</v>
          </cell>
          <cell r="H4248" t="str">
            <v>Maintenance of Grounds (4210)</v>
          </cell>
          <cell r="I4248">
            <v>139720</v>
          </cell>
          <cell r="J4248">
            <v>0</v>
          </cell>
          <cell r="K4248">
            <v>139720</v>
          </cell>
          <cell r="L4248">
            <v>0.3297218890732686</v>
          </cell>
          <cell r="M4248">
            <v>34.675998312361948</v>
          </cell>
        </row>
        <row r="4249">
          <cell r="A4249">
            <v>4247</v>
          </cell>
          <cell r="B4249">
            <v>60</v>
          </cell>
          <cell r="C4249" t="str">
            <v>079</v>
          </cell>
          <cell r="D4249" t="str">
            <v xml:space="preserve">DRACUT                       </v>
          </cell>
          <cell r="E4249">
            <v>0</v>
          </cell>
          <cell r="G4249">
            <v>8540</v>
          </cell>
          <cell r="H4249" t="str">
            <v>Maintenance of Buildings (4220)</v>
          </cell>
          <cell r="I4249">
            <v>1011376</v>
          </cell>
          <cell r="J4249">
            <v>0</v>
          </cell>
          <cell r="K4249">
            <v>1011376</v>
          </cell>
          <cell r="L4249">
            <v>2.3867220532734477</v>
          </cell>
          <cell r="M4249">
            <v>251.00538555084009</v>
          </cell>
        </row>
        <row r="4250">
          <cell r="A4250">
            <v>4248</v>
          </cell>
          <cell r="B4250">
            <v>61</v>
          </cell>
          <cell r="C4250" t="str">
            <v>079</v>
          </cell>
          <cell r="D4250" t="str">
            <v xml:space="preserve">DRACUT                       </v>
          </cell>
          <cell r="E4250">
            <v>0</v>
          </cell>
          <cell r="G4250">
            <v>8545</v>
          </cell>
          <cell r="H4250" t="str">
            <v>Building Security System (4225)</v>
          </cell>
          <cell r="I4250">
            <v>0</v>
          </cell>
          <cell r="J4250">
            <v>0</v>
          </cell>
          <cell r="K4250">
            <v>0</v>
          </cell>
          <cell r="L4250">
            <v>0</v>
          </cell>
          <cell r="M4250">
            <v>0</v>
          </cell>
        </row>
        <row r="4251">
          <cell r="A4251">
            <v>4249</v>
          </cell>
          <cell r="B4251">
            <v>62</v>
          </cell>
          <cell r="C4251" t="str">
            <v>079</v>
          </cell>
          <cell r="D4251" t="str">
            <v xml:space="preserve">DRACUT                       </v>
          </cell>
          <cell r="E4251">
            <v>0</v>
          </cell>
          <cell r="G4251">
            <v>8550</v>
          </cell>
          <cell r="H4251" t="str">
            <v>Maintenance of Equipment (4230)</v>
          </cell>
          <cell r="I4251">
            <v>68481</v>
          </cell>
          <cell r="J4251">
            <v>0</v>
          </cell>
          <cell r="K4251">
            <v>68481</v>
          </cell>
          <cell r="L4251">
            <v>0.16160667539097129</v>
          </cell>
          <cell r="M4251">
            <v>16.995756086665178</v>
          </cell>
        </row>
        <row r="4252">
          <cell r="A4252">
            <v>4250</v>
          </cell>
          <cell r="B4252">
            <v>63</v>
          </cell>
          <cell r="C4252" t="str">
            <v>079</v>
          </cell>
          <cell r="D4252" t="str">
            <v xml:space="preserve">DRACUT                       </v>
          </cell>
          <cell r="E4252">
            <v>0</v>
          </cell>
          <cell r="G4252">
            <v>8555</v>
          </cell>
          <cell r="H4252" t="str">
            <v xml:space="preserve">Extraordinary Maintenance (4300)   </v>
          </cell>
          <cell r="I4252">
            <v>45793</v>
          </cell>
          <cell r="J4252">
            <v>0</v>
          </cell>
          <cell r="K4252">
            <v>45793</v>
          </cell>
          <cell r="L4252">
            <v>0.10806580637226017</v>
          </cell>
          <cell r="M4252">
            <v>11.365001365001364</v>
          </cell>
        </row>
        <row r="4253">
          <cell r="A4253">
            <v>4251</v>
          </cell>
          <cell r="B4253">
            <v>64</v>
          </cell>
          <cell r="C4253" t="str">
            <v>079</v>
          </cell>
          <cell r="D4253" t="str">
            <v xml:space="preserve">DRACUT                       </v>
          </cell>
          <cell r="E4253">
            <v>0</v>
          </cell>
          <cell r="G4253">
            <v>8560</v>
          </cell>
          <cell r="H4253" t="str">
            <v>Networking and Telecommunications (4400)</v>
          </cell>
          <cell r="I4253">
            <v>0</v>
          </cell>
          <cell r="J4253">
            <v>5638</v>
          </cell>
          <cell r="K4253">
            <v>5638</v>
          </cell>
          <cell r="L4253">
            <v>1.3304981467185003E-2</v>
          </cell>
          <cell r="M4253">
            <v>1.399250490159581</v>
          </cell>
        </row>
        <row r="4254">
          <cell r="A4254">
            <v>4252</v>
          </cell>
          <cell r="B4254">
            <v>65</v>
          </cell>
          <cell r="C4254" t="str">
            <v>079</v>
          </cell>
          <cell r="D4254" t="str">
            <v xml:space="preserve">DRACUT                       </v>
          </cell>
          <cell r="E4254">
            <v>0</v>
          </cell>
          <cell r="G4254">
            <v>8565</v>
          </cell>
          <cell r="H4254" t="str">
            <v>Technology Maintenance (4450)</v>
          </cell>
          <cell r="I4254">
            <v>48047</v>
          </cell>
          <cell r="J4254">
            <v>0</v>
          </cell>
          <cell r="K4254">
            <v>48047</v>
          </cell>
          <cell r="L4254">
            <v>0.11338496710781089</v>
          </cell>
          <cell r="M4254">
            <v>11.924403742585561</v>
          </cell>
        </row>
        <row r="4255">
          <cell r="A4255">
            <v>4253</v>
          </cell>
          <cell r="B4255">
            <v>66</v>
          </cell>
          <cell r="C4255" t="str">
            <v>079</v>
          </cell>
          <cell r="D4255" t="str">
            <v xml:space="preserve">DRACUT                       </v>
          </cell>
          <cell r="E4255">
            <v>13</v>
          </cell>
          <cell r="F4255" t="str">
            <v>Insurance, Retirement Programs and Other</v>
          </cell>
          <cell r="I4255">
            <v>7762644</v>
          </cell>
          <cell r="J4255">
            <v>0</v>
          </cell>
          <cell r="K4255">
            <v>7762644</v>
          </cell>
          <cell r="L4255">
            <v>18.318878069591143</v>
          </cell>
          <cell r="M4255">
            <v>1926.54902836721</v>
          </cell>
        </row>
        <row r="4256">
          <cell r="A4256">
            <v>4254</v>
          </cell>
          <cell r="B4256">
            <v>67</v>
          </cell>
          <cell r="C4256" t="str">
            <v>079</v>
          </cell>
          <cell r="D4256" t="str">
            <v xml:space="preserve">DRACUT                       </v>
          </cell>
          <cell r="E4256">
            <v>0</v>
          </cell>
          <cell r="G4256">
            <v>8570</v>
          </cell>
          <cell r="H4256" t="str">
            <v>Employer Retirement Contributions (5100)</v>
          </cell>
          <cell r="I4256">
            <v>1843679</v>
          </cell>
          <cell r="J4256">
            <v>0</v>
          </cell>
          <cell r="K4256">
            <v>1843679</v>
          </cell>
          <cell r="L4256">
            <v>4.3508540132029401</v>
          </cell>
          <cell r="M4256">
            <v>457.56806393170029</v>
          </cell>
        </row>
        <row r="4257">
          <cell r="A4257">
            <v>4255</v>
          </cell>
          <cell r="B4257">
            <v>68</v>
          </cell>
          <cell r="C4257" t="str">
            <v>079</v>
          </cell>
          <cell r="D4257" t="str">
            <v xml:space="preserve">DRACUT                       </v>
          </cell>
          <cell r="E4257">
            <v>0</v>
          </cell>
          <cell r="G4257">
            <v>8575</v>
          </cell>
          <cell r="H4257" t="str">
            <v>Insurance for Active Employees (5200)</v>
          </cell>
          <cell r="I4257">
            <v>3850352</v>
          </cell>
          <cell r="J4257">
            <v>0</v>
          </cell>
          <cell r="K4257">
            <v>3850352</v>
          </cell>
          <cell r="L4257">
            <v>9.0863536718940594</v>
          </cell>
          <cell r="M4257">
            <v>955.5883155883156</v>
          </cell>
        </row>
        <row r="4258">
          <cell r="A4258">
            <v>4256</v>
          </cell>
          <cell r="B4258">
            <v>69</v>
          </cell>
          <cell r="C4258" t="str">
            <v>079</v>
          </cell>
          <cell r="D4258" t="str">
            <v xml:space="preserve">DRACUT                       </v>
          </cell>
          <cell r="E4258">
            <v>0</v>
          </cell>
          <cell r="G4258">
            <v>8580</v>
          </cell>
          <cell r="H4258" t="str">
            <v>Insurance for Retired School Employees (5250)</v>
          </cell>
          <cell r="I4258">
            <v>1915373</v>
          </cell>
          <cell r="J4258">
            <v>0</v>
          </cell>
          <cell r="K4258">
            <v>1915373</v>
          </cell>
          <cell r="L4258">
            <v>4.5200429705119793</v>
          </cell>
          <cell r="M4258">
            <v>475.3612289975926</v>
          </cell>
        </row>
        <row r="4259">
          <cell r="A4259">
            <v>4257</v>
          </cell>
          <cell r="B4259">
            <v>70</v>
          </cell>
          <cell r="C4259" t="str">
            <v>079</v>
          </cell>
          <cell r="D4259" t="str">
            <v xml:space="preserve">DRACUT                       </v>
          </cell>
          <cell r="E4259">
            <v>0</v>
          </cell>
          <cell r="G4259">
            <v>8585</v>
          </cell>
          <cell r="H4259" t="str">
            <v>Other Non-Employee Insurance (5260)</v>
          </cell>
          <cell r="I4259">
            <v>153240</v>
          </cell>
          <cell r="J4259">
            <v>0</v>
          </cell>
          <cell r="K4259">
            <v>153240</v>
          </cell>
          <cell r="L4259">
            <v>0.36162741398216208</v>
          </cell>
          <cell r="M4259">
            <v>38.031419849601669</v>
          </cell>
        </row>
        <row r="4260">
          <cell r="A4260">
            <v>4258</v>
          </cell>
          <cell r="B4260">
            <v>71</v>
          </cell>
          <cell r="C4260" t="str">
            <v>079</v>
          </cell>
          <cell r="D4260" t="str">
            <v xml:space="preserve">DRACUT                       </v>
          </cell>
          <cell r="E4260">
            <v>0</v>
          </cell>
          <cell r="G4260">
            <v>8590</v>
          </cell>
          <cell r="H4260" t="str">
            <v xml:space="preserve">Rental Lease of Equipment (5300)   </v>
          </cell>
          <cell r="I4260">
            <v>0</v>
          </cell>
          <cell r="J4260">
            <v>0</v>
          </cell>
          <cell r="K4260">
            <v>0</v>
          </cell>
          <cell r="L4260">
            <v>0</v>
          </cell>
          <cell r="M4260">
            <v>0</v>
          </cell>
        </row>
        <row r="4261">
          <cell r="A4261">
            <v>4259</v>
          </cell>
          <cell r="B4261">
            <v>72</v>
          </cell>
          <cell r="C4261" t="str">
            <v>079</v>
          </cell>
          <cell r="D4261" t="str">
            <v xml:space="preserve">DRACUT                       </v>
          </cell>
          <cell r="E4261">
            <v>0</v>
          </cell>
          <cell r="G4261">
            <v>8595</v>
          </cell>
          <cell r="H4261" t="str">
            <v>Rental Lease  of Buildings (5350)</v>
          </cell>
          <cell r="I4261">
            <v>0</v>
          </cell>
          <cell r="J4261">
            <v>0</v>
          </cell>
          <cell r="K4261">
            <v>0</v>
          </cell>
          <cell r="L4261">
            <v>0</v>
          </cell>
          <cell r="M4261">
            <v>0</v>
          </cell>
        </row>
        <row r="4262">
          <cell r="A4262">
            <v>4260</v>
          </cell>
          <cell r="B4262">
            <v>73</v>
          </cell>
          <cell r="C4262" t="str">
            <v>079</v>
          </cell>
          <cell r="D4262" t="str">
            <v xml:space="preserve">DRACUT                       </v>
          </cell>
          <cell r="E4262">
            <v>0</v>
          </cell>
          <cell r="G4262">
            <v>8600</v>
          </cell>
          <cell r="H4262" t="str">
            <v>Short Term Interest RAN's (5400)</v>
          </cell>
          <cell r="I4262">
            <v>0</v>
          </cell>
          <cell r="J4262">
            <v>0</v>
          </cell>
          <cell r="K4262">
            <v>0</v>
          </cell>
          <cell r="L4262">
            <v>0</v>
          </cell>
          <cell r="M4262">
            <v>0</v>
          </cell>
        </row>
        <row r="4263">
          <cell r="A4263">
            <v>4261</v>
          </cell>
          <cell r="B4263">
            <v>74</v>
          </cell>
          <cell r="C4263" t="str">
            <v>079</v>
          </cell>
          <cell r="D4263" t="str">
            <v xml:space="preserve">DRACUT                       </v>
          </cell>
          <cell r="E4263">
            <v>0</v>
          </cell>
          <cell r="G4263">
            <v>8610</v>
          </cell>
          <cell r="H4263" t="str">
            <v>Crossing Guards, Inspections, Bank Charges (5500)</v>
          </cell>
          <cell r="I4263">
            <v>0</v>
          </cell>
          <cell r="J4263">
            <v>0</v>
          </cell>
          <cell r="K4263">
            <v>0</v>
          </cell>
          <cell r="L4263">
            <v>0</v>
          </cell>
          <cell r="M4263">
            <v>0</v>
          </cell>
        </row>
        <row r="4264">
          <cell r="A4264">
            <v>4262</v>
          </cell>
          <cell r="B4264">
            <v>75</v>
          </cell>
          <cell r="C4264" t="str">
            <v>079</v>
          </cell>
          <cell r="D4264" t="str">
            <v xml:space="preserve">DRACUT                       </v>
          </cell>
          <cell r="E4264">
            <v>14</v>
          </cell>
          <cell r="F4264" t="str">
            <v xml:space="preserve">Payments To Out-Of-District Schools </v>
          </cell>
          <cell r="I4264">
            <v>3397688</v>
          </cell>
          <cell r="J4264">
            <v>388391</v>
          </cell>
          <cell r="K4264">
            <v>3786079</v>
          </cell>
          <cell r="L4264">
            <v>8.9346773551433714</v>
          </cell>
          <cell r="M4264">
            <v>27535.119999999999</v>
          </cell>
        </row>
        <row r="4265">
          <cell r="A4265">
            <v>4263</v>
          </cell>
          <cell r="B4265">
            <v>76</v>
          </cell>
          <cell r="C4265" t="str">
            <v>079</v>
          </cell>
          <cell r="D4265" t="str">
            <v xml:space="preserve">DRACUT                       </v>
          </cell>
          <cell r="E4265">
            <v>15</v>
          </cell>
          <cell r="F4265" t="str">
            <v>Tuition To Other Schools (9000)</v>
          </cell>
          <cell r="G4265" t="str">
            <v xml:space="preserve"> </v>
          </cell>
          <cell r="I4265">
            <v>3027037</v>
          </cell>
          <cell r="J4265">
            <v>388391</v>
          </cell>
          <cell r="K4265">
            <v>3415428</v>
          </cell>
          <cell r="L4265">
            <v>8.0599869177908374</v>
          </cell>
          <cell r="M4265">
            <v>24839.476363636364</v>
          </cell>
        </row>
        <row r="4266">
          <cell r="A4266">
            <v>4264</v>
          </cell>
          <cell r="B4266">
            <v>77</v>
          </cell>
          <cell r="C4266" t="str">
            <v>079</v>
          </cell>
          <cell r="D4266" t="str">
            <v xml:space="preserve">DRACUT                       </v>
          </cell>
          <cell r="E4266">
            <v>16</v>
          </cell>
          <cell r="F4266" t="str">
            <v>Out-of-District Transportation (3300)</v>
          </cell>
          <cell r="I4266">
            <v>370651</v>
          </cell>
          <cell r="K4266">
            <v>370651</v>
          </cell>
          <cell r="L4266">
            <v>0.87469043735253427</v>
          </cell>
          <cell r="M4266">
            <v>2695.6436363636362</v>
          </cell>
        </row>
        <row r="4267">
          <cell r="A4267">
            <v>4265</v>
          </cell>
          <cell r="B4267">
            <v>78</v>
          </cell>
          <cell r="C4267" t="str">
            <v>079</v>
          </cell>
          <cell r="D4267" t="str">
            <v xml:space="preserve">DRACUT                       </v>
          </cell>
          <cell r="E4267">
            <v>17</v>
          </cell>
          <cell r="F4267" t="str">
            <v>TOTAL EXPENDITURES</v>
          </cell>
          <cell r="I4267">
            <v>37184045</v>
          </cell>
          <cell r="J4267">
            <v>5191061</v>
          </cell>
          <cell r="K4267">
            <v>42375106</v>
          </cell>
          <cell r="L4267">
            <v>99.999999999999957</v>
          </cell>
          <cell r="M4267">
            <v>10169.700009599692</v>
          </cell>
        </row>
        <row r="4268">
          <cell r="A4268">
            <v>4266</v>
          </cell>
          <cell r="B4268">
            <v>79</v>
          </cell>
          <cell r="C4268" t="str">
            <v>079</v>
          </cell>
          <cell r="D4268" t="str">
            <v xml:space="preserve">DRACUT                       </v>
          </cell>
          <cell r="E4268">
            <v>18</v>
          </cell>
          <cell r="F4268" t="str">
            <v>percentage of overall spending from the general fund</v>
          </cell>
          <cell r="I4268">
            <v>87.749739198292502</v>
          </cell>
        </row>
        <row r="4269">
          <cell r="A4269">
            <v>4267</v>
          </cell>
          <cell r="B4269">
            <v>1</v>
          </cell>
          <cell r="C4269" t="str">
            <v>082</v>
          </cell>
          <cell r="D4269" t="str">
            <v xml:space="preserve">DUXBURY                      </v>
          </cell>
          <cell r="E4269">
            <v>1</v>
          </cell>
          <cell r="F4269" t="str">
            <v>In-District FTE Average Membership</v>
          </cell>
          <cell r="G4269" t="str">
            <v xml:space="preserve"> </v>
          </cell>
        </row>
        <row r="4270">
          <cell r="A4270">
            <v>4268</v>
          </cell>
          <cell r="B4270">
            <v>2</v>
          </cell>
          <cell r="C4270" t="str">
            <v>082</v>
          </cell>
          <cell r="D4270" t="str">
            <v xml:space="preserve">DUXBURY                      </v>
          </cell>
          <cell r="E4270">
            <v>2</v>
          </cell>
          <cell r="F4270" t="str">
            <v>Out-of-District FTE Average Membership</v>
          </cell>
          <cell r="G4270" t="str">
            <v xml:space="preserve"> </v>
          </cell>
        </row>
        <row r="4271">
          <cell r="A4271">
            <v>4269</v>
          </cell>
          <cell r="B4271">
            <v>3</v>
          </cell>
          <cell r="C4271" t="str">
            <v>082</v>
          </cell>
          <cell r="D4271" t="str">
            <v xml:space="preserve">DUXBURY                      </v>
          </cell>
          <cell r="E4271">
            <v>3</v>
          </cell>
          <cell r="F4271" t="str">
            <v>Total FTE Average Membership</v>
          </cell>
          <cell r="G4271" t="str">
            <v xml:space="preserve"> </v>
          </cell>
        </row>
        <row r="4272">
          <cell r="A4272">
            <v>4270</v>
          </cell>
          <cell r="B4272">
            <v>4</v>
          </cell>
          <cell r="C4272" t="str">
            <v>082</v>
          </cell>
          <cell r="D4272" t="str">
            <v xml:space="preserve">DUXBURY                      </v>
          </cell>
          <cell r="E4272">
            <v>4</v>
          </cell>
          <cell r="F4272" t="str">
            <v>Administration</v>
          </cell>
          <cell r="G4272" t="str">
            <v xml:space="preserve"> </v>
          </cell>
          <cell r="I4272">
            <v>1372645</v>
          </cell>
          <cell r="J4272">
            <v>0</v>
          </cell>
          <cell r="K4272">
            <v>1372645</v>
          </cell>
          <cell r="L4272">
            <v>3.6722149198864869</v>
          </cell>
          <cell r="M4272">
            <v>432.47896909165377</v>
          </cell>
        </row>
        <row r="4273">
          <cell r="A4273">
            <v>4271</v>
          </cell>
          <cell r="B4273">
            <v>5</v>
          </cell>
          <cell r="C4273" t="str">
            <v>082</v>
          </cell>
          <cell r="D4273" t="str">
            <v xml:space="preserve">DUXBURY                      </v>
          </cell>
          <cell r="E4273">
            <v>0</v>
          </cell>
          <cell r="G4273">
            <v>8300</v>
          </cell>
          <cell r="H4273" t="str">
            <v>School Committee (1110)</v>
          </cell>
          <cell r="I4273">
            <v>15308</v>
          </cell>
          <cell r="J4273">
            <v>0</v>
          </cell>
          <cell r="K4273">
            <v>15308</v>
          </cell>
          <cell r="L4273">
            <v>4.0953244279199892E-2</v>
          </cell>
          <cell r="M4273">
            <v>4.8230883140615646</v>
          </cell>
        </row>
        <row r="4274">
          <cell r="A4274">
            <v>4272</v>
          </cell>
          <cell r="B4274">
            <v>6</v>
          </cell>
          <cell r="C4274" t="str">
            <v>082</v>
          </cell>
          <cell r="D4274" t="str">
            <v xml:space="preserve">DUXBURY                      </v>
          </cell>
          <cell r="E4274">
            <v>0</v>
          </cell>
          <cell r="G4274">
            <v>8305</v>
          </cell>
          <cell r="H4274" t="str">
            <v>Superintendent (1210)</v>
          </cell>
          <cell r="I4274">
            <v>396258</v>
          </cell>
          <cell r="J4274">
            <v>0</v>
          </cell>
          <cell r="K4274">
            <v>396258</v>
          </cell>
          <cell r="L4274">
            <v>1.0601026046241959</v>
          </cell>
          <cell r="M4274">
            <v>124.84892403667412</v>
          </cell>
        </row>
        <row r="4275">
          <cell r="A4275">
            <v>4273</v>
          </cell>
          <cell r="B4275">
            <v>7</v>
          </cell>
          <cell r="C4275" t="str">
            <v>082</v>
          </cell>
          <cell r="D4275" t="str">
            <v xml:space="preserve">DUXBURY                      </v>
          </cell>
          <cell r="E4275">
            <v>0</v>
          </cell>
          <cell r="G4275">
            <v>8310</v>
          </cell>
          <cell r="H4275" t="str">
            <v>Assistant Superintendents (1220)</v>
          </cell>
          <cell r="I4275">
            <v>27295</v>
          </cell>
          <cell r="J4275">
            <v>0</v>
          </cell>
          <cell r="K4275">
            <v>27295</v>
          </cell>
          <cell r="L4275">
            <v>7.3021871087063039E-2</v>
          </cell>
          <cell r="M4275">
            <v>8.5998298623145022</v>
          </cell>
        </row>
        <row r="4276">
          <cell r="A4276">
            <v>4274</v>
          </cell>
          <cell r="B4276">
            <v>8</v>
          </cell>
          <cell r="C4276" t="str">
            <v>082</v>
          </cell>
          <cell r="D4276" t="str">
            <v xml:space="preserve">DUXBURY                      </v>
          </cell>
          <cell r="E4276">
            <v>0</v>
          </cell>
          <cell r="G4276">
            <v>8315</v>
          </cell>
          <cell r="H4276" t="str">
            <v>Other District-Wide Administration (1230)</v>
          </cell>
          <cell r="I4276">
            <v>0</v>
          </cell>
          <cell r="J4276">
            <v>0</v>
          </cell>
          <cell r="K4276">
            <v>0</v>
          </cell>
          <cell r="L4276">
            <v>0</v>
          </cell>
          <cell r="M4276">
            <v>0</v>
          </cell>
        </row>
        <row r="4277">
          <cell r="A4277">
            <v>4275</v>
          </cell>
          <cell r="B4277">
            <v>9</v>
          </cell>
          <cell r="C4277" t="str">
            <v>082</v>
          </cell>
          <cell r="D4277" t="str">
            <v xml:space="preserve">DUXBURY                      </v>
          </cell>
          <cell r="E4277">
            <v>0</v>
          </cell>
          <cell r="G4277">
            <v>8320</v>
          </cell>
          <cell r="H4277" t="str">
            <v>Business and Finance (1410)</v>
          </cell>
          <cell r="I4277">
            <v>558863</v>
          </cell>
          <cell r="J4277">
            <v>0</v>
          </cell>
          <cell r="K4277">
            <v>558863</v>
          </cell>
          <cell r="L4277">
            <v>1.495117125529559</v>
          </cell>
          <cell r="M4277">
            <v>176.08084690759003</v>
          </cell>
        </row>
        <row r="4278">
          <cell r="A4278">
            <v>4276</v>
          </cell>
          <cell r="B4278">
            <v>10</v>
          </cell>
          <cell r="C4278" t="str">
            <v>082</v>
          </cell>
          <cell r="D4278" t="str">
            <v xml:space="preserve">DUXBURY                      </v>
          </cell>
          <cell r="E4278">
            <v>0</v>
          </cell>
          <cell r="G4278">
            <v>8325</v>
          </cell>
          <cell r="H4278" t="str">
            <v>Human Resources and Benefits (1420)</v>
          </cell>
          <cell r="I4278">
            <v>85036</v>
          </cell>
          <cell r="J4278">
            <v>0</v>
          </cell>
          <cell r="K4278">
            <v>85036</v>
          </cell>
          <cell r="L4278">
            <v>0.2274954324879829</v>
          </cell>
          <cell r="M4278">
            <v>26.792274488799269</v>
          </cell>
        </row>
        <row r="4279">
          <cell r="A4279">
            <v>4277</v>
          </cell>
          <cell r="B4279">
            <v>11</v>
          </cell>
          <cell r="C4279" t="str">
            <v>082</v>
          </cell>
          <cell r="D4279" t="str">
            <v xml:space="preserve">DUXBURY                      </v>
          </cell>
          <cell r="E4279">
            <v>0</v>
          </cell>
          <cell r="G4279">
            <v>8330</v>
          </cell>
          <cell r="H4279" t="str">
            <v>Legal Service For School Committee (1430)</v>
          </cell>
          <cell r="I4279">
            <v>0</v>
          </cell>
          <cell r="J4279">
            <v>0</v>
          </cell>
          <cell r="K4279">
            <v>0</v>
          </cell>
          <cell r="L4279">
            <v>0</v>
          </cell>
          <cell r="M4279">
            <v>0</v>
          </cell>
        </row>
        <row r="4280">
          <cell r="A4280">
            <v>4278</v>
          </cell>
          <cell r="B4280">
            <v>12</v>
          </cell>
          <cell r="C4280" t="str">
            <v>082</v>
          </cell>
          <cell r="D4280" t="str">
            <v xml:space="preserve">DUXBURY                      </v>
          </cell>
          <cell r="E4280">
            <v>0</v>
          </cell>
          <cell r="G4280">
            <v>8335</v>
          </cell>
          <cell r="H4280" t="str">
            <v>Legal Settlements (1435)</v>
          </cell>
          <cell r="I4280">
            <v>0</v>
          </cell>
          <cell r="J4280">
            <v>0</v>
          </cell>
          <cell r="K4280">
            <v>0</v>
          </cell>
          <cell r="L4280">
            <v>0</v>
          </cell>
          <cell r="M4280">
            <v>0</v>
          </cell>
        </row>
        <row r="4281">
          <cell r="A4281">
            <v>4279</v>
          </cell>
          <cell r="B4281">
            <v>13</v>
          </cell>
          <cell r="C4281" t="str">
            <v>082</v>
          </cell>
          <cell r="D4281" t="str">
            <v xml:space="preserve">DUXBURY                      </v>
          </cell>
          <cell r="E4281">
            <v>0</v>
          </cell>
          <cell r="G4281">
            <v>8340</v>
          </cell>
          <cell r="H4281" t="str">
            <v>District-wide Information Mgmt and Tech (1450)</v>
          </cell>
          <cell r="I4281">
            <v>289885</v>
          </cell>
          <cell r="J4281">
            <v>0</v>
          </cell>
          <cell r="K4281">
            <v>289885</v>
          </cell>
          <cell r="L4281">
            <v>0.7755246418784858</v>
          </cell>
          <cell r="M4281">
            <v>91.334005482214309</v>
          </cell>
        </row>
        <row r="4282">
          <cell r="A4282">
            <v>4280</v>
          </cell>
          <cell r="B4282">
            <v>14</v>
          </cell>
          <cell r="C4282" t="str">
            <v>082</v>
          </cell>
          <cell r="D4282" t="str">
            <v xml:space="preserve">DUXBURY                      </v>
          </cell>
          <cell r="E4282">
            <v>5</v>
          </cell>
          <cell r="F4282" t="str">
            <v xml:space="preserve">Instructional Leadership </v>
          </cell>
          <cell r="I4282">
            <v>2150327</v>
          </cell>
          <cell r="J4282">
            <v>2000</v>
          </cell>
          <cell r="K4282">
            <v>2152327</v>
          </cell>
          <cell r="L4282">
            <v>5.7580855369556749</v>
          </cell>
          <cell r="M4282">
            <v>678.13321150634863</v>
          </cell>
        </row>
        <row r="4283">
          <cell r="A4283">
            <v>4281</v>
          </cell>
          <cell r="B4283">
            <v>15</v>
          </cell>
          <cell r="C4283" t="str">
            <v>082</v>
          </cell>
          <cell r="D4283" t="str">
            <v xml:space="preserve">DUXBURY                      </v>
          </cell>
          <cell r="E4283">
            <v>0</v>
          </cell>
          <cell r="G4283">
            <v>8345</v>
          </cell>
          <cell r="H4283" t="str">
            <v>Curriculum Directors  (Supervisory) (2110)</v>
          </cell>
          <cell r="I4283">
            <v>316932</v>
          </cell>
          <cell r="J4283">
            <v>0</v>
          </cell>
          <cell r="K4283">
            <v>316932</v>
          </cell>
          <cell r="L4283">
            <v>0.84788304258527436</v>
          </cell>
          <cell r="M4283">
            <v>99.855698037115218</v>
          </cell>
        </row>
        <row r="4284">
          <cell r="A4284">
            <v>4282</v>
          </cell>
          <cell r="B4284">
            <v>16</v>
          </cell>
          <cell r="C4284" t="str">
            <v>082</v>
          </cell>
          <cell r="D4284" t="str">
            <v xml:space="preserve">DUXBURY                      </v>
          </cell>
          <cell r="E4284">
            <v>0</v>
          </cell>
          <cell r="G4284">
            <v>8350</v>
          </cell>
          <cell r="H4284" t="str">
            <v>Department Heads  (Non-Supervisory) (2120)</v>
          </cell>
          <cell r="I4284">
            <v>0</v>
          </cell>
          <cell r="J4284">
            <v>0</v>
          </cell>
          <cell r="K4284">
            <v>0</v>
          </cell>
          <cell r="L4284">
            <v>0</v>
          </cell>
          <cell r="M4284">
            <v>0</v>
          </cell>
        </row>
        <row r="4285">
          <cell r="A4285">
            <v>4283</v>
          </cell>
          <cell r="B4285">
            <v>17</v>
          </cell>
          <cell r="C4285" t="str">
            <v>082</v>
          </cell>
          <cell r="D4285" t="str">
            <v xml:space="preserve">DUXBURY                      </v>
          </cell>
          <cell r="E4285">
            <v>0</v>
          </cell>
          <cell r="G4285">
            <v>8355</v>
          </cell>
          <cell r="H4285" t="str">
            <v>School Leadership-Building (2210)</v>
          </cell>
          <cell r="I4285">
            <v>1454075</v>
          </cell>
          <cell r="J4285">
            <v>2000</v>
          </cell>
          <cell r="K4285">
            <v>1456075</v>
          </cell>
          <cell r="L4285">
            <v>3.8954138466054342</v>
          </cell>
          <cell r="M4285">
            <v>458.76524150099243</v>
          </cell>
        </row>
        <row r="4286">
          <cell r="A4286">
            <v>4284</v>
          </cell>
          <cell r="B4286">
            <v>18</v>
          </cell>
          <cell r="C4286" t="str">
            <v>082</v>
          </cell>
          <cell r="D4286" t="str">
            <v xml:space="preserve">DUXBURY                      </v>
          </cell>
          <cell r="E4286">
            <v>0</v>
          </cell>
          <cell r="G4286">
            <v>8360</v>
          </cell>
          <cell r="H4286" t="str">
            <v>Curriculum Leaders/Dept Heads-Building Level (2220)</v>
          </cell>
          <cell r="I4286">
            <v>363927</v>
          </cell>
          <cell r="J4286">
            <v>0</v>
          </cell>
          <cell r="K4286">
            <v>363927</v>
          </cell>
          <cell r="L4286">
            <v>0.97360800436349493</v>
          </cell>
          <cell r="M4286">
            <v>114.66240272220297</v>
          </cell>
        </row>
        <row r="4287">
          <cell r="A4287">
            <v>4285</v>
          </cell>
          <cell r="B4287">
            <v>19</v>
          </cell>
          <cell r="C4287" t="str">
            <v>082</v>
          </cell>
          <cell r="D4287" t="str">
            <v xml:space="preserve">DUXBURY                      </v>
          </cell>
          <cell r="E4287">
            <v>0</v>
          </cell>
          <cell r="G4287">
            <v>8365</v>
          </cell>
          <cell r="H4287" t="str">
            <v>Building Technology (2250)</v>
          </cell>
          <cell r="I4287">
            <v>15393</v>
          </cell>
          <cell r="J4287">
            <v>0</v>
          </cell>
          <cell r="K4287">
            <v>15393</v>
          </cell>
          <cell r="L4287">
            <v>4.1180643401471387E-2</v>
          </cell>
          <cell r="M4287">
            <v>4.8498692460379971</v>
          </cell>
        </row>
        <row r="4288">
          <cell r="A4288">
            <v>4286</v>
          </cell>
          <cell r="B4288">
            <v>20</v>
          </cell>
          <cell r="C4288" t="str">
            <v>082</v>
          </cell>
          <cell r="D4288" t="str">
            <v xml:space="preserve">DUXBURY                      </v>
          </cell>
          <cell r="E4288">
            <v>0</v>
          </cell>
          <cell r="G4288">
            <v>8380</v>
          </cell>
          <cell r="H4288" t="str">
            <v>Instructional Coordinators and Team Leaders (2315)</v>
          </cell>
          <cell r="I4288">
            <v>0</v>
          </cell>
          <cell r="J4288">
            <v>0</v>
          </cell>
          <cell r="K4288">
            <v>0</v>
          </cell>
          <cell r="L4288">
            <v>0</v>
          </cell>
          <cell r="M4288">
            <v>0</v>
          </cell>
        </row>
        <row r="4289">
          <cell r="A4289">
            <v>4287</v>
          </cell>
          <cell r="B4289">
            <v>21</v>
          </cell>
          <cell r="C4289" t="str">
            <v>082</v>
          </cell>
          <cell r="D4289" t="str">
            <v xml:space="preserve">DUXBURY                      </v>
          </cell>
          <cell r="E4289">
            <v>6</v>
          </cell>
          <cell r="F4289" t="str">
            <v>Classroom and Specialist Teachers</v>
          </cell>
          <cell r="I4289">
            <v>14597730</v>
          </cell>
          <cell r="J4289">
            <v>746334</v>
          </cell>
          <cell r="K4289">
            <v>15344064</v>
          </cell>
          <cell r="L4289">
            <v>41.049725713854002</v>
          </cell>
          <cell r="M4289">
            <v>4834.4509908944829</v>
          </cell>
        </row>
        <row r="4290">
          <cell r="A4290">
            <v>4288</v>
          </cell>
          <cell r="B4290">
            <v>22</v>
          </cell>
          <cell r="C4290" t="str">
            <v>082</v>
          </cell>
          <cell r="D4290" t="str">
            <v xml:space="preserve">DUXBURY                      </v>
          </cell>
          <cell r="E4290">
            <v>0</v>
          </cell>
          <cell r="G4290">
            <v>8370</v>
          </cell>
          <cell r="H4290" t="str">
            <v>Teachers, Classroom (2305)</v>
          </cell>
          <cell r="I4290">
            <v>12284698</v>
          </cell>
          <cell r="J4290">
            <v>449212</v>
          </cell>
          <cell r="K4290">
            <v>12733910</v>
          </cell>
          <cell r="L4290">
            <v>34.066823024519621</v>
          </cell>
          <cell r="M4290">
            <v>4012.0703235766723</v>
          </cell>
        </row>
        <row r="4291">
          <cell r="A4291">
            <v>4289</v>
          </cell>
          <cell r="B4291">
            <v>23</v>
          </cell>
          <cell r="C4291" t="str">
            <v>082</v>
          </cell>
          <cell r="D4291" t="str">
            <v xml:space="preserve">DUXBURY                      </v>
          </cell>
          <cell r="E4291">
            <v>0</v>
          </cell>
          <cell r="G4291">
            <v>8375</v>
          </cell>
          <cell r="H4291" t="str">
            <v>Teachers, Specialists  (2310)</v>
          </cell>
          <cell r="I4291">
            <v>2313032</v>
          </cell>
          <cell r="J4291">
            <v>297122</v>
          </cell>
          <cell r="K4291">
            <v>2610154</v>
          </cell>
          <cell r="L4291">
            <v>6.9829026893343817</v>
          </cell>
          <cell r="M4291">
            <v>822.38066731781089</v>
          </cell>
        </row>
        <row r="4292">
          <cell r="A4292">
            <v>4290</v>
          </cell>
          <cell r="B4292">
            <v>24</v>
          </cell>
          <cell r="C4292" t="str">
            <v>082</v>
          </cell>
          <cell r="D4292" t="str">
            <v xml:space="preserve">DUXBURY                      </v>
          </cell>
          <cell r="E4292">
            <v>7</v>
          </cell>
          <cell r="F4292" t="str">
            <v>Other Teaching Services</v>
          </cell>
          <cell r="I4292">
            <v>1905075</v>
          </cell>
          <cell r="J4292">
            <v>450738</v>
          </cell>
          <cell r="K4292">
            <v>2355813</v>
          </cell>
          <cell r="L4292">
            <v>6.3024683345384593</v>
          </cell>
          <cell r="M4292">
            <v>742.24550237877691</v>
          </cell>
        </row>
        <row r="4293">
          <cell r="A4293">
            <v>4291</v>
          </cell>
          <cell r="B4293">
            <v>25</v>
          </cell>
          <cell r="C4293" t="str">
            <v>082</v>
          </cell>
          <cell r="D4293" t="str">
            <v xml:space="preserve">DUXBURY                      </v>
          </cell>
          <cell r="E4293">
            <v>0</v>
          </cell>
          <cell r="G4293">
            <v>8385</v>
          </cell>
          <cell r="H4293" t="str">
            <v>Medical/ Therapeutic Services (2320)</v>
          </cell>
          <cell r="I4293">
            <v>664884</v>
          </cell>
          <cell r="J4293">
            <v>0</v>
          </cell>
          <cell r="K4293">
            <v>664884</v>
          </cell>
          <cell r="L4293">
            <v>1.7787533883806861</v>
          </cell>
          <cell r="M4293">
            <v>209.48486089668862</v>
          </cell>
        </row>
        <row r="4294">
          <cell r="A4294">
            <v>4292</v>
          </cell>
          <cell r="B4294">
            <v>26</v>
          </cell>
          <cell r="C4294" t="str">
            <v>082</v>
          </cell>
          <cell r="D4294" t="str">
            <v xml:space="preserve">DUXBURY                      </v>
          </cell>
          <cell r="E4294">
            <v>0</v>
          </cell>
          <cell r="G4294">
            <v>8390</v>
          </cell>
          <cell r="H4294" t="str">
            <v>Substitute Teachers (2325)</v>
          </cell>
          <cell r="I4294">
            <v>370004</v>
          </cell>
          <cell r="J4294">
            <v>0</v>
          </cell>
          <cell r="K4294">
            <v>370004</v>
          </cell>
          <cell r="L4294">
            <v>0.98986570396401075</v>
          </cell>
          <cell r="M4294">
            <v>116.57708182362393</v>
          </cell>
        </row>
        <row r="4295">
          <cell r="A4295">
            <v>4293</v>
          </cell>
          <cell r="B4295">
            <v>27</v>
          </cell>
          <cell r="C4295" t="str">
            <v>082</v>
          </cell>
          <cell r="D4295" t="str">
            <v xml:space="preserve">DUXBURY                      </v>
          </cell>
          <cell r="E4295">
            <v>0</v>
          </cell>
          <cell r="G4295">
            <v>8395</v>
          </cell>
          <cell r="H4295" t="str">
            <v>Non-Clerical Paraprofs./Instructional Assistants (2330)</v>
          </cell>
          <cell r="I4295">
            <v>620595</v>
          </cell>
          <cell r="J4295">
            <v>450738</v>
          </cell>
          <cell r="K4295">
            <v>1071333</v>
          </cell>
          <cell r="L4295">
            <v>2.8661198101233381</v>
          </cell>
          <cell r="M4295">
            <v>337.54466114244303</v>
          </cell>
        </row>
        <row r="4296">
          <cell r="A4296">
            <v>4294</v>
          </cell>
          <cell r="B4296">
            <v>28</v>
          </cell>
          <cell r="C4296" t="str">
            <v>082</v>
          </cell>
          <cell r="D4296" t="str">
            <v xml:space="preserve">DUXBURY                      </v>
          </cell>
          <cell r="E4296">
            <v>0</v>
          </cell>
          <cell r="G4296">
            <v>8400</v>
          </cell>
          <cell r="H4296" t="str">
            <v>Librarians and Media Center Directors (2340)</v>
          </cell>
          <cell r="I4296">
            <v>249592</v>
          </cell>
          <cell r="J4296">
            <v>0</v>
          </cell>
          <cell r="K4296">
            <v>249592</v>
          </cell>
          <cell r="L4296">
            <v>0.66772943207042457</v>
          </cell>
          <cell r="M4296">
            <v>78.6388985160213</v>
          </cell>
        </row>
        <row r="4297">
          <cell r="A4297">
            <v>4295</v>
          </cell>
          <cell r="B4297">
            <v>29</v>
          </cell>
          <cell r="C4297" t="str">
            <v>082</v>
          </cell>
          <cell r="D4297" t="str">
            <v xml:space="preserve">DUXBURY                      </v>
          </cell>
          <cell r="E4297">
            <v>8</v>
          </cell>
          <cell r="F4297" t="str">
            <v>Professional Development</v>
          </cell>
          <cell r="I4297">
            <v>102203</v>
          </cell>
          <cell r="J4297">
            <v>1434</v>
          </cell>
          <cell r="K4297">
            <v>103637</v>
          </cell>
          <cell r="L4297">
            <v>0.27725838629235949</v>
          </cell>
          <cell r="M4297">
            <v>32.652887614606634</v>
          </cell>
        </row>
        <row r="4298">
          <cell r="A4298">
            <v>4296</v>
          </cell>
          <cell r="B4298">
            <v>30</v>
          </cell>
          <cell r="C4298" t="str">
            <v>082</v>
          </cell>
          <cell r="D4298" t="str">
            <v xml:space="preserve">DUXBURY                      </v>
          </cell>
          <cell r="E4298">
            <v>0</v>
          </cell>
          <cell r="G4298">
            <v>8405</v>
          </cell>
          <cell r="H4298" t="str">
            <v>Professional Development Leadership (2351)</v>
          </cell>
          <cell r="I4298">
            <v>0</v>
          </cell>
          <cell r="J4298">
            <v>0</v>
          </cell>
          <cell r="K4298">
            <v>0</v>
          </cell>
          <cell r="L4298">
            <v>0</v>
          </cell>
          <cell r="M4298">
            <v>0</v>
          </cell>
        </row>
        <row r="4299">
          <cell r="A4299">
            <v>4297</v>
          </cell>
          <cell r="B4299">
            <v>31</v>
          </cell>
          <cell r="C4299" t="str">
            <v>082</v>
          </cell>
          <cell r="D4299" t="str">
            <v xml:space="preserve">DUXBURY                      </v>
          </cell>
          <cell r="E4299">
            <v>0</v>
          </cell>
          <cell r="G4299">
            <v>8410</v>
          </cell>
          <cell r="H4299" t="str">
            <v>Teacher/Instructional Staff-Professional Days (2353)</v>
          </cell>
          <cell r="I4299">
            <v>0</v>
          </cell>
          <cell r="J4299">
            <v>0</v>
          </cell>
          <cell r="K4299">
            <v>0</v>
          </cell>
          <cell r="L4299">
            <v>0</v>
          </cell>
          <cell r="M4299">
            <v>0</v>
          </cell>
        </row>
        <row r="4300">
          <cell r="A4300">
            <v>4298</v>
          </cell>
          <cell r="B4300">
            <v>32</v>
          </cell>
          <cell r="C4300" t="str">
            <v>082</v>
          </cell>
          <cell r="D4300" t="str">
            <v xml:space="preserve">DUXBURY                      </v>
          </cell>
          <cell r="E4300">
            <v>0</v>
          </cell>
          <cell r="G4300">
            <v>8415</v>
          </cell>
          <cell r="H4300" t="str">
            <v>Substitutes for Instructional Staff at Prof. Dev. (2355)</v>
          </cell>
          <cell r="I4300">
            <v>0</v>
          </cell>
          <cell r="J4300">
            <v>0</v>
          </cell>
          <cell r="K4300">
            <v>0</v>
          </cell>
          <cell r="L4300">
            <v>0</v>
          </cell>
          <cell r="M4300">
            <v>0</v>
          </cell>
        </row>
        <row r="4301">
          <cell r="A4301">
            <v>4299</v>
          </cell>
          <cell r="B4301">
            <v>33</v>
          </cell>
          <cell r="C4301" t="str">
            <v>082</v>
          </cell>
          <cell r="D4301" t="str">
            <v xml:space="preserve">DUXBURY                      </v>
          </cell>
          <cell r="E4301">
            <v>0</v>
          </cell>
          <cell r="G4301">
            <v>8420</v>
          </cell>
          <cell r="H4301" t="str">
            <v>Prof. Dev.  Stipends, Providers and Expenses (2357)</v>
          </cell>
          <cell r="I4301">
            <v>102203</v>
          </cell>
          <cell r="J4301">
            <v>1434</v>
          </cell>
          <cell r="K4301">
            <v>103637</v>
          </cell>
          <cell r="L4301">
            <v>0.27725838629235949</v>
          </cell>
          <cell r="M4301">
            <v>32.652887614606634</v>
          </cell>
        </row>
        <row r="4302">
          <cell r="A4302">
            <v>4300</v>
          </cell>
          <cell r="B4302">
            <v>34</v>
          </cell>
          <cell r="C4302" t="str">
            <v>082</v>
          </cell>
          <cell r="D4302" t="str">
            <v xml:space="preserve">DUXBURY                      </v>
          </cell>
          <cell r="E4302">
            <v>9</v>
          </cell>
          <cell r="F4302" t="str">
            <v>Instructional Materials, Equipment and Technology</v>
          </cell>
          <cell r="I4302">
            <v>1085401</v>
          </cell>
          <cell r="J4302">
            <v>388990</v>
          </cell>
          <cell r="K4302">
            <v>1474391</v>
          </cell>
          <cell r="L4302">
            <v>3.9444143445292532</v>
          </cell>
          <cell r="M4302">
            <v>464.53605973723177</v>
          </cell>
        </row>
        <row r="4303">
          <cell r="A4303">
            <v>4301</v>
          </cell>
          <cell r="B4303">
            <v>35</v>
          </cell>
          <cell r="C4303" t="str">
            <v>082</v>
          </cell>
          <cell r="D4303" t="str">
            <v xml:space="preserve">DUXBURY                      </v>
          </cell>
          <cell r="E4303">
            <v>0</v>
          </cell>
          <cell r="G4303">
            <v>8425</v>
          </cell>
          <cell r="H4303" t="str">
            <v>Textbooks &amp; Related Software/Media/Materials (2410)</v>
          </cell>
          <cell r="I4303">
            <v>70515</v>
          </cell>
          <cell r="J4303">
            <v>0</v>
          </cell>
          <cell r="K4303">
            <v>70515</v>
          </cell>
          <cell r="L4303">
            <v>0.18864763655263786</v>
          </cell>
          <cell r="M4303">
            <v>22.217146097860674</v>
          </cell>
        </row>
        <row r="4304">
          <cell r="A4304">
            <v>4302</v>
          </cell>
          <cell r="B4304">
            <v>36</v>
          </cell>
          <cell r="C4304" t="str">
            <v>082</v>
          </cell>
          <cell r="D4304" t="str">
            <v xml:space="preserve">DUXBURY                      </v>
          </cell>
          <cell r="E4304">
            <v>0</v>
          </cell>
          <cell r="G4304">
            <v>8430</v>
          </cell>
          <cell r="H4304" t="str">
            <v>Other Instructional Materials (2415)</v>
          </cell>
          <cell r="I4304">
            <v>428959</v>
          </cell>
          <cell r="J4304">
            <v>151822</v>
          </cell>
          <cell r="K4304">
            <v>580781</v>
          </cell>
          <cell r="L4304">
            <v>1.5537539956701067</v>
          </cell>
          <cell r="M4304">
            <v>182.98654652005419</v>
          </cell>
        </row>
        <row r="4305">
          <cell r="A4305">
            <v>4303</v>
          </cell>
          <cell r="B4305">
            <v>37</v>
          </cell>
          <cell r="C4305" t="str">
            <v>082</v>
          </cell>
          <cell r="D4305" t="str">
            <v xml:space="preserve">DUXBURY                      </v>
          </cell>
          <cell r="E4305">
            <v>0</v>
          </cell>
          <cell r="G4305">
            <v>8435</v>
          </cell>
          <cell r="H4305" t="str">
            <v>Instructional Equipment (2420)</v>
          </cell>
          <cell r="I4305">
            <v>15900</v>
          </cell>
          <cell r="J4305">
            <v>0</v>
          </cell>
          <cell r="K4305">
            <v>15900</v>
          </cell>
          <cell r="L4305">
            <v>4.2537012283726049E-2</v>
          </cell>
          <cell r="M4305">
            <v>5.0096096285327203</v>
          </cell>
        </row>
        <row r="4306">
          <cell r="A4306">
            <v>4304</v>
          </cell>
          <cell r="B4306">
            <v>38</v>
          </cell>
          <cell r="C4306" t="str">
            <v>082</v>
          </cell>
          <cell r="D4306" t="str">
            <v xml:space="preserve">DUXBURY                      </v>
          </cell>
          <cell r="E4306">
            <v>0</v>
          </cell>
          <cell r="G4306">
            <v>8440</v>
          </cell>
          <cell r="H4306" t="str">
            <v>General Supplies (2430)</v>
          </cell>
          <cell r="I4306">
            <v>4297</v>
          </cell>
          <cell r="J4306">
            <v>0</v>
          </cell>
          <cell r="K4306">
            <v>4297</v>
          </cell>
          <cell r="L4306">
            <v>1.1495694451771749E-2</v>
          </cell>
          <cell r="M4306">
            <v>1.3538548788556666</v>
          </cell>
        </row>
        <row r="4307">
          <cell r="A4307">
            <v>4305</v>
          </cell>
          <cell r="B4307">
            <v>39</v>
          </cell>
          <cell r="C4307" t="str">
            <v>082</v>
          </cell>
          <cell r="D4307" t="str">
            <v xml:space="preserve">DUXBURY                      </v>
          </cell>
          <cell r="E4307">
            <v>0</v>
          </cell>
          <cell r="G4307">
            <v>8445</v>
          </cell>
          <cell r="H4307" t="str">
            <v>Other Instructional Services (2440)</v>
          </cell>
          <cell r="I4307">
            <v>4724</v>
          </cell>
          <cell r="J4307">
            <v>0</v>
          </cell>
          <cell r="K4307">
            <v>4724</v>
          </cell>
          <cell r="L4307">
            <v>1.2638040630712066E-2</v>
          </cell>
          <cell r="M4307">
            <v>1.4883896783137465</v>
          </cell>
        </row>
        <row r="4308">
          <cell r="A4308">
            <v>4306</v>
          </cell>
          <cell r="B4308">
            <v>40</v>
          </cell>
          <cell r="C4308" t="str">
            <v>082</v>
          </cell>
          <cell r="D4308" t="str">
            <v xml:space="preserve">DUXBURY                      </v>
          </cell>
          <cell r="E4308">
            <v>0</v>
          </cell>
          <cell r="G4308">
            <v>8450</v>
          </cell>
          <cell r="H4308" t="str">
            <v>Classroom Instructional Technology (2451)</v>
          </cell>
          <cell r="I4308">
            <v>104800</v>
          </cell>
          <cell r="J4308">
            <v>237168</v>
          </cell>
          <cell r="K4308">
            <v>341968</v>
          </cell>
          <cell r="L4308">
            <v>0.91486144758749866</v>
          </cell>
          <cell r="M4308">
            <v>107.74378524843253</v>
          </cell>
        </row>
        <row r="4309">
          <cell r="A4309">
            <v>4307</v>
          </cell>
          <cell r="B4309">
            <v>41</v>
          </cell>
          <cell r="C4309" t="str">
            <v>082</v>
          </cell>
          <cell r="D4309" t="str">
            <v xml:space="preserve">DUXBURY                      </v>
          </cell>
          <cell r="E4309">
            <v>0</v>
          </cell>
          <cell r="G4309">
            <v>8455</v>
          </cell>
          <cell r="H4309" t="str">
            <v>Other Instructional Hardware  (2453)</v>
          </cell>
          <cell r="I4309">
            <v>196169</v>
          </cell>
          <cell r="J4309">
            <v>0</v>
          </cell>
          <cell r="K4309">
            <v>196169</v>
          </cell>
          <cell r="L4309">
            <v>0.52480774608089653</v>
          </cell>
          <cell r="M4309">
            <v>61.806925233939317</v>
          </cell>
        </row>
        <row r="4310">
          <cell r="A4310">
            <v>4308</v>
          </cell>
          <cell r="B4310">
            <v>42</v>
          </cell>
          <cell r="C4310" t="str">
            <v>082</v>
          </cell>
          <cell r="D4310" t="str">
            <v xml:space="preserve">DUXBURY                      </v>
          </cell>
          <cell r="E4310">
            <v>0</v>
          </cell>
          <cell r="G4310">
            <v>8460</v>
          </cell>
          <cell r="H4310" t="str">
            <v>Instructional Software (2455)</v>
          </cell>
          <cell r="I4310">
            <v>260037</v>
          </cell>
          <cell r="J4310">
            <v>0</v>
          </cell>
          <cell r="K4310">
            <v>260037</v>
          </cell>
          <cell r="L4310">
            <v>0.69567277127190374</v>
          </cell>
          <cell r="M4310">
            <v>81.929802451242949</v>
          </cell>
        </row>
        <row r="4311">
          <cell r="A4311">
            <v>4309</v>
          </cell>
          <cell r="B4311">
            <v>43</v>
          </cell>
          <cell r="C4311" t="str">
            <v>082</v>
          </cell>
          <cell r="D4311" t="str">
            <v xml:space="preserve">DUXBURY                      </v>
          </cell>
          <cell r="E4311">
            <v>10</v>
          </cell>
          <cell r="F4311" t="str">
            <v>Guidance, Counseling and Testing</v>
          </cell>
          <cell r="I4311">
            <v>1117074</v>
          </cell>
          <cell r="J4311">
            <v>0</v>
          </cell>
          <cell r="K4311">
            <v>1117074</v>
          </cell>
          <cell r="L4311">
            <v>2.9884899660271063</v>
          </cell>
          <cell r="M4311">
            <v>351.95626831343139</v>
          </cell>
        </row>
        <row r="4312">
          <cell r="A4312">
            <v>4310</v>
          </cell>
          <cell r="B4312">
            <v>44</v>
          </cell>
          <cell r="C4312" t="str">
            <v>082</v>
          </cell>
          <cell r="D4312" t="str">
            <v xml:space="preserve">DUXBURY                      </v>
          </cell>
          <cell r="E4312">
            <v>0</v>
          </cell>
          <cell r="G4312">
            <v>8465</v>
          </cell>
          <cell r="H4312" t="str">
            <v>Guidance and Adjustment Counselors (2710)</v>
          </cell>
          <cell r="I4312">
            <v>807163</v>
          </cell>
          <cell r="J4312">
            <v>0</v>
          </cell>
          <cell r="K4312">
            <v>807163</v>
          </cell>
          <cell r="L4312">
            <v>2.1593900909414572</v>
          </cell>
          <cell r="M4312">
            <v>254.31267525756954</v>
          </cell>
        </row>
        <row r="4313">
          <cell r="A4313">
            <v>4311</v>
          </cell>
          <cell r="B4313">
            <v>45</v>
          </cell>
          <cell r="C4313" t="str">
            <v>082</v>
          </cell>
          <cell r="D4313" t="str">
            <v xml:space="preserve">DUXBURY                      </v>
          </cell>
          <cell r="E4313">
            <v>0</v>
          </cell>
          <cell r="G4313">
            <v>8470</v>
          </cell>
          <cell r="H4313" t="str">
            <v>Testing and Assessment (2720)</v>
          </cell>
          <cell r="I4313">
            <v>0</v>
          </cell>
          <cell r="J4313">
            <v>0</v>
          </cell>
          <cell r="K4313">
            <v>0</v>
          </cell>
          <cell r="L4313">
            <v>0</v>
          </cell>
          <cell r="M4313">
            <v>0</v>
          </cell>
        </row>
        <row r="4314">
          <cell r="A4314">
            <v>4312</v>
          </cell>
          <cell r="B4314">
            <v>46</v>
          </cell>
          <cell r="C4314" t="str">
            <v>082</v>
          </cell>
          <cell r="D4314" t="str">
            <v xml:space="preserve">DUXBURY                      </v>
          </cell>
          <cell r="E4314">
            <v>0</v>
          </cell>
          <cell r="G4314">
            <v>8475</v>
          </cell>
          <cell r="H4314" t="str">
            <v>Psychological Services (2800)</v>
          </cell>
          <cell r="I4314">
            <v>309911</v>
          </cell>
          <cell r="J4314">
            <v>0</v>
          </cell>
          <cell r="K4314">
            <v>309911</v>
          </cell>
          <cell r="L4314">
            <v>0.8290998750856492</v>
          </cell>
          <cell r="M4314">
            <v>97.643593055861871</v>
          </cell>
        </row>
        <row r="4315">
          <cell r="A4315">
            <v>4313</v>
          </cell>
          <cell r="B4315">
            <v>47</v>
          </cell>
          <cell r="C4315" t="str">
            <v>082</v>
          </cell>
          <cell r="D4315" t="str">
            <v xml:space="preserve">DUXBURY                      </v>
          </cell>
          <cell r="E4315">
            <v>11</v>
          </cell>
          <cell r="F4315" t="str">
            <v>Pupil Services</v>
          </cell>
          <cell r="I4315">
            <v>2123268</v>
          </cell>
          <cell r="J4315">
            <v>1471273</v>
          </cell>
          <cell r="K4315">
            <v>3594541</v>
          </cell>
          <cell r="L4315">
            <v>9.6164172749281072</v>
          </cell>
          <cell r="M4315">
            <v>1132.5312706764548</v>
          </cell>
        </row>
        <row r="4316">
          <cell r="A4316">
            <v>4314</v>
          </cell>
          <cell r="B4316">
            <v>48</v>
          </cell>
          <cell r="C4316" t="str">
            <v>082</v>
          </cell>
          <cell r="D4316" t="str">
            <v xml:space="preserve">DUXBURY                      </v>
          </cell>
          <cell r="E4316">
            <v>0</v>
          </cell>
          <cell r="G4316">
            <v>8485</v>
          </cell>
          <cell r="H4316" t="str">
            <v>Attendance and Parent Liaison Services (3100)</v>
          </cell>
          <cell r="I4316">
            <v>0</v>
          </cell>
          <cell r="J4316">
            <v>0</v>
          </cell>
          <cell r="K4316">
            <v>0</v>
          </cell>
          <cell r="L4316">
            <v>0</v>
          </cell>
          <cell r="M4316">
            <v>0</v>
          </cell>
        </row>
        <row r="4317">
          <cell r="A4317">
            <v>4315</v>
          </cell>
          <cell r="B4317">
            <v>49</v>
          </cell>
          <cell r="C4317" t="str">
            <v>082</v>
          </cell>
          <cell r="D4317" t="str">
            <v xml:space="preserve">DUXBURY                      </v>
          </cell>
          <cell r="E4317">
            <v>0</v>
          </cell>
          <cell r="G4317">
            <v>8490</v>
          </cell>
          <cell r="H4317" t="str">
            <v>Medical/Health Services (3200)</v>
          </cell>
          <cell r="I4317">
            <v>327872</v>
          </cell>
          <cell r="J4317">
            <v>0</v>
          </cell>
          <cell r="K4317">
            <v>327872</v>
          </cell>
          <cell r="L4317">
            <v>0.87715064726351111</v>
          </cell>
          <cell r="M4317">
            <v>103.30256151737609</v>
          </cell>
        </row>
        <row r="4318">
          <cell r="A4318">
            <v>4316</v>
          </cell>
          <cell r="B4318">
            <v>50</v>
          </cell>
          <cell r="C4318" t="str">
            <v>082</v>
          </cell>
          <cell r="D4318" t="str">
            <v xml:space="preserve">DUXBURY                      </v>
          </cell>
          <cell r="E4318">
            <v>0</v>
          </cell>
          <cell r="G4318">
            <v>8495</v>
          </cell>
          <cell r="H4318" t="str">
            <v>In-District Transportation (3300)</v>
          </cell>
          <cell r="I4318">
            <v>1287844</v>
          </cell>
          <cell r="J4318">
            <v>246859</v>
          </cell>
          <cell r="K4318">
            <v>1534703</v>
          </cell>
          <cell r="L4318">
            <v>4.1057660605579382</v>
          </cell>
          <cell r="M4318">
            <v>483.53854878855662</v>
          </cell>
        </row>
        <row r="4319">
          <cell r="A4319">
            <v>4317</v>
          </cell>
          <cell r="B4319">
            <v>51</v>
          </cell>
          <cell r="C4319" t="str">
            <v>082</v>
          </cell>
          <cell r="D4319" t="str">
            <v xml:space="preserve">DUXBURY                      </v>
          </cell>
          <cell r="E4319">
            <v>0</v>
          </cell>
          <cell r="G4319">
            <v>8500</v>
          </cell>
          <cell r="H4319" t="str">
            <v>Food Salaries and Other Expenses (3400)</v>
          </cell>
          <cell r="I4319">
            <v>0</v>
          </cell>
          <cell r="J4319">
            <v>802247</v>
          </cell>
          <cell r="K4319">
            <v>802247</v>
          </cell>
          <cell r="L4319">
            <v>2.1462383958227904</v>
          </cell>
          <cell r="M4319">
            <v>252.76379217996785</v>
          </cell>
        </row>
        <row r="4320">
          <cell r="A4320">
            <v>4318</v>
          </cell>
          <cell r="B4320">
            <v>52</v>
          </cell>
          <cell r="C4320" t="str">
            <v>082</v>
          </cell>
          <cell r="D4320" t="str">
            <v xml:space="preserve">DUXBURY                      </v>
          </cell>
          <cell r="E4320">
            <v>0</v>
          </cell>
          <cell r="G4320">
            <v>8505</v>
          </cell>
          <cell r="H4320" t="str">
            <v>Athletics (3510)</v>
          </cell>
          <cell r="I4320">
            <v>370833</v>
          </cell>
          <cell r="J4320">
            <v>350075</v>
          </cell>
          <cell r="K4320">
            <v>720908</v>
          </cell>
          <cell r="L4320">
            <v>1.9286334875117217</v>
          </cell>
          <cell r="M4320">
            <v>227.13633069724943</v>
          </cell>
        </row>
        <row r="4321">
          <cell r="A4321">
            <v>4319</v>
          </cell>
          <cell r="B4321">
            <v>53</v>
          </cell>
          <cell r="C4321" t="str">
            <v>082</v>
          </cell>
          <cell r="D4321" t="str">
            <v xml:space="preserve">DUXBURY                      </v>
          </cell>
          <cell r="E4321">
            <v>0</v>
          </cell>
          <cell r="G4321">
            <v>8510</v>
          </cell>
          <cell r="H4321" t="str">
            <v>Other Student Body Activities (3520)</v>
          </cell>
          <cell r="I4321">
            <v>136719</v>
          </cell>
          <cell r="J4321">
            <v>72092</v>
          </cell>
          <cell r="K4321">
            <v>208811</v>
          </cell>
          <cell r="L4321">
            <v>0.55862868377214592</v>
          </cell>
          <cell r="M4321">
            <v>65.790037493304766</v>
          </cell>
        </row>
        <row r="4322">
          <cell r="A4322">
            <v>4320</v>
          </cell>
          <cell r="B4322">
            <v>54</v>
          </cell>
          <cell r="C4322" t="str">
            <v>082</v>
          </cell>
          <cell r="D4322" t="str">
            <v xml:space="preserve">DUXBURY                      </v>
          </cell>
          <cell r="E4322">
            <v>0</v>
          </cell>
          <cell r="G4322">
            <v>8515</v>
          </cell>
          <cell r="H4322" t="str">
            <v>School Security  (3600)</v>
          </cell>
          <cell r="I4322">
            <v>0</v>
          </cell>
          <cell r="J4322">
            <v>0</v>
          </cell>
          <cell r="K4322">
            <v>0</v>
          </cell>
          <cell r="L4322">
            <v>0</v>
          </cell>
          <cell r="M4322">
            <v>0</v>
          </cell>
        </row>
        <row r="4323">
          <cell r="A4323">
            <v>4321</v>
          </cell>
          <cell r="B4323">
            <v>55</v>
          </cell>
          <cell r="C4323" t="str">
            <v>082</v>
          </cell>
          <cell r="D4323" t="str">
            <v xml:space="preserve">DUXBURY                      </v>
          </cell>
          <cell r="E4323">
            <v>12</v>
          </cell>
          <cell r="F4323" t="str">
            <v>Operations and Maintenance</v>
          </cell>
          <cell r="I4323">
            <v>2725989</v>
          </cell>
          <cell r="J4323">
            <v>0</v>
          </cell>
          <cell r="K4323">
            <v>2725989</v>
          </cell>
          <cell r="L4323">
            <v>7.2927941873145965</v>
          </cell>
          <cell r="M4323">
            <v>858.87677620592956</v>
          </cell>
        </row>
        <row r="4324">
          <cell r="A4324">
            <v>4322</v>
          </cell>
          <cell r="B4324">
            <v>56</v>
          </cell>
          <cell r="C4324" t="str">
            <v>082</v>
          </cell>
          <cell r="D4324" t="str">
            <v xml:space="preserve">DUXBURY                      </v>
          </cell>
          <cell r="E4324">
            <v>0</v>
          </cell>
          <cell r="G4324">
            <v>8520</v>
          </cell>
          <cell r="H4324" t="str">
            <v>Custodial Services (4110)</v>
          </cell>
          <cell r="I4324">
            <v>977498</v>
          </cell>
          <cell r="J4324">
            <v>0</v>
          </cell>
          <cell r="K4324">
            <v>977498</v>
          </cell>
          <cell r="L4324">
            <v>2.6150845555545685</v>
          </cell>
          <cell r="M4324">
            <v>307.98008758940102</v>
          </cell>
        </row>
        <row r="4325">
          <cell r="A4325">
            <v>4323</v>
          </cell>
          <cell r="B4325">
            <v>57</v>
          </cell>
          <cell r="C4325" t="str">
            <v>082</v>
          </cell>
          <cell r="D4325" t="str">
            <v xml:space="preserve">DUXBURY                      </v>
          </cell>
          <cell r="E4325">
            <v>0</v>
          </cell>
          <cell r="G4325">
            <v>8525</v>
          </cell>
          <cell r="H4325" t="str">
            <v>Heating of Buildings (4120)</v>
          </cell>
          <cell r="I4325">
            <v>0</v>
          </cell>
          <cell r="J4325">
            <v>0</v>
          </cell>
          <cell r="K4325">
            <v>0</v>
          </cell>
          <cell r="L4325">
            <v>0</v>
          </cell>
          <cell r="M4325">
            <v>0</v>
          </cell>
        </row>
        <row r="4326">
          <cell r="A4326">
            <v>4324</v>
          </cell>
          <cell r="B4326">
            <v>58</v>
          </cell>
          <cell r="C4326" t="str">
            <v>082</v>
          </cell>
          <cell r="D4326" t="str">
            <v xml:space="preserve">DUXBURY                      </v>
          </cell>
          <cell r="E4326">
            <v>0</v>
          </cell>
          <cell r="G4326">
            <v>8530</v>
          </cell>
          <cell r="H4326" t="str">
            <v>Utility Services (4130)</v>
          </cell>
          <cell r="I4326">
            <v>1010126</v>
          </cell>
          <cell r="J4326">
            <v>0</v>
          </cell>
          <cell r="K4326">
            <v>1010126</v>
          </cell>
          <cell r="L4326">
            <v>2.7023737151013241</v>
          </cell>
          <cell r="M4326">
            <v>318.26018463089571</v>
          </cell>
        </row>
        <row r="4327">
          <cell r="A4327">
            <v>4325</v>
          </cell>
          <cell r="B4327">
            <v>59</v>
          </cell>
          <cell r="C4327" t="str">
            <v>082</v>
          </cell>
          <cell r="D4327" t="str">
            <v xml:space="preserve">DUXBURY                      </v>
          </cell>
          <cell r="E4327">
            <v>0</v>
          </cell>
          <cell r="G4327">
            <v>8535</v>
          </cell>
          <cell r="H4327" t="str">
            <v>Maintenance of Grounds (4210)</v>
          </cell>
          <cell r="I4327">
            <v>300095</v>
          </cell>
          <cell r="J4327">
            <v>0</v>
          </cell>
          <cell r="K4327">
            <v>300095</v>
          </cell>
          <cell r="L4327">
            <v>0.80283928938897908</v>
          </cell>
          <cell r="M4327">
            <v>94.550868017265827</v>
          </cell>
        </row>
        <row r="4328">
          <cell r="A4328">
            <v>4326</v>
          </cell>
          <cell r="B4328">
            <v>60</v>
          </cell>
          <cell r="C4328" t="str">
            <v>082</v>
          </cell>
          <cell r="D4328" t="str">
            <v xml:space="preserve">DUXBURY                      </v>
          </cell>
          <cell r="E4328">
            <v>0</v>
          </cell>
          <cell r="G4328">
            <v>8540</v>
          </cell>
          <cell r="H4328" t="str">
            <v>Maintenance of Buildings (4220)</v>
          </cell>
          <cell r="I4328">
            <v>7525</v>
          </cell>
          <cell r="J4328">
            <v>0</v>
          </cell>
          <cell r="K4328">
            <v>7525</v>
          </cell>
          <cell r="L4328">
            <v>2.0131510530505565E-2</v>
          </cell>
          <cell r="M4328">
            <v>2.3709001543841959</v>
          </cell>
        </row>
        <row r="4329">
          <cell r="A4329">
            <v>4327</v>
          </cell>
          <cell r="B4329">
            <v>61</v>
          </cell>
          <cell r="C4329" t="str">
            <v>082</v>
          </cell>
          <cell r="D4329" t="str">
            <v xml:space="preserve">DUXBURY                      </v>
          </cell>
          <cell r="E4329">
            <v>0</v>
          </cell>
          <cell r="G4329">
            <v>8545</v>
          </cell>
          <cell r="H4329" t="str">
            <v>Building Security System (4225)</v>
          </cell>
          <cell r="I4329">
            <v>0</v>
          </cell>
          <cell r="J4329">
            <v>0</v>
          </cell>
          <cell r="K4329">
            <v>0</v>
          </cell>
          <cell r="L4329">
            <v>0</v>
          </cell>
          <cell r="M4329">
            <v>0</v>
          </cell>
        </row>
        <row r="4330">
          <cell r="A4330">
            <v>4328</v>
          </cell>
          <cell r="B4330">
            <v>62</v>
          </cell>
          <cell r="C4330" t="str">
            <v>082</v>
          </cell>
          <cell r="D4330" t="str">
            <v xml:space="preserve">DUXBURY                      </v>
          </cell>
          <cell r="E4330">
            <v>0</v>
          </cell>
          <cell r="G4330">
            <v>8550</v>
          </cell>
          <cell r="H4330" t="str">
            <v>Maintenance of Equipment (4230)</v>
          </cell>
          <cell r="I4330">
            <v>55808</v>
          </cell>
          <cell r="J4330">
            <v>0</v>
          </cell>
          <cell r="K4330">
            <v>55808</v>
          </cell>
          <cell r="L4330">
            <v>0.14930223783208699</v>
          </cell>
          <cell r="M4330">
            <v>17.583414726361887</v>
          </cell>
        </row>
        <row r="4331">
          <cell r="A4331">
            <v>4329</v>
          </cell>
          <cell r="B4331">
            <v>63</v>
          </cell>
          <cell r="C4331" t="str">
            <v>082</v>
          </cell>
          <cell r="D4331" t="str">
            <v xml:space="preserve">DUXBURY                      </v>
          </cell>
          <cell r="E4331">
            <v>0</v>
          </cell>
          <cell r="G4331">
            <v>8555</v>
          </cell>
          <cell r="H4331" t="str">
            <v xml:space="preserve">Extraordinary Maintenance (4300)   </v>
          </cell>
          <cell r="I4331">
            <v>374937</v>
          </cell>
          <cell r="J4331">
            <v>0</v>
          </cell>
          <cell r="K4331">
            <v>374937</v>
          </cell>
          <cell r="L4331">
            <v>1.0030628789071316</v>
          </cell>
          <cell r="M4331">
            <v>118.1313210876209</v>
          </cell>
        </row>
        <row r="4332">
          <cell r="A4332">
            <v>4330</v>
          </cell>
          <cell r="B4332">
            <v>64</v>
          </cell>
          <cell r="C4332" t="str">
            <v>082</v>
          </cell>
          <cell r="D4332" t="str">
            <v xml:space="preserve">DUXBURY                      </v>
          </cell>
          <cell r="E4332">
            <v>0</v>
          </cell>
          <cell r="G4332">
            <v>8560</v>
          </cell>
          <cell r="H4332" t="str">
            <v>Networking and Telecommunications (4400)</v>
          </cell>
          <cell r="I4332">
            <v>0</v>
          </cell>
          <cell r="J4332">
            <v>0</v>
          </cell>
          <cell r="K4332">
            <v>0</v>
          </cell>
          <cell r="L4332">
            <v>0</v>
          </cell>
          <cell r="M4332">
            <v>0</v>
          </cell>
        </row>
        <row r="4333">
          <cell r="A4333">
            <v>4331</v>
          </cell>
          <cell r="B4333">
            <v>65</v>
          </cell>
          <cell r="C4333" t="str">
            <v>082</v>
          </cell>
          <cell r="D4333" t="str">
            <v xml:space="preserve">DUXBURY                      </v>
          </cell>
          <cell r="E4333">
            <v>0</v>
          </cell>
          <cell r="G4333">
            <v>8565</v>
          </cell>
          <cell r="H4333" t="str">
            <v>Technology Maintenance (4450)</v>
          </cell>
          <cell r="I4333">
            <v>0</v>
          </cell>
          <cell r="J4333">
            <v>0</v>
          </cell>
          <cell r="K4333">
            <v>0</v>
          </cell>
          <cell r="L4333">
            <v>0</v>
          </cell>
          <cell r="M4333">
            <v>0</v>
          </cell>
        </row>
        <row r="4334">
          <cell r="A4334">
            <v>4332</v>
          </cell>
          <cell r="B4334">
            <v>66</v>
          </cell>
          <cell r="C4334" t="str">
            <v>082</v>
          </cell>
          <cell r="D4334" t="str">
            <v xml:space="preserve">DUXBURY                      </v>
          </cell>
          <cell r="E4334">
            <v>13</v>
          </cell>
          <cell r="F4334" t="str">
            <v>Insurance, Retirement Programs and Other</v>
          </cell>
          <cell r="I4334">
            <v>5251970</v>
          </cell>
          <cell r="J4334">
            <v>254733</v>
          </cell>
          <cell r="K4334">
            <v>5506703</v>
          </cell>
          <cell r="L4334">
            <v>14.731993280115161</v>
          </cell>
          <cell r="M4334">
            <v>1734.9957465578625</v>
          </cell>
        </row>
        <row r="4335">
          <cell r="A4335">
            <v>4333</v>
          </cell>
          <cell r="B4335">
            <v>67</v>
          </cell>
          <cell r="C4335" t="str">
            <v>082</v>
          </cell>
          <cell r="D4335" t="str">
            <v xml:space="preserve">DUXBURY                      </v>
          </cell>
          <cell r="E4335">
            <v>0</v>
          </cell>
          <cell r="G4335">
            <v>8570</v>
          </cell>
          <cell r="H4335" t="str">
            <v>Employer Retirement Contributions (5100)</v>
          </cell>
          <cell r="I4335">
            <v>535009</v>
          </cell>
          <cell r="J4335">
            <v>0</v>
          </cell>
          <cell r="K4335">
            <v>535009</v>
          </cell>
          <cell r="L4335">
            <v>1.4313009059688042</v>
          </cell>
          <cell r="M4335">
            <v>168.56517218563911</v>
          </cell>
        </row>
        <row r="4336">
          <cell r="A4336">
            <v>4334</v>
          </cell>
          <cell r="B4336">
            <v>68</v>
          </cell>
          <cell r="C4336" t="str">
            <v>082</v>
          </cell>
          <cell r="D4336" t="str">
            <v xml:space="preserve">DUXBURY                      </v>
          </cell>
          <cell r="E4336">
            <v>0</v>
          </cell>
          <cell r="G4336">
            <v>8575</v>
          </cell>
          <cell r="H4336" t="str">
            <v>Insurance for Active Employees (5200)</v>
          </cell>
          <cell r="I4336">
            <v>3613957</v>
          </cell>
          <cell r="J4336">
            <v>176633</v>
          </cell>
          <cell r="K4336">
            <v>3790590</v>
          </cell>
          <cell r="L4336">
            <v>10.140903986954033</v>
          </cell>
          <cell r="M4336">
            <v>1194.3003875358393</v>
          </cell>
        </row>
        <row r="4337">
          <cell r="A4337">
            <v>4335</v>
          </cell>
          <cell r="B4337">
            <v>69</v>
          </cell>
          <cell r="C4337" t="str">
            <v>082</v>
          </cell>
          <cell r="D4337" t="str">
            <v xml:space="preserve">DUXBURY                      </v>
          </cell>
          <cell r="E4337">
            <v>0</v>
          </cell>
          <cell r="G4337">
            <v>8580</v>
          </cell>
          <cell r="H4337" t="str">
            <v>Insurance for Retired School Employees (5250)</v>
          </cell>
          <cell r="I4337">
            <v>984256</v>
          </cell>
          <cell r="J4337">
            <v>70491</v>
          </cell>
          <cell r="K4337">
            <v>1054747</v>
          </cell>
          <cell r="L4337">
            <v>2.8217475531586915</v>
          </cell>
          <cell r="M4337">
            <v>332.31891363937109</v>
          </cell>
        </row>
        <row r="4338">
          <cell r="A4338">
            <v>4336</v>
          </cell>
          <cell r="B4338">
            <v>70</v>
          </cell>
          <cell r="C4338" t="str">
            <v>082</v>
          </cell>
          <cell r="D4338" t="str">
            <v xml:space="preserve">DUXBURY                      </v>
          </cell>
          <cell r="E4338">
            <v>0</v>
          </cell>
          <cell r="G4338">
            <v>8585</v>
          </cell>
          <cell r="H4338" t="str">
            <v>Other Non-Employee Insurance (5260)</v>
          </cell>
          <cell r="I4338">
            <v>118748</v>
          </cell>
          <cell r="J4338">
            <v>0</v>
          </cell>
          <cell r="K4338">
            <v>118748</v>
          </cell>
          <cell r="L4338">
            <v>0.31768459966464785</v>
          </cell>
          <cell r="M4338">
            <v>37.413907180440468</v>
          </cell>
        </row>
        <row r="4339">
          <cell r="A4339">
            <v>4337</v>
          </cell>
          <cell r="B4339">
            <v>71</v>
          </cell>
          <cell r="C4339" t="str">
            <v>082</v>
          </cell>
          <cell r="D4339" t="str">
            <v xml:space="preserve">DUXBURY                      </v>
          </cell>
          <cell r="E4339">
            <v>0</v>
          </cell>
          <cell r="G4339">
            <v>8590</v>
          </cell>
          <cell r="H4339" t="str">
            <v xml:space="preserve">Rental Lease of Equipment (5300)   </v>
          </cell>
          <cell r="I4339">
            <v>0</v>
          </cell>
          <cell r="J4339">
            <v>0</v>
          </cell>
          <cell r="K4339">
            <v>0</v>
          </cell>
          <cell r="L4339">
            <v>0</v>
          </cell>
          <cell r="M4339">
            <v>0</v>
          </cell>
        </row>
        <row r="4340">
          <cell r="A4340">
            <v>4338</v>
          </cell>
          <cell r="B4340">
            <v>72</v>
          </cell>
          <cell r="C4340" t="str">
            <v>082</v>
          </cell>
          <cell r="D4340" t="str">
            <v xml:space="preserve">DUXBURY                      </v>
          </cell>
          <cell r="E4340">
            <v>0</v>
          </cell>
          <cell r="G4340">
            <v>8595</v>
          </cell>
          <cell r="H4340" t="str">
            <v>Rental Lease  of Buildings (5350)</v>
          </cell>
          <cell r="I4340">
            <v>0</v>
          </cell>
          <cell r="J4340">
            <v>0</v>
          </cell>
          <cell r="K4340">
            <v>0</v>
          </cell>
          <cell r="L4340">
            <v>0</v>
          </cell>
          <cell r="M4340">
            <v>0</v>
          </cell>
        </row>
        <row r="4341">
          <cell r="A4341">
            <v>4339</v>
          </cell>
          <cell r="B4341">
            <v>73</v>
          </cell>
          <cell r="C4341" t="str">
            <v>082</v>
          </cell>
          <cell r="D4341" t="str">
            <v xml:space="preserve">DUXBURY                      </v>
          </cell>
          <cell r="E4341">
            <v>0</v>
          </cell>
          <cell r="G4341">
            <v>8600</v>
          </cell>
          <cell r="H4341" t="str">
            <v>Short Term Interest RAN's (5400)</v>
          </cell>
          <cell r="I4341">
            <v>0</v>
          </cell>
          <cell r="J4341">
            <v>0</v>
          </cell>
          <cell r="K4341">
            <v>0</v>
          </cell>
          <cell r="L4341">
            <v>0</v>
          </cell>
          <cell r="M4341">
            <v>0</v>
          </cell>
        </row>
        <row r="4342">
          <cell r="A4342">
            <v>4340</v>
          </cell>
          <cell r="B4342">
            <v>74</v>
          </cell>
          <cell r="C4342" t="str">
            <v>082</v>
          </cell>
          <cell r="D4342" t="str">
            <v xml:space="preserve">DUXBURY                      </v>
          </cell>
          <cell r="E4342">
            <v>0</v>
          </cell>
          <cell r="G4342">
            <v>8610</v>
          </cell>
          <cell r="H4342" t="str">
            <v>Crossing Guards, Inspections, Bank Charges (5500)</v>
          </cell>
          <cell r="I4342">
            <v>0</v>
          </cell>
          <cell r="J4342">
            <v>7609</v>
          </cell>
          <cell r="K4342">
            <v>7609</v>
          </cell>
          <cell r="L4342">
            <v>2.0356234368985628E-2</v>
          </cell>
          <cell r="M4342">
            <v>2.3973660165726707</v>
          </cell>
        </row>
        <row r="4343">
          <cell r="A4343">
            <v>4341</v>
          </cell>
          <cell r="B4343">
            <v>75</v>
          </cell>
          <cell r="C4343" t="str">
            <v>082</v>
          </cell>
          <cell r="D4343" t="str">
            <v xml:space="preserve">DUXBURY                      </v>
          </cell>
          <cell r="E4343">
            <v>14</v>
          </cell>
          <cell r="F4343" t="str">
            <v xml:space="preserve">Payments To Out-Of-District Schools </v>
          </cell>
          <cell r="I4343">
            <v>1232249</v>
          </cell>
          <cell r="J4343">
            <v>399779</v>
          </cell>
          <cell r="K4343">
            <v>1632028</v>
          </cell>
          <cell r="L4343">
            <v>4.3661380555587952</v>
          </cell>
          <cell r="M4343">
            <v>59131.449275362313</v>
          </cell>
        </row>
        <row r="4344">
          <cell r="A4344">
            <v>4342</v>
          </cell>
          <cell r="B4344">
            <v>76</v>
          </cell>
          <cell r="C4344" t="str">
            <v>082</v>
          </cell>
          <cell r="D4344" t="str">
            <v xml:space="preserve">DUXBURY                      </v>
          </cell>
          <cell r="E4344">
            <v>15</v>
          </cell>
          <cell r="F4344" t="str">
            <v>Tuition To Other Schools (9000)</v>
          </cell>
          <cell r="G4344" t="str">
            <v xml:space="preserve"> </v>
          </cell>
          <cell r="I4344">
            <v>1064355</v>
          </cell>
          <cell r="J4344">
            <v>399779</v>
          </cell>
          <cell r="K4344">
            <v>1464134</v>
          </cell>
          <cell r="L4344">
            <v>3.916973958680563</v>
          </cell>
          <cell r="M4344">
            <v>53048.333333333328</v>
          </cell>
        </row>
        <row r="4345">
          <cell r="A4345">
            <v>4343</v>
          </cell>
          <cell r="B4345">
            <v>77</v>
          </cell>
          <cell r="C4345" t="str">
            <v>082</v>
          </cell>
          <cell r="D4345" t="str">
            <v xml:space="preserve">DUXBURY                      </v>
          </cell>
          <cell r="E4345">
            <v>16</v>
          </cell>
          <cell r="F4345" t="str">
            <v>Out-of-District Transportation (3300)</v>
          </cell>
          <cell r="I4345">
            <v>167894</v>
          </cell>
          <cell r="K4345">
            <v>167894</v>
          </cell>
          <cell r="L4345">
            <v>0.44916409687823272</v>
          </cell>
          <cell r="M4345">
            <v>6083.115942028985</v>
          </cell>
        </row>
        <row r="4346">
          <cell r="A4346">
            <v>4344</v>
          </cell>
          <cell r="B4346">
            <v>78</v>
          </cell>
          <cell r="C4346" t="str">
            <v>082</v>
          </cell>
          <cell r="D4346" t="str">
            <v xml:space="preserve">DUXBURY                      </v>
          </cell>
          <cell r="E4346">
            <v>17</v>
          </cell>
          <cell r="F4346" t="str">
            <v>TOTAL EXPENDITURES</v>
          </cell>
          <cell r="I4346">
            <v>33663931</v>
          </cell>
          <cell r="J4346">
            <v>3715281</v>
          </cell>
          <cell r="K4346">
            <v>37379212</v>
          </cell>
          <cell r="L4346">
            <v>100.00000000000001</v>
          </cell>
          <cell r="M4346">
            <v>11675.530844916446</v>
          </cell>
        </row>
        <row r="4347">
          <cell r="A4347">
            <v>4345</v>
          </cell>
          <cell r="B4347">
            <v>79</v>
          </cell>
          <cell r="C4347" t="str">
            <v>082</v>
          </cell>
          <cell r="D4347" t="str">
            <v xml:space="preserve">DUXBURY                      </v>
          </cell>
          <cell r="E4347">
            <v>18</v>
          </cell>
          <cell r="F4347" t="str">
            <v>percentage of overall spending from the general fund</v>
          </cell>
          <cell r="I4347">
            <v>90.060568960094713</v>
          </cell>
        </row>
        <row r="4348">
          <cell r="A4348">
            <v>4346</v>
          </cell>
          <cell r="B4348">
            <v>1</v>
          </cell>
          <cell r="C4348" t="str">
            <v>083</v>
          </cell>
          <cell r="D4348" t="str">
            <v xml:space="preserve">EAST BRIDGEWATER             </v>
          </cell>
          <cell r="E4348">
            <v>1</v>
          </cell>
          <cell r="F4348" t="str">
            <v>In-District FTE Average Membership</v>
          </cell>
          <cell r="G4348" t="str">
            <v xml:space="preserve"> </v>
          </cell>
        </row>
        <row r="4349">
          <cell r="A4349">
            <v>4347</v>
          </cell>
          <cell r="B4349">
            <v>2</v>
          </cell>
          <cell r="C4349" t="str">
            <v>083</v>
          </cell>
          <cell r="D4349" t="str">
            <v xml:space="preserve">EAST BRIDGEWATER             </v>
          </cell>
          <cell r="E4349">
            <v>2</v>
          </cell>
          <cell r="F4349" t="str">
            <v>Out-of-District FTE Average Membership</v>
          </cell>
          <cell r="G4349" t="str">
            <v xml:space="preserve"> </v>
          </cell>
        </row>
        <row r="4350">
          <cell r="A4350">
            <v>4348</v>
          </cell>
          <cell r="B4350">
            <v>3</v>
          </cell>
          <cell r="C4350" t="str">
            <v>083</v>
          </cell>
          <cell r="D4350" t="str">
            <v xml:space="preserve">EAST BRIDGEWATER             </v>
          </cell>
          <cell r="E4350">
            <v>3</v>
          </cell>
          <cell r="F4350" t="str">
            <v>Total FTE Average Membership</v>
          </cell>
          <cell r="G4350" t="str">
            <v xml:space="preserve"> </v>
          </cell>
        </row>
        <row r="4351">
          <cell r="A4351">
            <v>4349</v>
          </cell>
          <cell r="B4351">
            <v>4</v>
          </cell>
          <cell r="C4351" t="str">
            <v>083</v>
          </cell>
          <cell r="D4351" t="str">
            <v xml:space="preserve">EAST BRIDGEWATER             </v>
          </cell>
          <cell r="E4351">
            <v>4</v>
          </cell>
          <cell r="F4351" t="str">
            <v>Administration</v>
          </cell>
          <cell r="G4351" t="str">
            <v xml:space="preserve"> </v>
          </cell>
          <cell r="I4351">
            <v>782855</v>
          </cell>
          <cell r="J4351">
            <v>7932</v>
          </cell>
          <cell r="K4351">
            <v>790787</v>
          </cell>
          <cell r="L4351">
            <v>3.1346272802281163</v>
          </cell>
          <cell r="M4351">
            <v>343.37255753365179</v>
          </cell>
        </row>
        <row r="4352">
          <cell r="A4352">
            <v>4350</v>
          </cell>
          <cell r="B4352">
            <v>5</v>
          </cell>
          <cell r="C4352" t="str">
            <v>083</v>
          </cell>
          <cell r="D4352" t="str">
            <v xml:space="preserve">EAST BRIDGEWATER             </v>
          </cell>
          <cell r="E4352">
            <v>0</v>
          </cell>
          <cell r="G4352">
            <v>8300</v>
          </cell>
          <cell r="H4352" t="str">
            <v>School Committee (1110)</v>
          </cell>
          <cell r="I4352">
            <v>12052</v>
          </cell>
          <cell r="J4352">
            <v>0</v>
          </cell>
          <cell r="K4352">
            <v>12052</v>
          </cell>
          <cell r="L4352">
            <v>4.7773329583452005E-2</v>
          </cell>
          <cell r="M4352">
            <v>5.233174120712115</v>
          </cell>
        </row>
        <row r="4353">
          <cell r="A4353">
            <v>4351</v>
          </cell>
          <cell r="B4353">
            <v>6</v>
          </cell>
          <cell r="C4353" t="str">
            <v>083</v>
          </cell>
          <cell r="D4353" t="str">
            <v xml:space="preserve">EAST BRIDGEWATER             </v>
          </cell>
          <cell r="E4353">
            <v>0</v>
          </cell>
          <cell r="G4353">
            <v>8305</v>
          </cell>
          <cell r="H4353" t="str">
            <v>Superintendent (1210)</v>
          </cell>
          <cell r="I4353">
            <v>204174</v>
          </cell>
          <cell r="J4353">
            <v>1952</v>
          </cell>
          <cell r="K4353">
            <v>206126</v>
          </cell>
          <cell r="L4353">
            <v>0.81706980863911616</v>
          </cell>
          <cell r="M4353">
            <v>89.503256621797661</v>
          </cell>
        </row>
        <row r="4354">
          <cell r="A4354">
            <v>4352</v>
          </cell>
          <cell r="B4354">
            <v>7</v>
          </cell>
          <cell r="C4354" t="str">
            <v>083</v>
          </cell>
          <cell r="D4354" t="str">
            <v xml:space="preserve">EAST BRIDGEWATER             </v>
          </cell>
          <cell r="E4354">
            <v>0</v>
          </cell>
          <cell r="G4354">
            <v>8310</v>
          </cell>
          <cell r="H4354" t="str">
            <v>Assistant Superintendents (1220)</v>
          </cell>
          <cell r="I4354">
            <v>0</v>
          </cell>
          <cell r="J4354">
            <v>0</v>
          </cell>
          <cell r="K4354">
            <v>0</v>
          </cell>
          <cell r="L4354">
            <v>0</v>
          </cell>
          <cell r="M4354">
            <v>0</v>
          </cell>
        </row>
        <row r="4355">
          <cell r="A4355">
            <v>4353</v>
          </cell>
          <cell r="B4355">
            <v>8</v>
          </cell>
          <cell r="C4355" t="str">
            <v>083</v>
          </cell>
          <cell r="D4355" t="str">
            <v xml:space="preserve">EAST BRIDGEWATER             </v>
          </cell>
          <cell r="E4355">
            <v>0</v>
          </cell>
          <cell r="G4355">
            <v>8315</v>
          </cell>
          <cell r="H4355" t="str">
            <v>Other District-Wide Administration (1230)</v>
          </cell>
          <cell r="I4355">
            <v>0</v>
          </cell>
          <cell r="J4355">
            <v>0</v>
          </cell>
          <cell r="K4355">
            <v>0</v>
          </cell>
          <cell r="L4355">
            <v>0</v>
          </cell>
          <cell r="M4355">
            <v>0</v>
          </cell>
        </row>
        <row r="4356">
          <cell r="A4356">
            <v>4354</v>
          </cell>
          <cell r="B4356">
            <v>9</v>
          </cell>
          <cell r="C4356" t="str">
            <v>083</v>
          </cell>
          <cell r="D4356" t="str">
            <v xml:space="preserve">EAST BRIDGEWATER             </v>
          </cell>
          <cell r="E4356">
            <v>0</v>
          </cell>
          <cell r="G4356">
            <v>8320</v>
          </cell>
          <cell r="H4356" t="str">
            <v>Business and Finance (1410)</v>
          </cell>
          <cell r="I4356">
            <v>280205</v>
          </cell>
          <cell r="J4356">
            <v>0</v>
          </cell>
          <cell r="K4356">
            <v>280205</v>
          </cell>
          <cell r="L4356">
            <v>1.1107140570802496</v>
          </cell>
          <cell r="M4356">
            <v>121.66956144159792</v>
          </cell>
        </row>
        <row r="4357">
          <cell r="A4357">
            <v>4355</v>
          </cell>
          <cell r="B4357">
            <v>10</v>
          </cell>
          <cell r="C4357" t="str">
            <v>083</v>
          </cell>
          <cell r="D4357" t="str">
            <v xml:space="preserve">EAST BRIDGEWATER             </v>
          </cell>
          <cell r="E4357">
            <v>0</v>
          </cell>
          <cell r="G4357">
            <v>8325</v>
          </cell>
          <cell r="H4357" t="str">
            <v>Human Resources and Benefits (1420)</v>
          </cell>
          <cell r="I4357">
            <v>5162</v>
          </cell>
          <cell r="J4357">
            <v>0</v>
          </cell>
          <cell r="K4357">
            <v>5162</v>
          </cell>
          <cell r="L4357">
            <v>2.0461826029686297E-2</v>
          </cell>
          <cell r="M4357">
            <v>2.2414242292661744</v>
          </cell>
        </row>
        <row r="4358">
          <cell r="A4358">
            <v>4356</v>
          </cell>
          <cell r="B4358">
            <v>11</v>
          </cell>
          <cell r="C4358" t="str">
            <v>083</v>
          </cell>
          <cell r="D4358" t="str">
            <v xml:space="preserve">EAST BRIDGEWATER             </v>
          </cell>
          <cell r="E4358">
            <v>0</v>
          </cell>
          <cell r="G4358">
            <v>8330</v>
          </cell>
          <cell r="H4358" t="str">
            <v>Legal Service For School Committee (1430)</v>
          </cell>
          <cell r="I4358">
            <v>31627</v>
          </cell>
          <cell r="J4358">
            <v>0</v>
          </cell>
          <cell r="K4358">
            <v>31627</v>
          </cell>
          <cell r="L4358">
            <v>0.12536733278591408</v>
          </cell>
          <cell r="M4358">
            <v>13.732957012592271</v>
          </cell>
        </row>
        <row r="4359">
          <cell r="A4359">
            <v>4357</v>
          </cell>
          <cell r="B4359">
            <v>12</v>
          </cell>
          <cell r="C4359" t="str">
            <v>083</v>
          </cell>
          <cell r="D4359" t="str">
            <v xml:space="preserve">EAST BRIDGEWATER             </v>
          </cell>
          <cell r="E4359">
            <v>0</v>
          </cell>
          <cell r="G4359">
            <v>8335</v>
          </cell>
          <cell r="H4359" t="str">
            <v>Legal Settlements (1435)</v>
          </cell>
          <cell r="I4359">
            <v>0</v>
          </cell>
          <cell r="J4359">
            <v>0</v>
          </cell>
          <cell r="K4359">
            <v>0</v>
          </cell>
          <cell r="L4359">
            <v>0</v>
          </cell>
          <cell r="M4359">
            <v>0</v>
          </cell>
        </row>
        <row r="4360">
          <cell r="A4360">
            <v>4358</v>
          </cell>
          <cell r="B4360">
            <v>13</v>
          </cell>
          <cell r="C4360" t="str">
            <v>083</v>
          </cell>
          <cell r="D4360" t="str">
            <v xml:space="preserve">EAST BRIDGEWATER             </v>
          </cell>
          <cell r="E4360">
            <v>0</v>
          </cell>
          <cell r="G4360">
            <v>8340</v>
          </cell>
          <cell r="H4360" t="str">
            <v>District-wide Information Mgmt and Tech (1450)</v>
          </cell>
          <cell r="I4360">
            <v>249635</v>
          </cell>
          <cell r="J4360">
            <v>5980</v>
          </cell>
          <cell r="K4360">
            <v>255615</v>
          </cell>
          <cell r="L4360">
            <v>1.0132409261096984</v>
          </cell>
          <cell r="M4360">
            <v>110.99218410768563</v>
          </cell>
        </row>
        <row r="4361">
          <cell r="A4361">
            <v>4359</v>
          </cell>
          <cell r="B4361">
            <v>14</v>
          </cell>
          <cell r="C4361" t="str">
            <v>083</v>
          </cell>
          <cell r="D4361" t="str">
            <v xml:space="preserve">EAST BRIDGEWATER             </v>
          </cell>
          <cell r="E4361">
            <v>5</v>
          </cell>
          <cell r="F4361" t="str">
            <v xml:space="preserve">Instructional Leadership </v>
          </cell>
          <cell r="I4361">
            <v>1065152</v>
          </cell>
          <cell r="J4361">
            <v>205285</v>
          </cell>
          <cell r="K4361">
            <v>1270437</v>
          </cell>
          <cell r="L4361">
            <v>5.0359281045479598</v>
          </cell>
          <cell r="M4361">
            <v>551.644376899696</v>
          </cell>
        </row>
        <row r="4362">
          <cell r="A4362">
            <v>4360</v>
          </cell>
          <cell r="B4362">
            <v>15</v>
          </cell>
          <cell r="C4362" t="str">
            <v>083</v>
          </cell>
          <cell r="D4362" t="str">
            <v xml:space="preserve">EAST BRIDGEWATER             </v>
          </cell>
          <cell r="E4362">
            <v>0</v>
          </cell>
          <cell r="G4362">
            <v>8345</v>
          </cell>
          <cell r="H4362" t="str">
            <v>Curriculum Directors  (Supervisory) (2110)</v>
          </cell>
          <cell r="I4362">
            <v>83697</v>
          </cell>
          <cell r="J4362">
            <v>45348</v>
          </cell>
          <cell r="K4362">
            <v>129045</v>
          </cell>
          <cell r="L4362">
            <v>0.51152583107339555</v>
          </cell>
          <cell r="M4362">
            <v>56.033434650455924</v>
          </cell>
        </row>
        <row r="4363">
          <cell r="A4363">
            <v>4361</v>
          </cell>
          <cell r="B4363">
            <v>16</v>
          </cell>
          <cell r="C4363" t="str">
            <v>083</v>
          </cell>
          <cell r="D4363" t="str">
            <v xml:space="preserve">EAST BRIDGEWATER             </v>
          </cell>
          <cell r="E4363">
            <v>0</v>
          </cell>
          <cell r="G4363">
            <v>8350</v>
          </cell>
          <cell r="H4363" t="str">
            <v>Department Heads  (Non-Supervisory) (2120)</v>
          </cell>
          <cell r="I4363">
            <v>0</v>
          </cell>
          <cell r="J4363">
            <v>0</v>
          </cell>
          <cell r="K4363">
            <v>0</v>
          </cell>
          <cell r="L4363">
            <v>0</v>
          </cell>
          <cell r="M4363">
            <v>0</v>
          </cell>
        </row>
        <row r="4364">
          <cell r="A4364">
            <v>4362</v>
          </cell>
          <cell r="B4364">
            <v>17</v>
          </cell>
          <cell r="C4364" t="str">
            <v>083</v>
          </cell>
          <cell r="D4364" t="str">
            <v xml:space="preserve">EAST BRIDGEWATER             </v>
          </cell>
          <cell r="E4364">
            <v>0</v>
          </cell>
          <cell r="G4364">
            <v>8355</v>
          </cell>
          <cell r="H4364" t="str">
            <v>School Leadership-Building (2210)</v>
          </cell>
          <cell r="I4364">
            <v>939863</v>
          </cell>
          <cell r="J4364">
            <v>95407</v>
          </cell>
          <cell r="K4364">
            <v>1035270</v>
          </cell>
          <cell r="L4364">
            <v>4.1037416958065345</v>
          </cell>
          <cell r="M4364">
            <v>449.53104646113763</v>
          </cell>
        </row>
        <row r="4365">
          <cell r="A4365">
            <v>4363</v>
          </cell>
          <cell r="B4365">
            <v>18</v>
          </cell>
          <cell r="C4365" t="str">
            <v>083</v>
          </cell>
          <cell r="D4365" t="str">
            <v xml:space="preserve">EAST BRIDGEWATER             </v>
          </cell>
          <cell r="E4365">
            <v>0</v>
          </cell>
          <cell r="G4365">
            <v>8360</v>
          </cell>
          <cell r="H4365" t="str">
            <v>Curriculum Leaders/Dept Heads-Building Level (2220)</v>
          </cell>
          <cell r="I4365">
            <v>41592</v>
          </cell>
          <cell r="J4365">
            <v>0</v>
          </cell>
          <cell r="K4365">
            <v>41592</v>
          </cell>
          <cell r="L4365">
            <v>0.16486793262818916</v>
          </cell>
          <cell r="M4365">
            <v>18.059921841076857</v>
          </cell>
        </row>
        <row r="4366">
          <cell r="A4366">
            <v>4364</v>
          </cell>
          <cell r="B4366">
            <v>19</v>
          </cell>
          <cell r="C4366" t="str">
            <v>083</v>
          </cell>
          <cell r="D4366" t="str">
            <v xml:space="preserve">EAST BRIDGEWATER             </v>
          </cell>
          <cell r="E4366">
            <v>0</v>
          </cell>
          <cell r="G4366">
            <v>8365</v>
          </cell>
          <cell r="H4366" t="str">
            <v>Building Technology (2250)</v>
          </cell>
          <cell r="I4366">
            <v>0</v>
          </cell>
          <cell r="J4366">
            <v>60585</v>
          </cell>
          <cell r="K4366">
            <v>60585</v>
          </cell>
          <cell r="L4366">
            <v>0.24015492638677727</v>
          </cell>
          <cell r="M4366">
            <v>26.306990881458965</v>
          </cell>
        </row>
        <row r="4367">
          <cell r="A4367">
            <v>4365</v>
          </cell>
          <cell r="B4367">
            <v>20</v>
          </cell>
          <cell r="C4367" t="str">
            <v>083</v>
          </cell>
          <cell r="D4367" t="str">
            <v xml:space="preserve">EAST BRIDGEWATER             </v>
          </cell>
          <cell r="E4367">
            <v>0</v>
          </cell>
          <cell r="G4367">
            <v>8380</v>
          </cell>
          <cell r="H4367" t="str">
            <v>Instructional Coordinators and Team Leaders (2315)</v>
          </cell>
          <cell r="I4367">
            <v>0</v>
          </cell>
          <cell r="J4367">
            <v>3945</v>
          </cell>
          <cell r="K4367">
            <v>3945</v>
          </cell>
          <cell r="L4367">
            <v>1.5637718653063237E-2</v>
          </cell>
          <cell r="M4367">
            <v>1.7129830655666523</v>
          </cell>
        </row>
        <row r="4368">
          <cell r="A4368">
            <v>4366</v>
          </cell>
          <cell r="B4368">
            <v>21</v>
          </cell>
          <cell r="C4368" t="str">
            <v>083</v>
          </cell>
          <cell r="D4368" t="str">
            <v xml:space="preserve">EAST BRIDGEWATER             </v>
          </cell>
          <cell r="E4368">
            <v>6</v>
          </cell>
          <cell r="F4368" t="str">
            <v>Classroom and Specialist Teachers</v>
          </cell>
          <cell r="I4368">
            <v>8949193</v>
          </cell>
          <cell r="J4368">
            <v>903995</v>
          </cell>
          <cell r="K4368">
            <v>9853188</v>
          </cell>
          <cell r="L4368">
            <v>39.057384481556113</v>
          </cell>
          <cell r="M4368">
            <v>4278.4142422926616</v>
          </cell>
        </row>
        <row r="4369">
          <cell r="A4369">
            <v>4367</v>
          </cell>
          <cell r="B4369">
            <v>22</v>
          </cell>
          <cell r="C4369" t="str">
            <v>083</v>
          </cell>
          <cell r="D4369" t="str">
            <v xml:space="preserve">EAST BRIDGEWATER             </v>
          </cell>
          <cell r="E4369">
            <v>0</v>
          </cell>
          <cell r="G4369">
            <v>8370</v>
          </cell>
          <cell r="H4369" t="str">
            <v>Teachers, Classroom (2305)</v>
          </cell>
          <cell r="I4369">
            <v>8927536</v>
          </cell>
          <cell r="J4369">
            <v>770489</v>
          </cell>
          <cell r="K4369">
            <v>9698025</v>
          </cell>
          <cell r="L4369">
            <v>38.442328628738558</v>
          </cell>
          <cell r="M4369">
            <v>4211.0399478940508</v>
          </cell>
        </row>
        <row r="4370">
          <cell r="A4370">
            <v>4368</v>
          </cell>
          <cell r="B4370">
            <v>23</v>
          </cell>
          <cell r="C4370" t="str">
            <v>083</v>
          </cell>
          <cell r="D4370" t="str">
            <v xml:space="preserve">EAST BRIDGEWATER             </v>
          </cell>
          <cell r="E4370">
            <v>0</v>
          </cell>
          <cell r="G4370">
            <v>8375</v>
          </cell>
          <cell r="H4370" t="str">
            <v>Teachers, Specialists  (2310)</v>
          </cell>
          <cell r="I4370">
            <v>21657</v>
          </cell>
          <cell r="J4370">
            <v>133506</v>
          </cell>
          <cell r="K4370">
            <v>155163</v>
          </cell>
          <cell r="L4370">
            <v>0.61505585281755415</v>
          </cell>
          <cell r="M4370">
            <v>67.374294398610502</v>
          </cell>
        </row>
        <row r="4371">
          <cell r="A4371">
            <v>4369</v>
          </cell>
          <cell r="B4371">
            <v>24</v>
          </cell>
          <cell r="C4371" t="str">
            <v>083</v>
          </cell>
          <cell r="D4371" t="str">
            <v xml:space="preserve">EAST BRIDGEWATER             </v>
          </cell>
          <cell r="E4371">
            <v>7</v>
          </cell>
          <cell r="F4371" t="str">
            <v>Other Teaching Services</v>
          </cell>
          <cell r="I4371">
            <v>627756</v>
          </cell>
          <cell r="J4371">
            <v>320450</v>
          </cell>
          <cell r="K4371">
            <v>948206</v>
          </cell>
          <cell r="L4371">
            <v>3.7586257675909964</v>
          </cell>
          <cell r="M4371">
            <v>411.72644376899694</v>
          </cell>
        </row>
        <row r="4372">
          <cell r="A4372">
            <v>4370</v>
          </cell>
          <cell r="B4372">
            <v>25</v>
          </cell>
          <cell r="C4372" t="str">
            <v>083</v>
          </cell>
          <cell r="D4372" t="str">
            <v xml:space="preserve">EAST BRIDGEWATER             </v>
          </cell>
          <cell r="E4372">
            <v>0</v>
          </cell>
          <cell r="G4372">
            <v>8385</v>
          </cell>
          <cell r="H4372" t="str">
            <v>Medical/ Therapeutic Services (2320)</v>
          </cell>
          <cell r="I4372">
            <v>17894</v>
          </cell>
          <cell r="J4372">
            <v>34738</v>
          </cell>
          <cell r="K4372">
            <v>52632</v>
          </cell>
          <cell r="L4372">
            <v>0.20862976125425206</v>
          </cell>
          <cell r="M4372">
            <v>22.853669127225359</v>
          </cell>
        </row>
        <row r="4373">
          <cell r="A4373">
            <v>4371</v>
          </cell>
          <cell r="B4373">
            <v>26</v>
          </cell>
          <cell r="C4373" t="str">
            <v>083</v>
          </cell>
          <cell r="D4373" t="str">
            <v xml:space="preserve">EAST BRIDGEWATER             </v>
          </cell>
          <cell r="E4373">
            <v>0</v>
          </cell>
          <cell r="G4373">
            <v>8390</v>
          </cell>
          <cell r="H4373" t="str">
            <v>Substitute Teachers (2325)</v>
          </cell>
          <cell r="I4373">
            <v>164224</v>
          </cell>
          <cell r="J4373">
            <v>0</v>
          </cell>
          <cell r="K4373">
            <v>164224</v>
          </cell>
          <cell r="L4373">
            <v>0.65097305654769511</v>
          </cell>
          <cell r="M4373">
            <v>71.308727746417716</v>
          </cell>
        </row>
        <row r="4374">
          <cell r="A4374">
            <v>4372</v>
          </cell>
          <cell r="B4374">
            <v>27</v>
          </cell>
          <cell r="C4374" t="str">
            <v>083</v>
          </cell>
          <cell r="D4374" t="str">
            <v xml:space="preserve">EAST BRIDGEWATER             </v>
          </cell>
          <cell r="E4374">
            <v>0</v>
          </cell>
          <cell r="G4374">
            <v>8395</v>
          </cell>
          <cell r="H4374" t="str">
            <v>Non-Clerical Paraprofs./Instructional Assistants (2330)</v>
          </cell>
          <cell r="I4374">
            <v>365466</v>
          </cell>
          <cell r="J4374">
            <v>285712</v>
          </cell>
          <cell r="K4374">
            <v>651178</v>
          </cell>
          <cell r="L4374">
            <v>2.5812264529947817</v>
          </cell>
          <cell r="M4374">
            <v>282.75206252713849</v>
          </cell>
        </row>
        <row r="4375">
          <cell r="A4375">
            <v>4373</v>
          </cell>
          <cell r="B4375">
            <v>28</v>
          </cell>
          <cell r="C4375" t="str">
            <v>083</v>
          </cell>
          <cell r="D4375" t="str">
            <v xml:space="preserve">EAST BRIDGEWATER             </v>
          </cell>
          <cell r="E4375">
            <v>0</v>
          </cell>
          <cell r="G4375">
            <v>8400</v>
          </cell>
          <cell r="H4375" t="str">
            <v>Librarians and Media Center Directors (2340)</v>
          </cell>
          <cell r="I4375">
            <v>80172</v>
          </cell>
          <cell r="J4375">
            <v>0</v>
          </cell>
          <cell r="K4375">
            <v>80172</v>
          </cell>
          <cell r="L4375">
            <v>0.31779649679426769</v>
          </cell>
          <cell r="M4375">
            <v>34.81198436821537</v>
          </cell>
        </row>
        <row r="4376">
          <cell r="A4376">
            <v>4374</v>
          </cell>
          <cell r="B4376">
            <v>29</v>
          </cell>
          <cell r="C4376" t="str">
            <v>083</v>
          </cell>
          <cell r="D4376" t="str">
            <v xml:space="preserve">EAST BRIDGEWATER             </v>
          </cell>
          <cell r="E4376">
            <v>8</v>
          </cell>
          <cell r="F4376" t="str">
            <v>Professional Development</v>
          </cell>
          <cell r="I4376">
            <v>24147</v>
          </cell>
          <cell r="J4376">
            <v>60371</v>
          </cell>
          <cell r="K4376">
            <v>84518</v>
          </cell>
          <cell r="L4376">
            <v>0.33502375288202757</v>
          </cell>
          <cell r="M4376">
            <v>36.69908814589666</v>
          </cell>
        </row>
        <row r="4377">
          <cell r="A4377">
            <v>4375</v>
          </cell>
          <cell r="B4377">
            <v>30</v>
          </cell>
          <cell r="C4377" t="str">
            <v>083</v>
          </cell>
          <cell r="D4377" t="str">
            <v xml:space="preserve">EAST BRIDGEWATER             </v>
          </cell>
          <cell r="E4377">
            <v>0</v>
          </cell>
          <cell r="G4377">
            <v>8405</v>
          </cell>
          <cell r="H4377" t="str">
            <v>Professional Development Leadership (2351)</v>
          </cell>
          <cell r="I4377">
            <v>0</v>
          </cell>
          <cell r="J4377">
            <v>0</v>
          </cell>
          <cell r="K4377">
            <v>0</v>
          </cell>
          <cell r="L4377">
            <v>0</v>
          </cell>
          <cell r="M4377">
            <v>0</v>
          </cell>
        </row>
        <row r="4378">
          <cell r="A4378">
            <v>4376</v>
          </cell>
          <cell r="B4378">
            <v>31</v>
          </cell>
          <cell r="C4378" t="str">
            <v>083</v>
          </cell>
          <cell r="D4378" t="str">
            <v xml:space="preserve">EAST BRIDGEWATER             </v>
          </cell>
          <cell r="E4378">
            <v>0</v>
          </cell>
          <cell r="G4378">
            <v>8410</v>
          </cell>
          <cell r="H4378" t="str">
            <v>Teacher/Instructional Staff-Professional Days (2353)</v>
          </cell>
          <cell r="I4378">
            <v>0</v>
          </cell>
          <cell r="J4378">
            <v>0</v>
          </cell>
          <cell r="K4378">
            <v>0</v>
          </cell>
          <cell r="L4378">
            <v>0</v>
          </cell>
          <cell r="M4378">
            <v>0</v>
          </cell>
        </row>
        <row r="4379">
          <cell r="A4379">
            <v>4377</v>
          </cell>
          <cell r="B4379">
            <v>32</v>
          </cell>
          <cell r="C4379" t="str">
            <v>083</v>
          </cell>
          <cell r="D4379" t="str">
            <v xml:space="preserve">EAST BRIDGEWATER             </v>
          </cell>
          <cell r="E4379">
            <v>0</v>
          </cell>
          <cell r="G4379">
            <v>8415</v>
          </cell>
          <cell r="H4379" t="str">
            <v>Substitutes for Instructional Staff at Prof. Dev. (2355)</v>
          </cell>
          <cell r="I4379">
            <v>0</v>
          </cell>
          <cell r="J4379">
            <v>0</v>
          </cell>
          <cell r="K4379">
            <v>0</v>
          </cell>
          <cell r="L4379">
            <v>0</v>
          </cell>
          <cell r="M4379">
            <v>0</v>
          </cell>
        </row>
        <row r="4380">
          <cell r="A4380">
            <v>4378</v>
          </cell>
          <cell r="B4380">
            <v>33</v>
          </cell>
          <cell r="C4380" t="str">
            <v>083</v>
          </cell>
          <cell r="D4380" t="str">
            <v xml:space="preserve">EAST BRIDGEWATER             </v>
          </cell>
          <cell r="E4380">
            <v>0</v>
          </cell>
          <cell r="G4380">
            <v>8420</v>
          </cell>
          <cell r="H4380" t="str">
            <v>Prof. Dev.  Stipends, Providers and Expenses (2357)</v>
          </cell>
          <cell r="I4380">
            <v>24147</v>
          </cell>
          <cell r="J4380">
            <v>60371</v>
          </cell>
          <cell r="K4380">
            <v>84518</v>
          </cell>
          <cell r="L4380">
            <v>0.33502375288202757</v>
          </cell>
          <cell r="M4380">
            <v>36.69908814589666</v>
          </cell>
        </row>
        <row r="4381">
          <cell r="A4381">
            <v>4379</v>
          </cell>
          <cell r="B4381">
            <v>34</v>
          </cell>
          <cell r="C4381" t="str">
            <v>083</v>
          </cell>
          <cell r="D4381" t="str">
            <v xml:space="preserve">EAST BRIDGEWATER             </v>
          </cell>
          <cell r="E4381">
            <v>9</v>
          </cell>
          <cell r="F4381" t="str">
            <v>Instructional Materials, Equipment and Technology</v>
          </cell>
          <cell r="I4381">
            <v>546441</v>
          </cell>
          <cell r="J4381">
            <v>32603</v>
          </cell>
          <cell r="K4381">
            <v>579044</v>
          </cell>
          <cell r="L4381">
            <v>2.29529205570199</v>
          </cell>
          <cell r="M4381">
            <v>251.43030829353017</v>
          </cell>
        </row>
        <row r="4382">
          <cell r="A4382">
            <v>4380</v>
          </cell>
          <cell r="B4382">
            <v>35</v>
          </cell>
          <cell r="C4382" t="str">
            <v>083</v>
          </cell>
          <cell r="D4382" t="str">
            <v xml:space="preserve">EAST BRIDGEWATER             </v>
          </cell>
          <cell r="E4382">
            <v>0</v>
          </cell>
          <cell r="G4382">
            <v>8425</v>
          </cell>
          <cell r="H4382" t="str">
            <v>Textbooks &amp; Related Software/Media/Materials (2410)</v>
          </cell>
          <cell r="I4382">
            <v>24438</v>
          </cell>
          <cell r="J4382">
            <v>19795</v>
          </cell>
          <cell r="K4382">
            <v>44233</v>
          </cell>
          <cell r="L4382">
            <v>0.17533668166817395</v>
          </cell>
          <cell r="M4382">
            <v>19.206686930091184</v>
          </cell>
        </row>
        <row r="4383">
          <cell r="A4383">
            <v>4381</v>
          </cell>
          <cell r="B4383">
            <v>36</v>
          </cell>
          <cell r="C4383" t="str">
            <v>083</v>
          </cell>
          <cell r="D4383" t="str">
            <v xml:space="preserve">EAST BRIDGEWATER             </v>
          </cell>
          <cell r="E4383">
            <v>0</v>
          </cell>
          <cell r="G4383">
            <v>8430</v>
          </cell>
          <cell r="H4383" t="str">
            <v>Other Instructional Materials (2415)</v>
          </cell>
          <cell r="I4383">
            <v>210680</v>
          </cell>
          <cell r="J4383">
            <v>6635</v>
          </cell>
          <cell r="K4383">
            <v>217315</v>
          </cell>
          <cell r="L4383">
            <v>0.86142226339428085</v>
          </cell>
          <cell r="M4383">
            <v>94.361702127659569</v>
          </cell>
        </row>
        <row r="4384">
          <cell r="A4384">
            <v>4382</v>
          </cell>
          <cell r="B4384">
            <v>37</v>
          </cell>
          <cell r="C4384" t="str">
            <v>083</v>
          </cell>
          <cell r="D4384" t="str">
            <v xml:space="preserve">EAST BRIDGEWATER             </v>
          </cell>
          <cell r="E4384">
            <v>0</v>
          </cell>
          <cell r="G4384">
            <v>8435</v>
          </cell>
          <cell r="H4384" t="str">
            <v>Instructional Equipment (2420)</v>
          </cell>
          <cell r="I4384">
            <v>14194</v>
          </cell>
          <cell r="J4384">
            <v>0</v>
          </cell>
          <cell r="K4384">
            <v>14194</v>
          </cell>
          <cell r="L4384">
            <v>5.6264075681008774E-2</v>
          </cell>
          <cell r="M4384">
            <v>6.1632653061224492</v>
          </cell>
        </row>
        <row r="4385">
          <cell r="A4385">
            <v>4383</v>
          </cell>
          <cell r="B4385">
            <v>38</v>
          </cell>
          <cell r="C4385" t="str">
            <v>083</v>
          </cell>
          <cell r="D4385" t="str">
            <v xml:space="preserve">EAST BRIDGEWATER             </v>
          </cell>
          <cell r="E4385">
            <v>0</v>
          </cell>
          <cell r="G4385">
            <v>8440</v>
          </cell>
          <cell r="H4385" t="str">
            <v>General Supplies (2430)</v>
          </cell>
          <cell r="I4385">
            <v>78571</v>
          </cell>
          <cell r="J4385">
            <v>0</v>
          </cell>
          <cell r="K4385">
            <v>78571</v>
          </cell>
          <cell r="L4385">
            <v>0.31145023885673806</v>
          </cell>
          <cell r="M4385">
            <v>34.116804168475902</v>
          </cell>
        </row>
        <row r="4386">
          <cell r="A4386">
            <v>4384</v>
          </cell>
          <cell r="B4386">
            <v>39</v>
          </cell>
          <cell r="C4386" t="str">
            <v>083</v>
          </cell>
          <cell r="D4386" t="str">
            <v xml:space="preserve">EAST BRIDGEWATER             </v>
          </cell>
          <cell r="E4386">
            <v>0</v>
          </cell>
          <cell r="G4386">
            <v>8445</v>
          </cell>
          <cell r="H4386" t="str">
            <v>Other Instructional Services (2440)</v>
          </cell>
          <cell r="I4386">
            <v>96700</v>
          </cell>
          <cell r="J4386">
            <v>2238</v>
          </cell>
          <cell r="K4386">
            <v>98938</v>
          </cell>
          <cell r="L4386">
            <v>0.39218367759106987</v>
          </cell>
          <cell r="M4386">
            <v>42.960486322188451</v>
          </cell>
        </row>
        <row r="4387">
          <cell r="A4387">
            <v>4385</v>
          </cell>
          <cell r="B4387">
            <v>40</v>
          </cell>
          <cell r="C4387" t="str">
            <v>083</v>
          </cell>
          <cell r="D4387" t="str">
            <v xml:space="preserve">EAST BRIDGEWATER             </v>
          </cell>
          <cell r="E4387">
            <v>0</v>
          </cell>
          <cell r="G4387">
            <v>8450</v>
          </cell>
          <cell r="H4387" t="str">
            <v>Classroom Instructional Technology (2451)</v>
          </cell>
          <cell r="I4387">
            <v>88542</v>
          </cell>
          <cell r="J4387">
            <v>0</v>
          </cell>
          <cell r="K4387">
            <v>88542</v>
          </cell>
          <cell r="L4387">
            <v>0.35097462230152732</v>
          </cell>
          <cell r="M4387">
            <v>38.446374294398609</v>
          </cell>
        </row>
        <row r="4388">
          <cell r="A4388">
            <v>4386</v>
          </cell>
          <cell r="B4388">
            <v>41</v>
          </cell>
          <cell r="C4388" t="str">
            <v>083</v>
          </cell>
          <cell r="D4388" t="str">
            <v xml:space="preserve">EAST BRIDGEWATER             </v>
          </cell>
          <cell r="E4388">
            <v>0</v>
          </cell>
          <cell r="G4388">
            <v>8455</v>
          </cell>
          <cell r="H4388" t="str">
            <v>Other Instructional Hardware  (2453)</v>
          </cell>
          <cell r="I4388">
            <v>0</v>
          </cell>
          <cell r="J4388">
            <v>0</v>
          </cell>
          <cell r="K4388">
            <v>0</v>
          </cell>
          <cell r="L4388">
            <v>0</v>
          </cell>
          <cell r="M4388">
            <v>0</v>
          </cell>
        </row>
        <row r="4389">
          <cell r="A4389">
            <v>4387</v>
          </cell>
          <cell r="B4389">
            <v>42</v>
          </cell>
          <cell r="C4389" t="str">
            <v>083</v>
          </cell>
          <cell r="D4389" t="str">
            <v xml:space="preserve">EAST BRIDGEWATER             </v>
          </cell>
          <cell r="E4389">
            <v>0</v>
          </cell>
          <cell r="G4389">
            <v>8460</v>
          </cell>
          <cell r="H4389" t="str">
            <v>Instructional Software (2455)</v>
          </cell>
          <cell r="I4389">
            <v>33316</v>
          </cell>
          <cell r="J4389">
            <v>3935</v>
          </cell>
          <cell r="K4389">
            <v>37251</v>
          </cell>
          <cell r="L4389">
            <v>0.14766049620919106</v>
          </cell>
          <cell r="M4389">
            <v>16.174989144594008</v>
          </cell>
        </row>
        <row r="4390">
          <cell r="A4390">
            <v>4388</v>
          </cell>
          <cell r="B4390">
            <v>43</v>
          </cell>
          <cell r="C4390" t="str">
            <v>083</v>
          </cell>
          <cell r="D4390" t="str">
            <v xml:space="preserve">EAST BRIDGEWATER             </v>
          </cell>
          <cell r="E4390">
            <v>10</v>
          </cell>
          <cell r="F4390" t="str">
            <v>Guidance, Counseling and Testing</v>
          </cell>
          <cell r="I4390">
            <v>474604</v>
          </cell>
          <cell r="J4390">
            <v>110714</v>
          </cell>
          <cell r="K4390">
            <v>585318</v>
          </cell>
          <cell r="L4390">
            <v>2.3201617760643014</v>
          </cell>
          <cell r="M4390">
            <v>254.15458098132871</v>
          </cell>
        </row>
        <row r="4391">
          <cell r="A4391">
            <v>4389</v>
          </cell>
          <cell r="B4391">
            <v>44</v>
          </cell>
          <cell r="C4391" t="str">
            <v>083</v>
          </cell>
          <cell r="D4391" t="str">
            <v xml:space="preserve">EAST BRIDGEWATER             </v>
          </cell>
          <cell r="E4391">
            <v>0</v>
          </cell>
          <cell r="G4391">
            <v>8465</v>
          </cell>
          <cell r="H4391" t="str">
            <v>Guidance and Adjustment Counselors (2710)</v>
          </cell>
          <cell r="I4391">
            <v>400855</v>
          </cell>
          <cell r="J4391">
            <v>53906</v>
          </cell>
          <cell r="K4391">
            <v>454761</v>
          </cell>
          <cell r="L4391">
            <v>1.8026424771573362</v>
          </cell>
          <cell r="M4391">
            <v>197.46461137646548</v>
          </cell>
        </row>
        <row r="4392">
          <cell r="A4392">
            <v>4390</v>
          </cell>
          <cell r="B4392">
            <v>45</v>
          </cell>
          <cell r="C4392" t="str">
            <v>083</v>
          </cell>
          <cell r="D4392" t="str">
            <v xml:space="preserve">EAST BRIDGEWATER             </v>
          </cell>
          <cell r="E4392">
            <v>0</v>
          </cell>
          <cell r="G4392">
            <v>8470</v>
          </cell>
          <cell r="H4392" t="str">
            <v>Testing and Assessment (2720)</v>
          </cell>
          <cell r="I4392">
            <v>8234</v>
          </cell>
          <cell r="J4392">
            <v>0</v>
          </cell>
          <cell r="K4392">
            <v>8234</v>
          </cell>
          <cell r="L4392">
            <v>3.2639030516938582E-2</v>
          </cell>
          <cell r="M4392">
            <v>3.5753365175857579</v>
          </cell>
        </row>
        <row r="4393">
          <cell r="A4393">
            <v>4391</v>
          </cell>
          <cell r="B4393">
            <v>46</v>
          </cell>
          <cell r="C4393" t="str">
            <v>083</v>
          </cell>
          <cell r="D4393" t="str">
            <v xml:space="preserve">EAST BRIDGEWATER             </v>
          </cell>
          <cell r="E4393">
            <v>0</v>
          </cell>
          <cell r="G4393">
            <v>8475</v>
          </cell>
          <cell r="H4393" t="str">
            <v>Psychological Services (2800)</v>
          </cell>
          <cell r="I4393">
            <v>65515</v>
          </cell>
          <cell r="J4393">
            <v>56808</v>
          </cell>
          <cell r="K4393">
            <v>122323</v>
          </cell>
          <cell r="L4393">
            <v>0.48488026839002651</v>
          </cell>
          <cell r="M4393">
            <v>53.114633087277461</v>
          </cell>
        </row>
        <row r="4394">
          <cell r="A4394">
            <v>4392</v>
          </cell>
          <cell r="B4394">
            <v>47</v>
          </cell>
          <cell r="C4394" t="str">
            <v>083</v>
          </cell>
          <cell r="D4394" t="str">
            <v xml:space="preserve">EAST BRIDGEWATER             </v>
          </cell>
          <cell r="E4394">
            <v>11</v>
          </cell>
          <cell r="F4394" t="str">
            <v>Pupil Services</v>
          </cell>
          <cell r="I4394">
            <v>1340352</v>
          </cell>
          <cell r="J4394">
            <v>883215</v>
          </cell>
          <cell r="K4394">
            <v>2223567</v>
          </cell>
          <cell r="L4394">
            <v>8.8140722819355801</v>
          </cell>
          <cell r="M4394">
            <v>965.5089014329136</v>
          </cell>
        </row>
        <row r="4395">
          <cell r="A4395">
            <v>4393</v>
          </cell>
          <cell r="B4395">
            <v>48</v>
          </cell>
          <cell r="C4395" t="str">
            <v>083</v>
          </cell>
          <cell r="D4395" t="str">
            <v xml:space="preserve">EAST BRIDGEWATER             </v>
          </cell>
          <cell r="E4395">
            <v>0</v>
          </cell>
          <cell r="G4395">
            <v>8485</v>
          </cell>
          <cell r="H4395" t="str">
            <v>Attendance and Parent Liaison Services (3100)</v>
          </cell>
          <cell r="I4395">
            <v>0</v>
          </cell>
          <cell r="J4395">
            <v>0</v>
          </cell>
          <cell r="K4395">
            <v>0</v>
          </cell>
          <cell r="L4395">
            <v>0</v>
          </cell>
          <cell r="M4395">
            <v>0</v>
          </cell>
        </row>
        <row r="4396">
          <cell r="A4396">
            <v>4394</v>
          </cell>
          <cell r="B4396">
            <v>49</v>
          </cell>
          <cell r="C4396" t="str">
            <v>083</v>
          </cell>
          <cell r="D4396" t="str">
            <v xml:space="preserve">EAST BRIDGEWATER             </v>
          </cell>
          <cell r="E4396">
            <v>0</v>
          </cell>
          <cell r="G4396">
            <v>8490</v>
          </cell>
          <cell r="H4396" t="str">
            <v>Medical/Health Services (3200)</v>
          </cell>
          <cell r="I4396">
            <v>235230</v>
          </cell>
          <cell r="J4396">
            <v>12900</v>
          </cell>
          <cell r="K4396">
            <v>248130</v>
          </cell>
          <cell r="L4396">
            <v>0.98357088197327791</v>
          </cell>
          <cell r="M4396">
            <v>107.74207555362571</v>
          </cell>
        </row>
        <row r="4397">
          <cell r="A4397">
            <v>4395</v>
          </cell>
          <cell r="B4397">
            <v>50</v>
          </cell>
          <cell r="C4397" t="str">
            <v>083</v>
          </cell>
          <cell r="D4397" t="str">
            <v xml:space="preserve">EAST BRIDGEWATER             </v>
          </cell>
          <cell r="E4397">
            <v>0</v>
          </cell>
          <cell r="G4397">
            <v>8495</v>
          </cell>
          <cell r="H4397" t="str">
            <v>In-District Transportation (3300)</v>
          </cell>
          <cell r="I4397">
            <v>853928</v>
          </cell>
          <cell r="J4397">
            <v>100290</v>
          </cell>
          <cell r="K4397">
            <v>954218</v>
          </cell>
          <cell r="L4397">
            <v>3.7824569373101897</v>
          </cell>
          <cell r="M4397">
            <v>414.33695180199737</v>
          </cell>
        </row>
        <row r="4398">
          <cell r="A4398">
            <v>4396</v>
          </cell>
          <cell r="B4398">
            <v>51</v>
          </cell>
          <cell r="C4398" t="str">
            <v>083</v>
          </cell>
          <cell r="D4398" t="str">
            <v xml:space="preserve">EAST BRIDGEWATER             </v>
          </cell>
          <cell r="E4398">
            <v>0</v>
          </cell>
          <cell r="G4398">
            <v>8500</v>
          </cell>
          <cell r="H4398" t="str">
            <v>Food Salaries and Other Expenses (3400)</v>
          </cell>
          <cell r="I4398">
            <v>0</v>
          </cell>
          <cell r="J4398">
            <v>531823</v>
          </cell>
          <cell r="K4398">
            <v>531823</v>
          </cell>
          <cell r="L4398">
            <v>2.1081111399817618</v>
          </cell>
          <cell r="M4398">
            <v>230.92618323925313</v>
          </cell>
        </row>
        <row r="4399">
          <cell r="A4399">
            <v>4397</v>
          </cell>
          <cell r="B4399">
            <v>52</v>
          </cell>
          <cell r="C4399" t="str">
            <v>083</v>
          </cell>
          <cell r="D4399" t="str">
            <v xml:space="preserve">EAST BRIDGEWATER             </v>
          </cell>
          <cell r="E4399">
            <v>0</v>
          </cell>
          <cell r="G4399">
            <v>8505</v>
          </cell>
          <cell r="H4399" t="str">
            <v>Athletics (3510)</v>
          </cell>
          <cell r="I4399">
            <v>173606</v>
          </cell>
          <cell r="J4399">
            <v>209133</v>
          </cell>
          <cell r="K4399">
            <v>382739</v>
          </cell>
          <cell r="L4399">
            <v>1.5171520404448089</v>
          </cell>
          <cell r="M4399">
            <v>166.19148936170214</v>
          </cell>
        </row>
        <row r="4400">
          <cell r="A4400">
            <v>4398</v>
          </cell>
          <cell r="B4400">
            <v>53</v>
          </cell>
          <cell r="C4400" t="str">
            <v>083</v>
          </cell>
          <cell r="D4400" t="str">
            <v xml:space="preserve">EAST BRIDGEWATER             </v>
          </cell>
          <cell r="E4400">
            <v>0</v>
          </cell>
          <cell r="G4400">
            <v>8510</v>
          </cell>
          <cell r="H4400" t="str">
            <v>Other Student Body Activities (3520)</v>
          </cell>
          <cell r="I4400">
            <v>76470</v>
          </cell>
          <cell r="J4400">
            <v>3163</v>
          </cell>
          <cell r="K4400">
            <v>79633</v>
          </cell>
          <cell r="L4400">
            <v>0.31565993650174523</v>
          </cell>
          <cell r="M4400">
            <v>34.577941815023884</v>
          </cell>
        </row>
        <row r="4401">
          <cell r="A4401">
            <v>4399</v>
          </cell>
          <cell r="B4401">
            <v>54</v>
          </cell>
          <cell r="C4401" t="str">
            <v>083</v>
          </cell>
          <cell r="D4401" t="str">
            <v xml:space="preserve">EAST BRIDGEWATER             </v>
          </cell>
          <cell r="E4401">
            <v>0</v>
          </cell>
          <cell r="G4401">
            <v>8515</v>
          </cell>
          <cell r="H4401" t="str">
            <v>School Security  (3600)</v>
          </cell>
          <cell r="I4401">
            <v>1118</v>
          </cell>
          <cell r="J4401">
            <v>25906</v>
          </cell>
          <cell r="K4401">
            <v>27024</v>
          </cell>
          <cell r="L4401">
            <v>0.10712134572379746</v>
          </cell>
          <cell r="M4401">
            <v>11.734259661311333</v>
          </cell>
        </row>
        <row r="4402">
          <cell r="A4402">
            <v>4400</v>
          </cell>
          <cell r="B4402">
            <v>55</v>
          </cell>
          <cell r="C4402" t="str">
            <v>083</v>
          </cell>
          <cell r="D4402" t="str">
            <v xml:space="preserve">EAST BRIDGEWATER             </v>
          </cell>
          <cell r="E4402">
            <v>12</v>
          </cell>
          <cell r="F4402" t="str">
            <v>Operations and Maintenance</v>
          </cell>
          <cell r="I4402">
            <v>1391639</v>
          </cell>
          <cell r="J4402">
            <v>98507</v>
          </cell>
          <cell r="K4402">
            <v>1490146</v>
          </cell>
          <cell r="L4402">
            <v>5.9068400253453923</v>
          </cell>
          <cell r="M4402">
            <v>647.04559270516722</v>
          </cell>
        </row>
        <row r="4403">
          <cell r="A4403">
            <v>4401</v>
          </cell>
          <cell r="B4403">
            <v>56</v>
          </cell>
          <cell r="C4403" t="str">
            <v>083</v>
          </cell>
          <cell r="D4403" t="str">
            <v xml:space="preserve">EAST BRIDGEWATER             </v>
          </cell>
          <cell r="E4403">
            <v>0</v>
          </cell>
          <cell r="G4403">
            <v>8520</v>
          </cell>
          <cell r="H4403" t="str">
            <v>Custodial Services (4110)</v>
          </cell>
          <cell r="I4403">
            <v>629306</v>
          </cell>
          <cell r="J4403">
            <v>86254</v>
          </cell>
          <cell r="K4403">
            <v>715560</v>
          </cell>
          <cell r="L4403">
            <v>2.836432435839273</v>
          </cell>
          <cell r="M4403">
            <v>310.70777247069043</v>
          </cell>
        </row>
        <row r="4404">
          <cell r="A4404">
            <v>4402</v>
          </cell>
          <cell r="B4404">
            <v>57</v>
          </cell>
          <cell r="C4404" t="str">
            <v>083</v>
          </cell>
          <cell r="D4404" t="str">
            <v xml:space="preserve">EAST BRIDGEWATER             </v>
          </cell>
          <cell r="E4404">
            <v>0</v>
          </cell>
          <cell r="G4404">
            <v>8525</v>
          </cell>
          <cell r="H4404" t="str">
            <v>Heating of Buildings (4120)</v>
          </cell>
          <cell r="I4404">
            <v>66946</v>
          </cell>
          <cell r="J4404">
            <v>0</v>
          </cell>
          <cell r="K4404">
            <v>66946</v>
          </cell>
          <cell r="L4404">
            <v>0.26536950898554412</v>
          </cell>
          <cell r="M4404">
            <v>29.069040382110291</v>
          </cell>
        </row>
        <row r="4405">
          <cell r="A4405">
            <v>4403</v>
          </cell>
          <cell r="B4405">
            <v>58</v>
          </cell>
          <cell r="C4405" t="str">
            <v>083</v>
          </cell>
          <cell r="D4405" t="str">
            <v xml:space="preserve">EAST BRIDGEWATER             </v>
          </cell>
          <cell r="E4405">
            <v>0</v>
          </cell>
          <cell r="G4405">
            <v>8530</v>
          </cell>
          <cell r="H4405" t="str">
            <v>Utility Services (4130)</v>
          </cell>
          <cell r="I4405">
            <v>425145</v>
          </cell>
          <cell r="J4405">
            <v>0</v>
          </cell>
          <cell r="K4405">
            <v>425145</v>
          </cell>
          <cell r="L4405">
            <v>1.6852466151474197</v>
          </cell>
          <cell r="M4405">
            <v>184.6048632218845</v>
          </cell>
        </row>
        <row r="4406">
          <cell r="A4406">
            <v>4404</v>
          </cell>
          <cell r="B4406">
            <v>59</v>
          </cell>
          <cell r="C4406" t="str">
            <v>083</v>
          </cell>
          <cell r="D4406" t="str">
            <v xml:space="preserve">EAST BRIDGEWATER             </v>
          </cell>
          <cell r="E4406">
            <v>0</v>
          </cell>
          <cell r="G4406">
            <v>8535</v>
          </cell>
          <cell r="H4406" t="str">
            <v>Maintenance of Grounds (4210)</v>
          </cell>
          <cell r="I4406">
            <v>88383</v>
          </cell>
          <cell r="J4406">
            <v>2000</v>
          </cell>
          <cell r="K4406">
            <v>90383</v>
          </cell>
          <cell r="L4406">
            <v>0.35827222433962352</v>
          </cell>
          <cell r="M4406">
            <v>39.245766391663047</v>
          </cell>
        </row>
        <row r="4407">
          <cell r="A4407">
            <v>4405</v>
          </cell>
          <cell r="B4407">
            <v>60</v>
          </cell>
          <cell r="C4407" t="str">
            <v>083</v>
          </cell>
          <cell r="D4407" t="str">
            <v xml:space="preserve">EAST BRIDGEWATER             </v>
          </cell>
          <cell r="E4407">
            <v>0</v>
          </cell>
          <cell r="G4407">
            <v>8540</v>
          </cell>
          <cell r="H4407" t="str">
            <v>Maintenance of Buildings (4220)</v>
          </cell>
          <cell r="I4407">
            <v>152156</v>
          </cell>
          <cell r="J4407">
            <v>10253</v>
          </cell>
          <cell r="K4407">
            <v>162409</v>
          </cell>
          <cell r="L4407">
            <v>0.64377851678716036</v>
          </cell>
          <cell r="M4407">
            <v>70.520625271385143</v>
          </cell>
        </row>
        <row r="4408">
          <cell r="A4408">
            <v>4406</v>
          </cell>
          <cell r="B4408">
            <v>61</v>
          </cell>
          <cell r="C4408" t="str">
            <v>083</v>
          </cell>
          <cell r="D4408" t="str">
            <v xml:space="preserve">EAST BRIDGEWATER             </v>
          </cell>
          <cell r="E4408">
            <v>0</v>
          </cell>
          <cell r="G4408">
            <v>8545</v>
          </cell>
          <cell r="H4408" t="str">
            <v>Building Security System (4225)</v>
          </cell>
          <cell r="I4408">
            <v>2487</v>
          </cell>
          <cell r="J4408">
            <v>0</v>
          </cell>
          <cell r="K4408">
            <v>2487</v>
          </cell>
          <cell r="L4408">
            <v>9.8583032421212351E-3</v>
          </cell>
          <cell r="M4408">
            <v>1.0798957881024751</v>
          </cell>
        </row>
        <row r="4409">
          <cell r="A4409">
            <v>4407</v>
          </cell>
          <cell r="B4409">
            <v>62</v>
          </cell>
          <cell r="C4409" t="str">
            <v>083</v>
          </cell>
          <cell r="D4409" t="str">
            <v xml:space="preserve">EAST BRIDGEWATER             </v>
          </cell>
          <cell r="E4409">
            <v>0</v>
          </cell>
          <cell r="G4409">
            <v>8550</v>
          </cell>
          <cell r="H4409" t="str">
            <v>Maintenance of Equipment (4230)</v>
          </cell>
          <cell r="I4409">
            <v>27216</v>
          </cell>
          <cell r="J4409">
            <v>0</v>
          </cell>
          <cell r="K4409">
            <v>27216</v>
          </cell>
          <cell r="L4409">
            <v>0.10788242100425073</v>
          </cell>
          <cell r="M4409">
            <v>11.817629179331307</v>
          </cell>
        </row>
        <row r="4410">
          <cell r="A4410">
            <v>4408</v>
          </cell>
          <cell r="B4410">
            <v>63</v>
          </cell>
          <cell r="C4410" t="str">
            <v>083</v>
          </cell>
          <cell r="D4410" t="str">
            <v xml:space="preserve">EAST BRIDGEWATER             </v>
          </cell>
          <cell r="E4410">
            <v>0</v>
          </cell>
          <cell r="G4410">
            <v>8555</v>
          </cell>
          <cell r="H4410" t="str">
            <v xml:space="preserve">Extraordinary Maintenance (4300)   </v>
          </cell>
          <cell r="I4410">
            <v>0</v>
          </cell>
          <cell r="J4410">
            <v>0</v>
          </cell>
          <cell r="K4410">
            <v>0</v>
          </cell>
          <cell r="L4410">
            <v>0</v>
          </cell>
          <cell r="M4410">
            <v>0</v>
          </cell>
        </row>
        <row r="4411">
          <cell r="A4411">
            <v>4409</v>
          </cell>
          <cell r="B4411">
            <v>64</v>
          </cell>
          <cell r="C4411" t="str">
            <v>083</v>
          </cell>
          <cell r="D4411" t="str">
            <v xml:space="preserve">EAST BRIDGEWATER             </v>
          </cell>
          <cell r="E4411">
            <v>0</v>
          </cell>
          <cell r="G4411">
            <v>8560</v>
          </cell>
          <cell r="H4411" t="str">
            <v>Networking and Telecommunications (4400)</v>
          </cell>
          <cell r="I4411">
            <v>0</v>
          </cell>
          <cell r="J4411">
            <v>0</v>
          </cell>
          <cell r="K4411">
            <v>0</v>
          </cell>
          <cell r="L4411">
            <v>0</v>
          </cell>
          <cell r="M4411">
            <v>0</v>
          </cell>
        </row>
        <row r="4412">
          <cell r="A4412">
            <v>4410</v>
          </cell>
          <cell r="B4412">
            <v>65</v>
          </cell>
          <cell r="C4412" t="str">
            <v>083</v>
          </cell>
          <cell r="D4412" t="str">
            <v xml:space="preserve">EAST BRIDGEWATER             </v>
          </cell>
          <cell r="E4412">
            <v>0</v>
          </cell>
          <cell r="G4412">
            <v>8565</v>
          </cell>
          <cell r="H4412" t="str">
            <v>Technology Maintenance (4450)</v>
          </cell>
          <cell r="I4412">
            <v>0</v>
          </cell>
          <cell r="J4412">
            <v>0</v>
          </cell>
          <cell r="K4412">
            <v>0</v>
          </cell>
          <cell r="L4412">
            <v>0</v>
          </cell>
          <cell r="M4412">
            <v>0</v>
          </cell>
        </row>
        <row r="4413">
          <cell r="A4413">
            <v>4411</v>
          </cell>
          <cell r="B4413">
            <v>66</v>
          </cell>
          <cell r="C4413" t="str">
            <v>083</v>
          </cell>
          <cell r="D4413" t="str">
            <v xml:space="preserve">EAST BRIDGEWATER             </v>
          </cell>
          <cell r="E4413">
            <v>13</v>
          </cell>
          <cell r="F4413" t="str">
            <v>Insurance, Retirement Programs and Other</v>
          </cell>
          <cell r="I4413">
            <v>4529875</v>
          </cell>
          <cell r="J4413">
            <v>69058</v>
          </cell>
          <cell r="K4413">
            <v>4598933</v>
          </cell>
          <cell r="L4413">
            <v>18.229865743545773</v>
          </cell>
          <cell r="M4413">
            <v>1996.9313938341295</v>
          </cell>
        </row>
        <row r="4414">
          <cell r="A4414">
            <v>4412</v>
          </cell>
          <cell r="B4414">
            <v>67</v>
          </cell>
          <cell r="C4414" t="str">
            <v>083</v>
          </cell>
          <cell r="D4414" t="str">
            <v xml:space="preserve">EAST BRIDGEWATER             </v>
          </cell>
          <cell r="E4414">
            <v>0</v>
          </cell>
          <cell r="G4414">
            <v>8570</v>
          </cell>
          <cell r="H4414" t="str">
            <v>Employer Retirement Contributions (5100)</v>
          </cell>
          <cell r="I4414">
            <v>601185</v>
          </cell>
          <cell r="J4414">
            <v>69058</v>
          </cell>
          <cell r="K4414">
            <v>670243</v>
          </cell>
          <cell r="L4414">
            <v>2.6567988499835398</v>
          </cell>
          <cell r="M4414">
            <v>291.03039513677811</v>
          </cell>
        </row>
        <row r="4415">
          <cell r="A4415">
            <v>4413</v>
          </cell>
          <cell r="B4415">
            <v>68</v>
          </cell>
          <cell r="C4415" t="str">
            <v>083</v>
          </cell>
          <cell r="D4415" t="str">
            <v xml:space="preserve">EAST BRIDGEWATER             </v>
          </cell>
          <cell r="E4415">
            <v>0</v>
          </cell>
          <cell r="G4415">
            <v>8575</v>
          </cell>
          <cell r="H4415" t="str">
            <v>Insurance for Active Employees (5200)</v>
          </cell>
          <cell r="I4415">
            <v>2585687</v>
          </cell>
          <cell r="J4415">
            <v>0</v>
          </cell>
          <cell r="K4415">
            <v>2585687</v>
          </cell>
          <cell r="L4415">
            <v>10.249491972340463</v>
          </cell>
          <cell r="M4415">
            <v>1122.7472861485019</v>
          </cell>
        </row>
        <row r="4416">
          <cell r="A4416">
            <v>4414</v>
          </cell>
          <cell r="B4416">
            <v>69</v>
          </cell>
          <cell r="C4416" t="str">
            <v>083</v>
          </cell>
          <cell r="D4416" t="str">
            <v xml:space="preserve">EAST BRIDGEWATER             </v>
          </cell>
          <cell r="E4416">
            <v>0</v>
          </cell>
          <cell r="G4416">
            <v>8580</v>
          </cell>
          <cell r="H4416" t="str">
            <v>Insurance for Retired School Employees (5250)</v>
          </cell>
          <cell r="I4416">
            <v>1110970</v>
          </cell>
          <cell r="J4416">
            <v>0</v>
          </cell>
          <cell r="K4416">
            <v>1110970</v>
          </cell>
          <cell r="L4416">
            <v>4.4038114808602451</v>
          </cell>
          <cell r="M4416">
            <v>482.40121580547111</v>
          </cell>
        </row>
        <row r="4417">
          <cell r="A4417">
            <v>4415</v>
          </cell>
          <cell r="B4417">
            <v>70</v>
          </cell>
          <cell r="C4417" t="str">
            <v>083</v>
          </cell>
          <cell r="D4417" t="str">
            <v xml:space="preserve">EAST BRIDGEWATER             </v>
          </cell>
          <cell r="E4417">
            <v>0</v>
          </cell>
          <cell r="G4417">
            <v>8585</v>
          </cell>
          <cell r="H4417" t="str">
            <v>Other Non-Employee Insurance (5260)</v>
          </cell>
          <cell r="I4417">
            <v>105443</v>
          </cell>
          <cell r="J4417">
            <v>0</v>
          </cell>
          <cell r="K4417">
            <v>105443</v>
          </cell>
          <cell r="L4417">
            <v>0.41796906665017669</v>
          </cell>
          <cell r="M4417">
            <v>45.785062961354754</v>
          </cell>
        </row>
        <row r="4418">
          <cell r="A4418">
            <v>4416</v>
          </cell>
          <cell r="B4418">
            <v>71</v>
          </cell>
          <cell r="C4418" t="str">
            <v>083</v>
          </cell>
          <cell r="D4418" t="str">
            <v xml:space="preserve">EAST BRIDGEWATER             </v>
          </cell>
          <cell r="E4418">
            <v>0</v>
          </cell>
          <cell r="G4418">
            <v>8590</v>
          </cell>
          <cell r="H4418" t="str">
            <v xml:space="preserve">Rental Lease of Equipment (5300)   </v>
          </cell>
          <cell r="I4418">
            <v>0</v>
          </cell>
          <cell r="J4418">
            <v>0</v>
          </cell>
          <cell r="K4418">
            <v>0</v>
          </cell>
          <cell r="L4418">
            <v>0</v>
          </cell>
          <cell r="M4418">
            <v>0</v>
          </cell>
        </row>
        <row r="4419">
          <cell r="A4419">
            <v>4417</v>
          </cell>
          <cell r="B4419">
            <v>72</v>
          </cell>
          <cell r="C4419" t="str">
            <v>083</v>
          </cell>
          <cell r="D4419" t="str">
            <v xml:space="preserve">EAST BRIDGEWATER             </v>
          </cell>
          <cell r="E4419">
            <v>0</v>
          </cell>
          <cell r="G4419">
            <v>8595</v>
          </cell>
          <cell r="H4419" t="str">
            <v>Rental Lease  of Buildings (5350)</v>
          </cell>
          <cell r="I4419">
            <v>0</v>
          </cell>
          <cell r="J4419">
            <v>0</v>
          </cell>
          <cell r="K4419">
            <v>0</v>
          </cell>
          <cell r="L4419">
            <v>0</v>
          </cell>
          <cell r="M4419">
            <v>0</v>
          </cell>
        </row>
        <row r="4420">
          <cell r="A4420">
            <v>4418</v>
          </cell>
          <cell r="B4420">
            <v>73</v>
          </cell>
          <cell r="C4420" t="str">
            <v>083</v>
          </cell>
          <cell r="D4420" t="str">
            <v xml:space="preserve">EAST BRIDGEWATER             </v>
          </cell>
          <cell r="E4420">
            <v>0</v>
          </cell>
          <cell r="G4420">
            <v>8600</v>
          </cell>
          <cell r="H4420" t="str">
            <v>Short Term Interest RAN's (5400)</v>
          </cell>
          <cell r="I4420">
            <v>0</v>
          </cell>
          <cell r="J4420">
            <v>0</v>
          </cell>
          <cell r="K4420">
            <v>0</v>
          </cell>
          <cell r="L4420">
            <v>0</v>
          </cell>
          <cell r="M4420">
            <v>0</v>
          </cell>
        </row>
        <row r="4421">
          <cell r="A4421">
            <v>4419</v>
          </cell>
          <cell r="B4421">
            <v>74</v>
          </cell>
          <cell r="C4421" t="str">
            <v>083</v>
          </cell>
          <cell r="D4421" t="str">
            <v xml:space="preserve">EAST BRIDGEWATER             </v>
          </cell>
          <cell r="E4421">
            <v>0</v>
          </cell>
          <cell r="G4421">
            <v>8610</v>
          </cell>
          <cell r="H4421" t="str">
            <v>Crossing Guards, Inspections, Bank Charges (5500)</v>
          </cell>
          <cell r="I4421">
            <v>126590</v>
          </cell>
          <cell r="J4421">
            <v>0</v>
          </cell>
          <cell r="K4421">
            <v>126590</v>
          </cell>
          <cell r="L4421">
            <v>0.50179437371134994</v>
          </cell>
          <cell r="M4421">
            <v>54.967433782023448</v>
          </cell>
        </row>
        <row r="4422">
          <cell r="A4422">
            <v>4420</v>
          </cell>
          <cell r="B4422">
            <v>75</v>
          </cell>
          <cell r="C4422" t="str">
            <v>083</v>
          </cell>
          <cell r="D4422" t="str">
            <v xml:space="preserve">EAST BRIDGEWATER             </v>
          </cell>
          <cell r="E4422">
            <v>14</v>
          </cell>
          <cell r="F4422" t="str">
            <v xml:space="preserve">Payments To Out-Of-District Schools </v>
          </cell>
          <cell r="I4422">
            <v>2484347</v>
          </cell>
          <cell r="J4422">
            <v>318974</v>
          </cell>
          <cell r="K4422">
            <v>2803321</v>
          </cell>
          <cell r="L4422">
            <v>11.112178730601746</v>
          </cell>
          <cell r="M4422">
            <v>32558.896631823463</v>
          </cell>
        </row>
        <row r="4423">
          <cell r="A4423">
            <v>4421</v>
          </cell>
          <cell r="B4423">
            <v>76</v>
          </cell>
          <cell r="C4423" t="str">
            <v>083</v>
          </cell>
          <cell r="D4423" t="str">
            <v xml:space="preserve">EAST BRIDGEWATER             </v>
          </cell>
          <cell r="E4423">
            <v>15</v>
          </cell>
          <cell r="F4423" t="str">
            <v>Tuition To Other Schools (9000)</v>
          </cell>
          <cell r="G4423" t="str">
            <v xml:space="preserve"> </v>
          </cell>
          <cell r="I4423">
            <v>1969614</v>
          </cell>
          <cell r="J4423">
            <v>318974</v>
          </cell>
          <cell r="K4423">
            <v>2288588</v>
          </cell>
          <cell r="L4423">
            <v>9.0718112184478308</v>
          </cell>
          <cell r="M4423">
            <v>26580.580720092916</v>
          </cell>
        </row>
        <row r="4424">
          <cell r="A4424">
            <v>4422</v>
          </cell>
          <cell r="B4424">
            <v>77</v>
          </cell>
          <cell r="C4424" t="str">
            <v>083</v>
          </cell>
          <cell r="D4424" t="str">
            <v xml:space="preserve">EAST BRIDGEWATER             </v>
          </cell>
          <cell r="E4424">
            <v>16</v>
          </cell>
          <cell r="F4424" t="str">
            <v>Out-of-District Transportation (3300)</v>
          </cell>
          <cell r="I4424">
            <v>514733</v>
          </cell>
          <cell r="K4424">
            <v>514733</v>
          </cell>
          <cell r="L4424">
            <v>2.0403675121539164</v>
          </cell>
          <cell r="M4424">
            <v>5978.3159117305458</v>
          </cell>
        </row>
        <row r="4425">
          <cell r="A4425">
            <v>4423</v>
          </cell>
          <cell r="B4425">
            <v>78</v>
          </cell>
          <cell r="C4425" t="str">
            <v>083</v>
          </cell>
          <cell r="D4425" t="str">
            <v xml:space="preserve">EAST BRIDGEWATER             </v>
          </cell>
          <cell r="E4425">
            <v>17</v>
          </cell>
          <cell r="F4425" t="str">
            <v>TOTAL EXPENDITURES</v>
          </cell>
          <cell r="I4425">
            <v>22216361</v>
          </cell>
          <cell r="J4425">
            <v>3011104</v>
          </cell>
          <cell r="K4425">
            <v>25227465</v>
          </cell>
          <cell r="L4425">
            <v>99.999999999999986</v>
          </cell>
          <cell r="M4425">
            <v>10559.401029676448</v>
          </cell>
        </row>
        <row r="4426">
          <cell r="A4426">
            <v>4424</v>
          </cell>
          <cell r="B4426">
            <v>79</v>
          </cell>
          <cell r="C4426" t="str">
            <v>083</v>
          </cell>
          <cell r="D4426" t="str">
            <v xml:space="preserve">EAST BRIDGEWATER             </v>
          </cell>
          <cell r="E4426">
            <v>18</v>
          </cell>
          <cell r="F4426" t="str">
            <v>percentage of overall spending from the general fund</v>
          </cell>
          <cell r="I4426">
            <v>88.064183222531469</v>
          </cell>
        </row>
        <row r="4427">
          <cell r="A4427">
            <v>4425</v>
          </cell>
          <cell r="B4427">
            <v>1</v>
          </cell>
          <cell r="C4427" t="str">
            <v>085</v>
          </cell>
          <cell r="D4427" t="str">
            <v xml:space="preserve">EASTHAM                      </v>
          </cell>
          <cell r="E4427">
            <v>1</v>
          </cell>
          <cell r="F4427" t="str">
            <v>In-District FTE Average Membership</v>
          </cell>
          <cell r="G4427" t="str">
            <v xml:space="preserve"> </v>
          </cell>
        </row>
        <row r="4428">
          <cell r="A4428">
            <v>4426</v>
          </cell>
          <cell r="B4428">
            <v>2</v>
          </cell>
          <cell r="C4428" t="str">
            <v>085</v>
          </cell>
          <cell r="D4428" t="str">
            <v xml:space="preserve">EASTHAM                      </v>
          </cell>
          <cell r="E4428">
            <v>2</v>
          </cell>
          <cell r="F4428" t="str">
            <v>Out-of-District FTE Average Membership</v>
          </cell>
          <cell r="G4428" t="str">
            <v xml:space="preserve"> </v>
          </cell>
        </row>
        <row r="4429">
          <cell r="A4429">
            <v>4427</v>
          </cell>
          <cell r="B4429">
            <v>3</v>
          </cell>
          <cell r="C4429" t="str">
            <v>085</v>
          </cell>
          <cell r="D4429" t="str">
            <v xml:space="preserve">EASTHAM                      </v>
          </cell>
          <cell r="E4429">
            <v>3</v>
          </cell>
          <cell r="F4429" t="str">
            <v>Total FTE Average Membership</v>
          </cell>
          <cell r="G4429" t="str">
            <v xml:space="preserve"> </v>
          </cell>
        </row>
        <row r="4430">
          <cell r="A4430">
            <v>4428</v>
          </cell>
          <cell r="B4430">
            <v>4</v>
          </cell>
          <cell r="C4430" t="str">
            <v>085</v>
          </cell>
          <cell r="D4430" t="str">
            <v xml:space="preserve">EASTHAM                      </v>
          </cell>
          <cell r="E4430">
            <v>4</v>
          </cell>
          <cell r="F4430" t="str">
            <v>Administration</v>
          </cell>
          <cell r="G4430" t="str">
            <v xml:space="preserve"> </v>
          </cell>
          <cell r="I4430">
            <v>375508</v>
          </cell>
          <cell r="J4430">
            <v>1317</v>
          </cell>
          <cell r="K4430">
            <v>376825</v>
          </cell>
          <cell r="L4430">
            <v>8.2539136682138086</v>
          </cell>
          <cell r="M4430">
            <v>1747.7968460111317</v>
          </cell>
        </row>
        <row r="4431">
          <cell r="A4431">
            <v>4429</v>
          </cell>
          <cell r="B4431">
            <v>5</v>
          </cell>
          <cell r="C4431" t="str">
            <v>085</v>
          </cell>
          <cell r="D4431" t="str">
            <v xml:space="preserve">EASTHAM                      </v>
          </cell>
          <cell r="E4431">
            <v>0</v>
          </cell>
          <cell r="G4431">
            <v>8300</v>
          </cell>
          <cell r="H4431" t="str">
            <v>School Committee (1110)</v>
          </cell>
          <cell r="I4431">
            <v>3947</v>
          </cell>
          <cell r="J4431">
            <v>0</v>
          </cell>
          <cell r="K4431">
            <v>3947</v>
          </cell>
          <cell r="L4431">
            <v>8.6454447683778676E-2</v>
          </cell>
          <cell r="M4431">
            <v>18.307050092764378</v>
          </cell>
        </row>
        <row r="4432">
          <cell r="A4432">
            <v>4430</v>
          </cell>
          <cell r="B4432">
            <v>6</v>
          </cell>
          <cell r="C4432" t="str">
            <v>085</v>
          </cell>
          <cell r="D4432" t="str">
            <v xml:space="preserve">EASTHAM                      </v>
          </cell>
          <cell r="E4432">
            <v>0</v>
          </cell>
          <cell r="G4432">
            <v>8305</v>
          </cell>
          <cell r="H4432" t="str">
            <v>Superintendent (1210)</v>
          </cell>
          <cell r="I4432">
            <v>21650</v>
          </cell>
          <cell r="J4432">
            <v>0</v>
          </cell>
          <cell r="K4432">
            <v>21650</v>
          </cell>
          <cell r="L4432">
            <v>0.47421808775115487</v>
          </cell>
          <cell r="M4432">
            <v>100.41743970315399</v>
          </cell>
        </row>
        <row r="4433">
          <cell r="A4433">
            <v>4431</v>
          </cell>
          <cell r="B4433">
            <v>7</v>
          </cell>
          <cell r="C4433" t="str">
            <v>085</v>
          </cell>
          <cell r="D4433" t="str">
            <v xml:space="preserve">EASTHAM                      </v>
          </cell>
          <cell r="E4433">
            <v>0</v>
          </cell>
          <cell r="G4433">
            <v>8310</v>
          </cell>
          <cell r="H4433" t="str">
            <v>Assistant Superintendents (1220)</v>
          </cell>
          <cell r="I4433">
            <v>12957</v>
          </cell>
          <cell r="J4433">
            <v>0</v>
          </cell>
          <cell r="K4433">
            <v>12957</v>
          </cell>
          <cell r="L4433">
            <v>0.28380802600423621</v>
          </cell>
          <cell r="M4433">
            <v>60.097402597402599</v>
          </cell>
        </row>
        <row r="4434">
          <cell r="A4434">
            <v>4432</v>
          </cell>
          <cell r="B4434">
            <v>8</v>
          </cell>
          <cell r="C4434" t="str">
            <v>085</v>
          </cell>
          <cell r="D4434" t="str">
            <v xml:space="preserve">EASTHAM                      </v>
          </cell>
          <cell r="E4434">
            <v>0</v>
          </cell>
          <cell r="G4434">
            <v>8315</v>
          </cell>
          <cell r="H4434" t="str">
            <v>Other District-Wide Administration (1230)</v>
          </cell>
          <cell r="I4434">
            <v>0</v>
          </cell>
          <cell r="J4434">
            <v>0</v>
          </cell>
          <cell r="K4434">
            <v>0</v>
          </cell>
          <cell r="L4434">
            <v>0</v>
          </cell>
          <cell r="M4434">
            <v>0</v>
          </cell>
        </row>
        <row r="4435">
          <cell r="A4435">
            <v>4433</v>
          </cell>
          <cell r="B4435">
            <v>9</v>
          </cell>
          <cell r="C4435" t="str">
            <v>085</v>
          </cell>
          <cell r="D4435" t="str">
            <v xml:space="preserve">EASTHAM                      </v>
          </cell>
          <cell r="E4435">
            <v>0</v>
          </cell>
          <cell r="G4435">
            <v>8320</v>
          </cell>
          <cell r="H4435" t="str">
            <v>Business and Finance (1410)</v>
          </cell>
          <cell r="I4435">
            <v>317577</v>
          </cell>
          <cell r="J4435">
            <v>1317</v>
          </cell>
          <cell r="K4435">
            <v>318894</v>
          </cell>
          <cell r="L4435">
            <v>6.9850024422779118</v>
          </cell>
          <cell r="M4435">
            <v>1479.100185528757</v>
          </cell>
        </row>
        <row r="4436">
          <cell r="A4436">
            <v>4434</v>
          </cell>
          <cell r="B4436">
            <v>10</v>
          </cell>
          <cell r="C4436" t="str">
            <v>085</v>
          </cell>
          <cell r="D4436" t="str">
            <v xml:space="preserve">EASTHAM                      </v>
          </cell>
          <cell r="E4436">
            <v>0</v>
          </cell>
          <cell r="G4436">
            <v>8325</v>
          </cell>
          <cell r="H4436" t="str">
            <v>Human Resources and Benefits (1420)</v>
          </cell>
          <cell r="I4436">
            <v>6024</v>
          </cell>
          <cell r="J4436">
            <v>0</v>
          </cell>
          <cell r="K4436">
            <v>6024</v>
          </cell>
          <cell r="L4436">
            <v>0.13194871873500957</v>
          </cell>
          <cell r="M4436">
            <v>27.940630797773654</v>
          </cell>
        </row>
        <row r="4437">
          <cell r="A4437">
            <v>4435</v>
          </cell>
          <cell r="B4437">
            <v>11</v>
          </cell>
          <cell r="C4437" t="str">
            <v>085</v>
          </cell>
          <cell r="D4437" t="str">
            <v xml:space="preserve">EASTHAM                      </v>
          </cell>
          <cell r="E4437">
            <v>0</v>
          </cell>
          <cell r="G4437">
            <v>8330</v>
          </cell>
          <cell r="H4437" t="str">
            <v>Legal Service For School Committee (1430)</v>
          </cell>
          <cell r="I4437">
            <v>2657</v>
          </cell>
          <cell r="J4437">
            <v>0</v>
          </cell>
          <cell r="K4437">
            <v>2657</v>
          </cell>
          <cell r="L4437">
            <v>5.8198496958652125E-2</v>
          </cell>
          <cell r="M4437">
            <v>12.323747680890538</v>
          </cell>
        </row>
        <row r="4438">
          <cell r="A4438">
            <v>4436</v>
          </cell>
          <cell r="B4438">
            <v>12</v>
          </cell>
          <cell r="C4438" t="str">
            <v>085</v>
          </cell>
          <cell r="D4438" t="str">
            <v xml:space="preserve">EASTHAM                      </v>
          </cell>
          <cell r="E4438">
            <v>0</v>
          </cell>
          <cell r="G4438">
            <v>8335</v>
          </cell>
          <cell r="H4438" t="str">
            <v>Legal Settlements (1435)</v>
          </cell>
          <cell r="I4438">
            <v>0</v>
          </cell>
          <cell r="J4438">
            <v>0</v>
          </cell>
          <cell r="K4438">
            <v>0</v>
          </cell>
          <cell r="L4438">
            <v>0</v>
          </cell>
          <cell r="M4438">
            <v>0</v>
          </cell>
        </row>
        <row r="4439">
          <cell r="A4439">
            <v>4437</v>
          </cell>
          <cell r="B4439">
            <v>13</v>
          </cell>
          <cell r="C4439" t="str">
            <v>085</v>
          </cell>
          <cell r="D4439" t="str">
            <v xml:space="preserve">EASTHAM                      </v>
          </cell>
          <cell r="E4439">
            <v>0</v>
          </cell>
          <cell r="G4439">
            <v>8340</v>
          </cell>
          <cell r="H4439" t="str">
            <v>District-wide Information Mgmt and Tech (1450)</v>
          </cell>
          <cell r="I4439">
            <v>10696</v>
          </cell>
          <cell r="J4439">
            <v>0</v>
          </cell>
          <cell r="K4439">
            <v>10696</v>
          </cell>
          <cell r="L4439">
            <v>0.23428344880306479</v>
          </cell>
          <cell r="M4439">
            <v>49.61038961038961</v>
          </cell>
        </row>
        <row r="4440">
          <cell r="A4440">
            <v>4438</v>
          </cell>
          <cell r="B4440">
            <v>14</v>
          </cell>
          <cell r="C4440" t="str">
            <v>085</v>
          </cell>
          <cell r="D4440" t="str">
            <v xml:space="preserve">EASTHAM                      </v>
          </cell>
          <cell r="E4440">
            <v>5</v>
          </cell>
          <cell r="F4440" t="str">
            <v xml:space="preserve">Instructional Leadership </v>
          </cell>
          <cell r="I4440">
            <v>232690</v>
          </cell>
          <cell r="J4440">
            <v>2367</v>
          </cell>
          <cell r="K4440">
            <v>235057</v>
          </cell>
          <cell r="L4440">
            <v>5.1486503950357143</v>
          </cell>
          <cell r="M4440">
            <v>1090.2458256029686</v>
          </cell>
        </row>
        <row r="4441">
          <cell r="A4441">
            <v>4439</v>
          </cell>
          <cell r="B4441">
            <v>15</v>
          </cell>
          <cell r="C4441" t="str">
            <v>085</v>
          </cell>
          <cell r="D4441" t="str">
            <v xml:space="preserve">EASTHAM                      </v>
          </cell>
          <cell r="E4441">
            <v>0</v>
          </cell>
          <cell r="G4441">
            <v>8345</v>
          </cell>
          <cell r="H4441" t="str">
            <v>Curriculum Directors  (Supervisory) (2110)</v>
          </cell>
          <cell r="I4441">
            <v>15998</v>
          </cell>
          <cell r="J4441">
            <v>0</v>
          </cell>
          <cell r="K4441">
            <v>15998</v>
          </cell>
          <cell r="L4441">
            <v>0.35041759666711203</v>
          </cell>
          <cell r="M4441">
            <v>74.202226345083488</v>
          </cell>
        </row>
        <row r="4442">
          <cell r="A4442">
            <v>4440</v>
          </cell>
          <cell r="B4442">
            <v>16</v>
          </cell>
          <cell r="C4442" t="str">
            <v>085</v>
          </cell>
          <cell r="D4442" t="str">
            <v xml:space="preserve">EASTHAM                      </v>
          </cell>
          <cell r="E4442">
            <v>0</v>
          </cell>
          <cell r="G4442">
            <v>8350</v>
          </cell>
          <cell r="H4442" t="str">
            <v>Department Heads  (Non-Supervisory) (2120)</v>
          </cell>
          <cell r="I4442">
            <v>0</v>
          </cell>
          <cell r="J4442">
            <v>0</v>
          </cell>
          <cell r="K4442">
            <v>0</v>
          </cell>
          <cell r="L4442">
            <v>0</v>
          </cell>
          <cell r="M4442">
            <v>0</v>
          </cell>
        </row>
        <row r="4443">
          <cell r="A4443">
            <v>4441</v>
          </cell>
          <cell r="B4443">
            <v>17</v>
          </cell>
          <cell r="C4443" t="str">
            <v>085</v>
          </cell>
          <cell r="D4443" t="str">
            <v xml:space="preserve">EASTHAM                      </v>
          </cell>
          <cell r="E4443">
            <v>0</v>
          </cell>
          <cell r="G4443">
            <v>8355</v>
          </cell>
          <cell r="H4443" t="str">
            <v>School Leadership-Building (2210)</v>
          </cell>
          <cell r="I4443">
            <v>198819</v>
          </cell>
          <cell r="J4443">
            <v>0</v>
          </cell>
          <cell r="K4443">
            <v>198819</v>
          </cell>
          <cell r="L4443">
            <v>4.3548991218751434</v>
          </cell>
          <cell r="M4443">
            <v>922.16604823747684</v>
          </cell>
        </row>
        <row r="4444">
          <cell r="A4444">
            <v>4442</v>
          </cell>
          <cell r="B4444">
            <v>18</v>
          </cell>
          <cell r="C4444" t="str">
            <v>085</v>
          </cell>
          <cell r="D4444" t="str">
            <v xml:space="preserve">EASTHAM                      </v>
          </cell>
          <cell r="E4444">
            <v>0</v>
          </cell>
          <cell r="G4444">
            <v>8360</v>
          </cell>
          <cell r="H4444" t="str">
            <v>Curriculum Leaders/Dept Heads-Building Level (2220)</v>
          </cell>
          <cell r="I4444">
            <v>0</v>
          </cell>
          <cell r="J4444">
            <v>0</v>
          </cell>
          <cell r="K4444">
            <v>0</v>
          </cell>
          <cell r="L4444">
            <v>0</v>
          </cell>
          <cell r="M4444">
            <v>0</v>
          </cell>
        </row>
        <row r="4445">
          <cell r="A4445">
            <v>4443</v>
          </cell>
          <cell r="B4445">
            <v>19</v>
          </cell>
          <cell r="C4445" t="str">
            <v>085</v>
          </cell>
          <cell r="D4445" t="str">
            <v xml:space="preserve">EASTHAM                      </v>
          </cell>
          <cell r="E4445">
            <v>0</v>
          </cell>
          <cell r="G4445">
            <v>8365</v>
          </cell>
          <cell r="H4445" t="str">
            <v>Building Technology (2250)</v>
          </cell>
          <cell r="I4445">
            <v>10772</v>
          </cell>
          <cell r="J4445">
            <v>0</v>
          </cell>
          <cell r="K4445">
            <v>10772</v>
          </cell>
          <cell r="L4445">
            <v>0.23594814047369239</v>
          </cell>
          <cell r="M4445">
            <v>49.962894248608535</v>
          </cell>
        </row>
        <row r="4446">
          <cell r="A4446">
            <v>4444</v>
          </cell>
          <cell r="B4446">
            <v>20</v>
          </cell>
          <cell r="C4446" t="str">
            <v>085</v>
          </cell>
          <cell r="D4446" t="str">
            <v xml:space="preserve">EASTHAM                      </v>
          </cell>
          <cell r="E4446">
            <v>0</v>
          </cell>
          <cell r="G4446">
            <v>8380</v>
          </cell>
          <cell r="H4446" t="str">
            <v>Instructional Coordinators and Team Leaders (2315)</v>
          </cell>
          <cell r="I4446">
            <v>7101</v>
          </cell>
          <cell r="J4446">
            <v>2367</v>
          </cell>
          <cell r="K4446">
            <v>9468</v>
          </cell>
          <cell r="L4446">
            <v>0.20738553601976603</v>
          </cell>
          <cell r="M4446">
            <v>43.914656771799628</v>
          </cell>
        </row>
        <row r="4447">
          <cell r="A4447">
            <v>4445</v>
          </cell>
          <cell r="B4447">
            <v>21</v>
          </cell>
          <cell r="C4447" t="str">
            <v>085</v>
          </cell>
          <cell r="D4447" t="str">
            <v xml:space="preserve">EASTHAM                      </v>
          </cell>
          <cell r="E4447">
            <v>6</v>
          </cell>
          <cell r="F4447" t="str">
            <v>Classroom and Specialist Teachers</v>
          </cell>
          <cell r="I4447">
            <v>1472803</v>
          </cell>
          <cell r="J4447">
            <v>10356</v>
          </cell>
          <cell r="K4447">
            <v>1483159</v>
          </cell>
          <cell r="L4447">
            <v>32.486874125215479</v>
          </cell>
          <cell r="M4447">
            <v>6879.2161410018552</v>
          </cell>
        </row>
        <row r="4448">
          <cell r="A4448">
            <v>4446</v>
          </cell>
          <cell r="B4448">
            <v>22</v>
          </cell>
          <cell r="C4448" t="str">
            <v>085</v>
          </cell>
          <cell r="D4448" t="str">
            <v xml:space="preserve">EASTHAM                      </v>
          </cell>
          <cell r="E4448">
            <v>0</v>
          </cell>
          <cell r="G4448">
            <v>8370</v>
          </cell>
          <cell r="H4448" t="str">
            <v>Teachers, Classroom (2305)</v>
          </cell>
          <cell r="I4448">
            <v>1467960</v>
          </cell>
          <cell r="J4448">
            <v>6338</v>
          </cell>
          <cell r="K4448">
            <v>1474298</v>
          </cell>
          <cell r="L4448">
            <v>32.292784218722964</v>
          </cell>
          <cell r="M4448">
            <v>6838.1168831168834</v>
          </cell>
        </row>
        <row r="4449">
          <cell r="A4449">
            <v>4447</v>
          </cell>
          <cell r="B4449">
            <v>23</v>
          </cell>
          <cell r="C4449" t="str">
            <v>085</v>
          </cell>
          <cell r="D4449" t="str">
            <v xml:space="preserve">EASTHAM                      </v>
          </cell>
          <cell r="E4449">
            <v>0</v>
          </cell>
          <cell r="G4449">
            <v>8375</v>
          </cell>
          <cell r="H4449" t="str">
            <v>Teachers, Specialists  (2310)</v>
          </cell>
          <cell r="I4449">
            <v>4843</v>
          </cell>
          <cell r="J4449">
            <v>4018</v>
          </cell>
          <cell r="K4449">
            <v>8861</v>
          </cell>
          <cell r="L4449">
            <v>0.19408990649251656</v>
          </cell>
          <cell r="M4449">
            <v>41.099257884972175</v>
          </cell>
        </row>
        <row r="4450">
          <cell r="A4450">
            <v>4448</v>
          </cell>
          <cell r="B4450">
            <v>24</v>
          </cell>
          <cell r="C4450" t="str">
            <v>085</v>
          </cell>
          <cell r="D4450" t="str">
            <v xml:space="preserve">EASTHAM                      </v>
          </cell>
          <cell r="E4450">
            <v>7</v>
          </cell>
          <cell r="F4450" t="str">
            <v>Other Teaching Services</v>
          </cell>
          <cell r="I4450">
            <v>576401</v>
          </cell>
          <cell r="J4450">
            <v>277</v>
          </cell>
          <cell r="K4450">
            <v>576678</v>
          </cell>
          <cell r="L4450">
            <v>12.631461358344595</v>
          </cell>
          <cell r="M4450">
            <v>2674.7588126159553</v>
          </cell>
        </row>
        <row r="4451">
          <cell r="A4451">
            <v>4449</v>
          </cell>
          <cell r="B4451">
            <v>25</v>
          </cell>
          <cell r="C4451" t="str">
            <v>085</v>
          </cell>
          <cell r="D4451" t="str">
            <v xml:space="preserve">EASTHAM                      </v>
          </cell>
          <cell r="E4451">
            <v>0</v>
          </cell>
          <cell r="G4451">
            <v>8385</v>
          </cell>
          <cell r="H4451" t="str">
            <v>Medical/ Therapeutic Services (2320)</v>
          </cell>
          <cell r="I4451">
            <v>126055</v>
          </cell>
          <cell r="J4451">
            <v>0</v>
          </cell>
          <cell r="K4451">
            <v>126055</v>
          </cell>
          <cell r="L4451">
            <v>2.761088270275835</v>
          </cell>
          <cell r="M4451">
            <v>584.67068645640074</v>
          </cell>
        </row>
        <row r="4452">
          <cell r="A4452">
            <v>4450</v>
          </cell>
          <cell r="B4452">
            <v>26</v>
          </cell>
          <cell r="C4452" t="str">
            <v>085</v>
          </cell>
          <cell r="D4452" t="str">
            <v xml:space="preserve">EASTHAM                      </v>
          </cell>
          <cell r="E4452">
            <v>0</v>
          </cell>
          <cell r="G4452">
            <v>8390</v>
          </cell>
          <cell r="H4452" t="str">
            <v>Substitute Teachers (2325)</v>
          </cell>
          <cell r="I4452">
            <v>26333</v>
          </cell>
          <cell r="J4452">
            <v>277</v>
          </cell>
          <cell r="K4452">
            <v>26610</v>
          </cell>
          <cell r="L4452">
            <v>0.58286112309737792</v>
          </cell>
          <cell r="M4452">
            <v>123.42300556586271</v>
          </cell>
        </row>
        <row r="4453">
          <cell r="A4453">
            <v>4451</v>
          </cell>
          <cell r="B4453">
            <v>27</v>
          </cell>
          <cell r="C4453" t="str">
            <v>085</v>
          </cell>
          <cell r="D4453" t="str">
            <v xml:space="preserve">EASTHAM                      </v>
          </cell>
          <cell r="E4453">
            <v>0</v>
          </cell>
          <cell r="G4453">
            <v>8395</v>
          </cell>
          <cell r="H4453" t="str">
            <v>Non-Clerical Paraprofs./Instructional Assistants (2330)</v>
          </cell>
          <cell r="I4453">
            <v>346014</v>
          </cell>
          <cell r="J4453">
            <v>0</v>
          </cell>
          <cell r="K4453">
            <v>346014</v>
          </cell>
          <cell r="L4453">
            <v>7.5790345226387119</v>
          </cell>
          <cell r="M4453">
            <v>1604.8886827458257</v>
          </cell>
        </row>
        <row r="4454">
          <cell r="A4454">
            <v>4452</v>
          </cell>
          <cell r="B4454">
            <v>28</v>
          </cell>
          <cell r="C4454" t="str">
            <v>085</v>
          </cell>
          <cell r="D4454" t="str">
            <v xml:space="preserve">EASTHAM                      </v>
          </cell>
          <cell r="E4454">
            <v>0</v>
          </cell>
          <cell r="G4454">
            <v>8400</v>
          </cell>
          <cell r="H4454" t="str">
            <v>Librarians and Media Center Directors (2340)</v>
          </cell>
          <cell r="I4454">
            <v>77999</v>
          </cell>
          <cell r="J4454">
            <v>0</v>
          </cell>
          <cell r="K4454">
            <v>77999</v>
          </cell>
          <cell r="L4454">
            <v>1.7084774423326712</v>
          </cell>
          <cell r="M4454">
            <v>361.77643784786642</v>
          </cell>
        </row>
        <row r="4455">
          <cell r="A4455">
            <v>4453</v>
          </cell>
          <cell r="B4455">
            <v>29</v>
          </cell>
          <cell r="C4455" t="str">
            <v>085</v>
          </cell>
          <cell r="D4455" t="str">
            <v xml:space="preserve">EASTHAM                      </v>
          </cell>
          <cell r="E4455">
            <v>8</v>
          </cell>
          <cell r="F4455" t="str">
            <v>Professional Development</v>
          </cell>
          <cell r="I4455">
            <v>44376</v>
          </cell>
          <cell r="J4455">
            <v>0</v>
          </cell>
          <cell r="K4455">
            <v>44376</v>
          </cell>
          <cell r="L4455">
            <v>0.97200470494435331</v>
          </cell>
          <cell r="M4455">
            <v>205.82560296846012</v>
          </cell>
        </row>
        <row r="4456">
          <cell r="A4456">
            <v>4454</v>
          </cell>
          <cell r="B4456">
            <v>30</v>
          </cell>
          <cell r="C4456" t="str">
            <v>085</v>
          </cell>
          <cell r="D4456" t="str">
            <v xml:space="preserve">EASTHAM                      </v>
          </cell>
          <cell r="E4456">
            <v>0</v>
          </cell>
          <cell r="G4456">
            <v>8405</v>
          </cell>
          <cell r="H4456" t="str">
            <v>Professional Development Leadership (2351)</v>
          </cell>
          <cell r="I4456">
            <v>10024</v>
          </cell>
          <cell r="J4456">
            <v>0</v>
          </cell>
          <cell r="K4456">
            <v>10024</v>
          </cell>
          <cell r="L4456">
            <v>0.21956406982067328</v>
          </cell>
          <cell r="M4456">
            <v>46.493506493506494</v>
          </cell>
        </row>
        <row r="4457">
          <cell r="A4457">
            <v>4455</v>
          </cell>
          <cell r="B4457">
            <v>31</v>
          </cell>
          <cell r="C4457" t="str">
            <v>085</v>
          </cell>
          <cell r="D4457" t="str">
            <v xml:space="preserve">EASTHAM                      </v>
          </cell>
          <cell r="E4457">
            <v>0</v>
          </cell>
          <cell r="G4457">
            <v>8410</v>
          </cell>
          <cell r="H4457" t="str">
            <v>Teacher/Instructional Staff-Professional Days (2353)</v>
          </cell>
          <cell r="I4457">
            <v>34352</v>
          </cell>
          <cell r="J4457">
            <v>0</v>
          </cell>
          <cell r="K4457">
            <v>34352</v>
          </cell>
          <cell r="L4457">
            <v>0.75244063512367998</v>
          </cell>
          <cell r="M4457">
            <v>159.33209647495363</v>
          </cell>
        </row>
        <row r="4458">
          <cell r="A4458">
            <v>4456</v>
          </cell>
          <cell r="B4458">
            <v>32</v>
          </cell>
          <cell r="C4458" t="str">
            <v>085</v>
          </cell>
          <cell r="D4458" t="str">
            <v xml:space="preserve">EASTHAM                      </v>
          </cell>
          <cell r="E4458">
            <v>0</v>
          </cell>
          <cell r="G4458">
            <v>8415</v>
          </cell>
          <cell r="H4458" t="str">
            <v>Substitutes for Instructional Staff at Prof. Dev. (2355)</v>
          </cell>
          <cell r="I4458">
            <v>0</v>
          </cell>
          <cell r="J4458">
            <v>0</v>
          </cell>
          <cell r="K4458">
            <v>0</v>
          </cell>
          <cell r="L4458">
            <v>0</v>
          </cell>
          <cell r="M4458">
            <v>0</v>
          </cell>
        </row>
        <row r="4459">
          <cell r="A4459">
            <v>4457</v>
          </cell>
          <cell r="B4459">
            <v>33</v>
          </cell>
          <cell r="C4459" t="str">
            <v>085</v>
          </cell>
          <cell r="D4459" t="str">
            <v xml:space="preserve">EASTHAM                      </v>
          </cell>
          <cell r="E4459">
            <v>0</v>
          </cell>
          <cell r="G4459">
            <v>8420</v>
          </cell>
          <cell r="H4459" t="str">
            <v>Prof. Dev.  Stipends, Providers and Expenses (2357)</v>
          </cell>
          <cell r="I4459">
            <v>0</v>
          </cell>
          <cell r="J4459">
            <v>0</v>
          </cell>
          <cell r="K4459">
            <v>0</v>
          </cell>
          <cell r="L4459">
            <v>0</v>
          </cell>
          <cell r="M4459">
            <v>0</v>
          </cell>
        </row>
        <row r="4460">
          <cell r="A4460">
            <v>4458</v>
          </cell>
          <cell r="B4460">
            <v>34</v>
          </cell>
          <cell r="C4460" t="str">
            <v>085</v>
          </cell>
          <cell r="D4460" t="str">
            <v xml:space="preserve">EASTHAM                      </v>
          </cell>
          <cell r="E4460">
            <v>9</v>
          </cell>
          <cell r="F4460" t="str">
            <v>Instructional Materials, Equipment and Technology</v>
          </cell>
          <cell r="I4460">
            <v>137281</v>
          </cell>
          <cell r="J4460">
            <v>29578</v>
          </cell>
          <cell r="K4460">
            <v>166859</v>
          </cell>
          <cell r="L4460">
            <v>3.6548524667006905</v>
          </cell>
          <cell r="M4460">
            <v>773.92857142857144</v>
          </cell>
        </row>
        <row r="4461">
          <cell r="A4461">
            <v>4459</v>
          </cell>
          <cell r="B4461">
            <v>35</v>
          </cell>
          <cell r="C4461" t="str">
            <v>085</v>
          </cell>
          <cell r="D4461" t="str">
            <v xml:space="preserve">EASTHAM                      </v>
          </cell>
          <cell r="E4461">
            <v>0</v>
          </cell>
          <cell r="G4461">
            <v>8425</v>
          </cell>
          <cell r="H4461" t="str">
            <v>Textbooks &amp; Related Software/Media/Materials (2410)</v>
          </cell>
          <cell r="I4461">
            <v>19253</v>
          </cell>
          <cell r="J4461">
            <v>0</v>
          </cell>
          <cell r="K4461">
            <v>19253</v>
          </cell>
          <cell r="L4461">
            <v>0.42171458861307087</v>
          </cell>
          <cell r="M4461">
            <v>89.299628942486095</v>
          </cell>
        </row>
        <row r="4462">
          <cell r="A4462">
            <v>4460</v>
          </cell>
          <cell r="B4462">
            <v>36</v>
          </cell>
          <cell r="C4462" t="str">
            <v>085</v>
          </cell>
          <cell r="D4462" t="str">
            <v xml:space="preserve">EASTHAM                      </v>
          </cell>
          <cell r="E4462">
            <v>0</v>
          </cell>
          <cell r="G4462">
            <v>8430</v>
          </cell>
          <cell r="H4462" t="str">
            <v>Other Instructional Materials (2415)</v>
          </cell>
          <cell r="I4462">
            <v>17075</v>
          </cell>
          <cell r="J4462">
            <v>0</v>
          </cell>
          <cell r="K4462">
            <v>17075</v>
          </cell>
          <cell r="L4462">
            <v>0.374008029946927</v>
          </cell>
          <cell r="M4462">
            <v>79.197588126159559</v>
          </cell>
        </row>
        <row r="4463">
          <cell r="A4463">
            <v>4461</v>
          </cell>
          <cell r="B4463">
            <v>37</v>
          </cell>
          <cell r="C4463" t="str">
            <v>085</v>
          </cell>
          <cell r="D4463" t="str">
            <v xml:space="preserve">EASTHAM                      </v>
          </cell>
          <cell r="E4463">
            <v>0</v>
          </cell>
          <cell r="G4463">
            <v>8435</v>
          </cell>
          <cell r="H4463" t="str">
            <v>Instructional Equipment (2420)</v>
          </cell>
          <cell r="I4463">
            <v>58743</v>
          </cell>
          <cell r="J4463">
            <v>0</v>
          </cell>
          <cell r="K4463">
            <v>58743</v>
          </cell>
          <cell r="L4463">
            <v>1.2866971422062861</v>
          </cell>
          <cell r="M4463">
            <v>272.46289424860856</v>
          </cell>
        </row>
        <row r="4464">
          <cell r="A4464">
            <v>4462</v>
          </cell>
          <cell r="B4464">
            <v>38</v>
          </cell>
          <cell r="C4464" t="str">
            <v>085</v>
          </cell>
          <cell r="D4464" t="str">
            <v xml:space="preserve">EASTHAM                      </v>
          </cell>
          <cell r="E4464">
            <v>0</v>
          </cell>
          <cell r="G4464">
            <v>8440</v>
          </cell>
          <cell r="H4464" t="str">
            <v>General Supplies (2430)</v>
          </cell>
          <cell r="I4464">
            <v>23492</v>
          </cell>
          <cell r="J4464">
            <v>1687</v>
          </cell>
          <cell r="K4464">
            <v>25179</v>
          </cell>
          <cell r="L4464">
            <v>0.55151673124648171</v>
          </cell>
          <cell r="M4464">
            <v>116.78571428571429</v>
          </cell>
        </row>
        <row r="4465">
          <cell r="A4465">
            <v>4463</v>
          </cell>
          <cell r="B4465">
            <v>39</v>
          </cell>
          <cell r="C4465" t="str">
            <v>085</v>
          </cell>
          <cell r="D4465" t="str">
            <v xml:space="preserve">EASTHAM                      </v>
          </cell>
          <cell r="E4465">
            <v>0</v>
          </cell>
          <cell r="G4465">
            <v>8445</v>
          </cell>
          <cell r="H4465" t="str">
            <v>Other Instructional Services (2440)</v>
          </cell>
          <cell r="I4465">
            <v>0</v>
          </cell>
          <cell r="J4465">
            <v>19843</v>
          </cell>
          <cell r="K4465">
            <v>19843</v>
          </cell>
          <cell r="L4465">
            <v>0.43463785289820628</v>
          </cell>
          <cell r="M4465">
            <v>92.036178107606688</v>
          </cell>
        </row>
        <row r="4466">
          <cell r="A4466">
            <v>4464</v>
          </cell>
          <cell r="B4466">
            <v>40</v>
          </cell>
          <cell r="C4466" t="str">
            <v>085</v>
          </cell>
          <cell r="D4466" t="str">
            <v xml:space="preserve">EASTHAM                      </v>
          </cell>
          <cell r="E4466">
            <v>0</v>
          </cell>
          <cell r="G4466">
            <v>8450</v>
          </cell>
          <cell r="H4466" t="str">
            <v>Classroom Instructional Technology (2451)</v>
          </cell>
          <cell r="I4466">
            <v>10498</v>
          </cell>
          <cell r="J4466">
            <v>8048</v>
          </cell>
          <cell r="K4466">
            <v>18546</v>
          </cell>
          <cell r="L4466">
            <v>0.40622857530867984</v>
          </cell>
          <cell r="M4466">
            <v>86.020408163265301</v>
          </cell>
        </row>
        <row r="4467">
          <cell r="A4467">
            <v>4465</v>
          </cell>
          <cell r="B4467">
            <v>41</v>
          </cell>
          <cell r="C4467" t="str">
            <v>085</v>
          </cell>
          <cell r="D4467" t="str">
            <v xml:space="preserve">EASTHAM                      </v>
          </cell>
          <cell r="E4467">
            <v>0</v>
          </cell>
          <cell r="G4467">
            <v>8455</v>
          </cell>
          <cell r="H4467" t="str">
            <v>Other Instructional Hardware  (2453)</v>
          </cell>
          <cell r="I4467">
            <v>3165</v>
          </cell>
          <cell r="J4467">
            <v>0</v>
          </cell>
          <cell r="K4467">
            <v>3165</v>
          </cell>
          <cell r="L4467">
            <v>6.9325646546531422E-2</v>
          </cell>
          <cell r="M4467">
            <v>14.679962894248609</v>
          </cell>
        </row>
        <row r="4468">
          <cell r="A4468">
            <v>4466</v>
          </cell>
          <cell r="B4468">
            <v>42</v>
          </cell>
          <cell r="C4468" t="str">
            <v>085</v>
          </cell>
          <cell r="D4468" t="str">
            <v xml:space="preserve">EASTHAM                      </v>
          </cell>
          <cell r="E4468">
            <v>0</v>
          </cell>
          <cell r="G4468">
            <v>8460</v>
          </cell>
          <cell r="H4468" t="str">
            <v>Instructional Software (2455)</v>
          </cell>
          <cell r="I4468">
            <v>5055</v>
          </cell>
          <cell r="J4468">
            <v>0</v>
          </cell>
          <cell r="K4468">
            <v>5055</v>
          </cell>
          <cell r="L4468">
            <v>0.11072389993450753</v>
          </cell>
          <cell r="M4468">
            <v>23.446196660482375</v>
          </cell>
        </row>
        <row r="4469">
          <cell r="A4469">
            <v>4467</v>
          </cell>
          <cell r="B4469">
            <v>43</v>
          </cell>
          <cell r="C4469" t="str">
            <v>085</v>
          </cell>
          <cell r="D4469" t="str">
            <v xml:space="preserve">EASTHAM                      </v>
          </cell>
          <cell r="E4469">
            <v>10</v>
          </cell>
          <cell r="F4469" t="str">
            <v>Guidance, Counseling and Testing</v>
          </cell>
          <cell r="I4469">
            <v>88538</v>
          </cell>
          <cell r="J4469">
            <v>0</v>
          </cell>
          <cell r="K4469">
            <v>88538</v>
          </cell>
          <cell r="L4469">
            <v>1.9393219886056237</v>
          </cell>
          <cell r="M4469">
            <v>410.65862708719851</v>
          </cell>
        </row>
        <row r="4470">
          <cell r="A4470">
            <v>4468</v>
          </cell>
          <cell r="B4470">
            <v>44</v>
          </cell>
          <cell r="C4470" t="str">
            <v>085</v>
          </cell>
          <cell r="D4470" t="str">
            <v xml:space="preserve">EASTHAM                      </v>
          </cell>
          <cell r="E4470">
            <v>0</v>
          </cell>
          <cell r="G4470">
            <v>8465</v>
          </cell>
          <cell r="H4470" t="str">
            <v>Guidance and Adjustment Counselors (2710)</v>
          </cell>
          <cell r="I4470">
            <v>84795</v>
          </cell>
          <cell r="J4470">
            <v>0</v>
          </cell>
          <cell r="K4470">
            <v>84795</v>
          </cell>
          <cell r="L4470">
            <v>1.8573359238272138</v>
          </cell>
          <cell r="M4470">
            <v>393.29777365491651</v>
          </cell>
        </row>
        <row r="4471">
          <cell r="A4471">
            <v>4469</v>
          </cell>
          <cell r="B4471">
            <v>45</v>
          </cell>
          <cell r="C4471" t="str">
            <v>085</v>
          </cell>
          <cell r="D4471" t="str">
            <v xml:space="preserve">EASTHAM                      </v>
          </cell>
          <cell r="E4471">
            <v>0</v>
          </cell>
          <cell r="G4471">
            <v>8470</v>
          </cell>
          <cell r="H4471" t="str">
            <v>Testing and Assessment (2720)</v>
          </cell>
          <cell r="I4471">
            <v>2351</v>
          </cell>
          <cell r="J4471">
            <v>0</v>
          </cell>
          <cell r="K4471">
            <v>2351</v>
          </cell>
          <cell r="L4471">
            <v>5.1495922600598848E-2</v>
          </cell>
          <cell r="M4471">
            <v>10.904452690166977</v>
          </cell>
        </row>
        <row r="4472">
          <cell r="A4472">
            <v>4470</v>
          </cell>
          <cell r="B4472">
            <v>46</v>
          </cell>
          <cell r="C4472" t="str">
            <v>085</v>
          </cell>
          <cell r="D4472" t="str">
            <v xml:space="preserve">EASTHAM                      </v>
          </cell>
          <cell r="E4472">
            <v>0</v>
          </cell>
          <cell r="G4472">
            <v>8475</v>
          </cell>
          <cell r="H4472" t="str">
            <v>Psychological Services (2800)</v>
          </cell>
          <cell r="I4472">
            <v>1392</v>
          </cell>
          <cell r="J4472">
            <v>0</v>
          </cell>
          <cell r="K4472">
            <v>1392</v>
          </cell>
          <cell r="L4472">
            <v>3.0490142177810976E-2</v>
          </cell>
          <cell r="M4472">
            <v>6.4564007421150276</v>
          </cell>
        </row>
        <row r="4473">
          <cell r="A4473">
            <v>4471</v>
          </cell>
          <cell r="B4473">
            <v>47</v>
          </cell>
          <cell r="C4473" t="str">
            <v>085</v>
          </cell>
          <cell r="D4473" t="str">
            <v xml:space="preserve">EASTHAM                      </v>
          </cell>
          <cell r="E4473">
            <v>11</v>
          </cell>
          <cell r="F4473" t="str">
            <v>Pupil Services</v>
          </cell>
          <cell r="I4473">
            <v>226139</v>
          </cell>
          <cell r="J4473">
            <v>11362</v>
          </cell>
          <cell r="K4473">
            <v>237501</v>
          </cell>
          <cell r="L4473">
            <v>5.2021833745490547</v>
          </cell>
          <cell r="M4473">
            <v>1101.5816326530612</v>
          </cell>
        </row>
        <row r="4474">
          <cell r="A4474">
            <v>4472</v>
          </cell>
          <cell r="B4474">
            <v>48</v>
          </cell>
          <cell r="C4474" t="str">
            <v>085</v>
          </cell>
          <cell r="D4474" t="str">
            <v xml:space="preserve">EASTHAM                      </v>
          </cell>
          <cell r="E4474">
            <v>0</v>
          </cell>
          <cell r="G4474">
            <v>8485</v>
          </cell>
          <cell r="H4474" t="str">
            <v>Attendance and Parent Liaison Services (3100)</v>
          </cell>
          <cell r="I4474">
            <v>0</v>
          </cell>
          <cell r="J4474">
            <v>0</v>
          </cell>
          <cell r="K4474">
            <v>0</v>
          </cell>
          <cell r="L4474">
            <v>0</v>
          </cell>
          <cell r="M4474">
            <v>0</v>
          </cell>
        </row>
        <row r="4475">
          <cell r="A4475">
            <v>4473</v>
          </cell>
          <cell r="B4475">
            <v>49</v>
          </cell>
          <cell r="C4475" t="str">
            <v>085</v>
          </cell>
          <cell r="D4475" t="str">
            <v xml:space="preserve">EASTHAM                      </v>
          </cell>
          <cell r="E4475">
            <v>0</v>
          </cell>
          <cell r="G4475">
            <v>8490</v>
          </cell>
          <cell r="H4475" t="str">
            <v>Medical/Health Services (3200)</v>
          </cell>
          <cell r="I4475">
            <v>67479</v>
          </cell>
          <cell r="J4475">
            <v>5575</v>
          </cell>
          <cell r="K4475">
            <v>73054</v>
          </cell>
          <cell r="L4475">
            <v>1.6001629645530193</v>
          </cell>
          <cell r="M4475">
            <v>338.8404452690167</v>
          </cell>
        </row>
        <row r="4476">
          <cell r="A4476">
            <v>4474</v>
          </cell>
          <cell r="B4476">
            <v>50</v>
          </cell>
          <cell r="C4476" t="str">
            <v>085</v>
          </cell>
          <cell r="D4476" t="str">
            <v xml:space="preserve">EASTHAM                      </v>
          </cell>
          <cell r="E4476">
            <v>0</v>
          </cell>
          <cell r="G4476">
            <v>8495</v>
          </cell>
          <cell r="H4476" t="str">
            <v>In-District Transportation (3300)</v>
          </cell>
          <cell r="I4476">
            <v>141771</v>
          </cell>
          <cell r="J4476">
            <v>0</v>
          </cell>
          <cell r="K4476">
            <v>141771</v>
          </cell>
          <cell r="L4476">
            <v>3.1053289846914076</v>
          </cell>
          <cell r="M4476">
            <v>657.56493506493507</v>
          </cell>
        </row>
        <row r="4477">
          <cell r="A4477">
            <v>4475</v>
          </cell>
          <cell r="B4477">
            <v>51</v>
          </cell>
          <cell r="C4477" t="str">
            <v>085</v>
          </cell>
          <cell r="D4477" t="str">
            <v xml:space="preserve">EASTHAM                      </v>
          </cell>
          <cell r="E4477">
            <v>0</v>
          </cell>
          <cell r="G4477">
            <v>8500</v>
          </cell>
          <cell r="H4477" t="str">
            <v>Food Salaries and Other Expenses (3400)</v>
          </cell>
          <cell r="I4477">
            <v>16545</v>
          </cell>
          <cell r="J4477">
            <v>0</v>
          </cell>
          <cell r="K4477">
            <v>16545</v>
          </cell>
          <cell r="L4477">
            <v>0.36239899592807656</v>
          </cell>
          <cell r="M4477">
            <v>76.739332096474953</v>
          </cell>
        </row>
        <row r="4478">
          <cell r="A4478">
            <v>4476</v>
          </cell>
          <cell r="B4478">
            <v>52</v>
          </cell>
          <cell r="C4478" t="str">
            <v>085</v>
          </cell>
          <cell r="D4478" t="str">
            <v xml:space="preserve">EASTHAM                      </v>
          </cell>
          <cell r="E4478">
            <v>0</v>
          </cell>
          <cell r="G4478">
            <v>8505</v>
          </cell>
          <cell r="H4478" t="str">
            <v>Athletics (3510)</v>
          </cell>
          <cell r="I4478">
            <v>0</v>
          </cell>
          <cell r="J4478">
            <v>0</v>
          </cell>
          <cell r="K4478">
            <v>0</v>
          </cell>
          <cell r="L4478">
            <v>0</v>
          </cell>
          <cell r="M4478">
            <v>0</v>
          </cell>
        </row>
        <row r="4479">
          <cell r="A4479">
            <v>4477</v>
          </cell>
          <cell r="B4479">
            <v>53</v>
          </cell>
          <cell r="C4479" t="str">
            <v>085</v>
          </cell>
          <cell r="D4479" t="str">
            <v xml:space="preserve">EASTHAM                      </v>
          </cell>
          <cell r="E4479">
            <v>0</v>
          </cell>
          <cell r="G4479">
            <v>8510</v>
          </cell>
          <cell r="H4479" t="str">
            <v>Other Student Body Activities (3520)</v>
          </cell>
          <cell r="I4479">
            <v>344</v>
          </cell>
          <cell r="J4479">
            <v>5787</v>
          </cell>
          <cell r="K4479">
            <v>6131</v>
          </cell>
          <cell r="L4479">
            <v>0.13429242937655106</v>
          </cell>
          <cell r="M4479">
            <v>28.436920222634509</v>
          </cell>
        </row>
        <row r="4480">
          <cell r="A4480">
            <v>4478</v>
          </cell>
          <cell r="B4480">
            <v>54</v>
          </cell>
          <cell r="C4480" t="str">
            <v>085</v>
          </cell>
          <cell r="D4480" t="str">
            <v xml:space="preserve">EASTHAM                      </v>
          </cell>
          <cell r="E4480">
            <v>0</v>
          </cell>
          <cell r="G4480">
            <v>8515</v>
          </cell>
          <cell r="H4480" t="str">
            <v>School Security  (3600)</v>
          </cell>
          <cell r="I4480">
            <v>0</v>
          </cell>
          <cell r="J4480">
            <v>0</v>
          </cell>
          <cell r="K4480">
            <v>0</v>
          </cell>
          <cell r="L4480">
            <v>0</v>
          </cell>
          <cell r="M4480">
            <v>0</v>
          </cell>
        </row>
        <row r="4481">
          <cell r="A4481">
            <v>4479</v>
          </cell>
          <cell r="B4481">
            <v>55</v>
          </cell>
          <cell r="C4481" t="str">
            <v>085</v>
          </cell>
          <cell r="D4481" t="str">
            <v xml:space="preserve">EASTHAM                      </v>
          </cell>
          <cell r="E4481">
            <v>12</v>
          </cell>
          <cell r="F4481" t="str">
            <v>Operations and Maintenance</v>
          </cell>
          <cell r="I4481">
            <v>505198</v>
          </cell>
          <cell r="J4481">
            <v>0</v>
          </cell>
          <cell r="K4481">
            <v>505198</v>
          </cell>
          <cell r="L4481">
            <v>11.065775034443785</v>
          </cell>
          <cell r="M4481">
            <v>2343.2189239332097</v>
          </cell>
        </row>
        <row r="4482">
          <cell r="A4482">
            <v>4480</v>
          </cell>
          <cell r="B4482">
            <v>56</v>
          </cell>
          <cell r="C4482" t="str">
            <v>085</v>
          </cell>
          <cell r="D4482" t="str">
            <v xml:space="preserve">EASTHAM                      </v>
          </cell>
          <cell r="E4482">
            <v>0</v>
          </cell>
          <cell r="G4482">
            <v>8520</v>
          </cell>
          <cell r="H4482" t="str">
            <v>Custodial Services (4110)</v>
          </cell>
          <cell r="I4482">
            <v>255903</v>
          </cell>
          <cell r="J4482">
            <v>0</v>
          </cell>
          <cell r="K4482">
            <v>255903</v>
          </cell>
          <cell r="L4482">
            <v>5.605257797218651</v>
          </cell>
          <cell r="M4482">
            <v>1186.9341372912802</v>
          </cell>
        </row>
        <row r="4483">
          <cell r="A4483">
            <v>4481</v>
          </cell>
          <cell r="B4483">
            <v>57</v>
          </cell>
          <cell r="C4483" t="str">
            <v>085</v>
          </cell>
          <cell r="D4483" t="str">
            <v xml:space="preserve">EASTHAM                      </v>
          </cell>
          <cell r="E4483">
            <v>0</v>
          </cell>
          <cell r="G4483">
            <v>8525</v>
          </cell>
          <cell r="H4483" t="str">
            <v>Heating of Buildings (4120)</v>
          </cell>
          <cell r="I4483">
            <v>29819</v>
          </cell>
          <cell r="J4483">
            <v>0</v>
          </cell>
          <cell r="K4483">
            <v>29819</v>
          </cell>
          <cell r="L4483">
            <v>0.65315053850585159</v>
          </cell>
          <cell r="M4483">
            <v>138.30705009276437</v>
          </cell>
        </row>
        <row r="4484">
          <cell r="A4484">
            <v>4482</v>
          </cell>
          <cell r="B4484">
            <v>58</v>
          </cell>
          <cell r="C4484" t="str">
            <v>085</v>
          </cell>
          <cell r="D4484" t="str">
            <v xml:space="preserve">EASTHAM                      </v>
          </cell>
          <cell r="E4484">
            <v>0</v>
          </cell>
          <cell r="G4484">
            <v>8530</v>
          </cell>
          <cell r="H4484" t="str">
            <v>Utility Services (4130)</v>
          </cell>
          <cell r="I4484">
            <v>46479</v>
          </cell>
          <cell r="J4484">
            <v>0</v>
          </cell>
          <cell r="K4484">
            <v>46479</v>
          </cell>
          <cell r="L4484">
            <v>1.018068475777641</v>
          </cell>
          <cell r="M4484">
            <v>215.57977736549165</v>
          </cell>
        </row>
        <row r="4485">
          <cell r="A4485">
            <v>4483</v>
          </cell>
          <cell r="B4485">
            <v>59</v>
          </cell>
          <cell r="C4485" t="str">
            <v>085</v>
          </cell>
          <cell r="D4485" t="str">
            <v xml:space="preserve">EASTHAM                      </v>
          </cell>
          <cell r="E4485">
            <v>0</v>
          </cell>
          <cell r="G4485">
            <v>8535</v>
          </cell>
          <cell r="H4485" t="str">
            <v>Maintenance of Grounds (4210)</v>
          </cell>
          <cell r="I4485">
            <v>3264</v>
          </cell>
          <cell r="J4485">
            <v>0</v>
          </cell>
          <cell r="K4485">
            <v>3264</v>
          </cell>
          <cell r="L4485">
            <v>7.1494126485901588E-2</v>
          </cell>
          <cell r="M4485">
            <v>15.139146567717997</v>
          </cell>
        </row>
        <row r="4486">
          <cell r="A4486">
            <v>4484</v>
          </cell>
          <cell r="B4486">
            <v>60</v>
          </cell>
          <cell r="C4486" t="str">
            <v>085</v>
          </cell>
          <cell r="D4486" t="str">
            <v xml:space="preserve">EASTHAM                      </v>
          </cell>
          <cell r="E4486">
            <v>0</v>
          </cell>
          <cell r="G4486">
            <v>8540</v>
          </cell>
          <cell r="H4486" t="str">
            <v>Maintenance of Buildings (4220)</v>
          </cell>
          <cell r="I4486">
            <v>22634</v>
          </cell>
          <cell r="J4486">
            <v>0</v>
          </cell>
          <cell r="K4486">
            <v>22634</v>
          </cell>
          <cell r="L4486">
            <v>0.49577146411822814</v>
          </cell>
          <cell r="M4486">
            <v>104.98144712430427</v>
          </cell>
        </row>
        <row r="4487">
          <cell r="A4487">
            <v>4485</v>
          </cell>
          <cell r="B4487">
            <v>61</v>
          </cell>
          <cell r="C4487" t="str">
            <v>085</v>
          </cell>
          <cell r="D4487" t="str">
            <v xml:space="preserve">EASTHAM                      </v>
          </cell>
          <cell r="E4487">
            <v>0</v>
          </cell>
          <cell r="G4487">
            <v>8545</v>
          </cell>
          <cell r="H4487" t="str">
            <v>Building Security System (4225)</v>
          </cell>
          <cell r="I4487">
            <v>819</v>
          </cell>
          <cell r="J4487">
            <v>0</v>
          </cell>
          <cell r="K4487">
            <v>819</v>
          </cell>
          <cell r="L4487">
            <v>1.7939243134789645E-2</v>
          </cell>
          <cell r="M4487">
            <v>3.7987012987012987</v>
          </cell>
        </row>
        <row r="4488">
          <cell r="A4488">
            <v>4486</v>
          </cell>
          <cell r="B4488">
            <v>62</v>
          </cell>
          <cell r="C4488" t="str">
            <v>085</v>
          </cell>
          <cell r="D4488" t="str">
            <v xml:space="preserve">EASTHAM                      </v>
          </cell>
          <cell r="E4488">
            <v>0</v>
          </cell>
          <cell r="G4488">
            <v>8550</v>
          </cell>
          <cell r="H4488" t="str">
            <v>Maintenance of Equipment (4230)</v>
          </cell>
          <cell r="I4488">
            <v>146280</v>
          </cell>
          <cell r="J4488">
            <v>0</v>
          </cell>
          <cell r="K4488">
            <v>146280</v>
          </cell>
          <cell r="L4488">
            <v>3.2040933892027224</v>
          </cell>
          <cell r="M4488">
            <v>678.47866419294996</v>
          </cell>
        </row>
        <row r="4489">
          <cell r="A4489">
            <v>4487</v>
          </cell>
          <cell r="B4489">
            <v>63</v>
          </cell>
          <cell r="C4489" t="str">
            <v>085</v>
          </cell>
          <cell r="D4489" t="str">
            <v xml:space="preserve">EASTHAM                      </v>
          </cell>
          <cell r="E4489">
            <v>0</v>
          </cell>
          <cell r="G4489">
            <v>8555</v>
          </cell>
          <cell r="H4489" t="str">
            <v xml:space="preserve">Extraordinary Maintenance (4300)   </v>
          </cell>
          <cell r="I4489">
            <v>0</v>
          </cell>
          <cell r="J4489">
            <v>0</v>
          </cell>
          <cell r="K4489">
            <v>0</v>
          </cell>
          <cell r="L4489">
            <v>0</v>
          </cell>
          <cell r="M4489">
            <v>0</v>
          </cell>
        </row>
        <row r="4490">
          <cell r="A4490">
            <v>4488</v>
          </cell>
          <cell r="B4490">
            <v>64</v>
          </cell>
          <cell r="C4490" t="str">
            <v>085</v>
          </cell>
          <cell r="D4490" t="str">
            <v xml:space="preserve">EASTHAM                      </v>
          </cell>
          <cell r="E4490">
            <v>0</v>
          </cell>
          <cell r="G4490">
            <v>8560</v>
          </cell>
          <cell r="H4490" t="str">
            <v>Networking and Telecommunications (4400)</v>
          </cell>
          <cell r="I4490">
            <v>0</v>
          </cell>
          <cell r="J4490">
            <v>0</v>
          </cell>
          <cell r="K4490">
            <v>0</v>
          </cell>
          <cell r="L4490">
            <v>0</v>
          </cell>
          <cell r="M4490">
            <v>0</v>
          </cell>
        </row>
        <row r="4491">
          <cell r="A4491">
            <v>4489</v>
          </cell>
          <cell r="B4491">
            <v>65</v>
          </cell>
          <cell r="C4491" t="str">
            <v>085</v>
          </cell>
          <cell r="D4491" t="str">
            <v xml:space="preserve">EASTHAM                      </v>
          </cell>
          <cell r="E4491">
            <v>0</v>
          </cell>
          <cell r="G4491">
            <v>8565</v>
          </cell>
          <cell r="H4491" t="str">
            <v>Technology Maintenance (4450)</v>
          </cell>
          <cell r="I4491">
            <v>0</v>
          </cell>
          <cell r="J4491">
            <v>0</v>
          </cell>
          <cell r="K4491">
            <v>0</v>
          </cell>
          <cell r="L4491">
            <v>0</v>
          </cell>
          <cell r="M4491">
            <v>0</v>
          </cell>
        </row>
        <row r="4492">
          <cell r="A4492">
            <v>4490</v>
          </cell>
          <cell r="B4492">
            <v>66</v>
          </cell>
          <cell r="C4492" t="str">
            <v>085</v>
          </cell>
          <cell r="D4492" t="str">
            <v xml:space="preserve">EASTHAM                      </v>
          </cell>
          <cell r="E4492">
            <v>13</v>
          </cell>
          <cell r="F4492" t="str">
            <v>Insurance, Retirement Programs and Other</v>
          </cell>
          <cell r="I4492">
            <v>600287</v>
          </cell>
          <cell r="J4492">
            <v>1566</v>
          </cell>
          <cell r="K4492">
            <v>601853</v>
          </cell>
          <cell r="L4492">
            <v>13.182890474239992</v>
          </cell>
          <cell r="M4492">
            <v>2791.5259740259739</v>
          </cell>
        </row>
        <row r="4493">
          <cell r="A4493">
            <v>4491</v>
          </cell>
          <cell r="B4493">
            <v>67</v>
          </cell>
          <cell r="C4493" t="str">
            <v>085</v>
          </cell>
          <cell r="D4493" t="str">
            <v xml:space="preserve">EASTHAM                      </v>
          </cell>
          <cell r="E4493">
            <v>0</v>
          </cell>
          <cell r="G4493">
            <v>8570</v>
          </cell>
          <cell r="H4493" t="str">
            <v>Employer Retirement Contributions (5100)</v>
          </cell>
          <cell r="I4493">
            <v>154453</v>
          </cell>
          <cell r="J4493">
            <v>1566</v>
          </cell>
          <cell r="K4493">
            <v>156019</v>
          </cell>
          <cell r="L4493">
            <v>3.4174148652585421</v>
          </cell>
          <cell r="M4493">
            <v>723.65027829313544</v>
          </cell>
        </row>
        <row r="4494">
          <cell r="A4494">
            <v>4492</v>
          </cell>
          <cell r="B4494">
            <v>68</v>
          </cell>
          <cell r="C4494" t="str">
            <v>085</v>
          </cell>
          <cell r="D4494" t="str">
            <v xml:space="preserve">EASTHAM                      </v>
          </cell>
          <cell r="E4494">
            <v>0</v>
          </cell>
          <cell r="G4494">
            <v>8575</v>
          </cell>
          <cell r="H4494" t="str">
            <v>Insurance for Active Employees (5200)</v>
          </cell>
          <cell r="I4494">
            <v>416694</v>
          </cell>
          <cell r="J4494">
            <v>0</v>
          </cell>
          <cell r="K4494">
            <v>416694</v>
          </cell>
          <cell r="L4494">
            <v>9.1271977763223902</v>
          </cell>
          <cell r="M4494">
            <v>1932.7179962894249</v>
          </cell>
        </row>
        <row r="4495">
          <cell r="A4495">
            <v>4493</v>
          </cell>
          <cell r="B4495">
            <v>69</v>
          </cell>
          <cell r="C4495" t="str">
            <v>085</v>
          </cell>
          <cell r="D4495" t="str">
            <v xml:space="preserve">EASTHAM                      </v>
          </cell>
          <cell r="E4495">
            <v>0</v>
          </cell>
          <cell r="G4495">
            <v>8580</v>
          </cell>
          <cell r="H4495" t="str">
            <v>Insurance for Retired School Employees (5250)</v>
          </cell>
          <cell r="I4495">
            <v>0</v>
          </cell>
          <cell r="J4495">
            <v>0</v>
          </cell>
          <cell r="K4495">
            <v>0</v>
          </cell>
          <cell r="L4495">
            <v>0</v>
          </cell>
          <cell r="M4495">
            <v>0</v>
          </cell>
        </row>
        <row r="4496">
          <cell r="A4496">
            <v>4494</v>
          </cell>
          <cell r="B4496">
            <v>70</v>
          </cell>
          <cell r="C4496" t="str">
            <v>085</v>
          </cell>
          <cell r="D4496" t="str">
            <v xml:space="preserve">EASTHAM                      </v>
          </cell>
          <cell r="E4496">
            <v>0</v>
          </cell>
          <cell r="G4496">
            <v>8585</v>
          </cell>
          <cell r="H4496" t="str">
            <v>Other Non-Employee Insurance (5260)</v>
          </cell>
          <cell r="I4496">
            <v>29140</v>
          </cell>
          <cell r="J4496">
            <v>0</v>
          </cell>
          <cell r="K4496">
            <v>29140</v>
          </cell>
          <cell r="L4496">
            <v>0.63827783265906024</v>
          </cell>
          <cell r="M4496">
            <v>135.15769944341372</v>
          </cell>
        </row>
        <row r="4497">
          <cell r="A4497">
            <v>4495</v>
          </cell>
          <cell r="B4497">
            <v>71</v>
          </cell>
          <cell r="C4497" t="str">
            <v>085</v>
          </cell>
          <cell r="D4497" t="str">
            <v xml:space="preserve">EASTHAM                      </v>
          </cell>
          <cell r="E4497">
            <v>0</v>
          </cell>
          <cell r="G4497">
            <v>8590</v>
          </cell>
          <cell r="H4497" t="str">
            <v xml:space="preserve">Rental Lease of Equipment (5300)   </v>
          </cell>
          <cell r="I4497">
            <v>0</v>
          </cell>
          <cell r="J4497">
            <v>0</v>
          </cell>
          <cell r="K4497">
            <v>0</v>
          </cell>
          <cell r="L4497">
            <v>0</v>
          </cell>
          <cell r="M4497">
            <v>0</v>
          </cell>
        </row>
        <row r="4498">
          <cell r="A4498">
            <v>4496</v>
          </cell>
          <cell r="B4498">
            <v>72</v>
          </cell>
          <cell r="C4498" t="str">
            <v>085</v>
          </cell>
          <cell r="D4498" t="str">
            <v xml:space="preserve">EASTHAM                      </v>
          </cell>
          <cell r="E4498">
            <v>0</v>
          </cell>
          <cell r="G4498">
            <v>8595</v>
          </cell>
          <cell r="H4498" t="str">
            <v>Rental Lease  of Buildings (5350)</v>
          </cell>
          <cell r="I4498">
            <v>0</v>
          </cell>
          <cell r="J4498">
            <v>0</v>
          </cell>
          <cell r="K4498">
            <v>0</v>
          </cell>
          <cell r="L4498">
            <v>0</v>
          </cell>
          <cell r="M4498">
            <v>0</v>
          </cell>
        </row>
        <row r="4499">
          <cell r="A4499">
            <v>4497</v>
          </cell>
          <cell r="B4499">
            <v>73</v>
          </cell>
          <cell r="C4499" t="str">
            <v>085</v>
          </cell>
          <cell r="D4499" t="str">
            <v xml:space="preserve">EASTHAM                      </v>
          </cell>
          <cell r="E4499">
            <v>0</v>
          </cell>
          <cell r="G4499">
            <v>8600</v>
          </cell>
          <cell r="H4499" t="str">
            <v>Short Term Interest RAN's (5400)</v>
          </cell>
          <cell r="I4499">
            <v>0</v>
          </cell>
          <cell r="J4499">
            <v>0</v>
          </cell>
          <cell r="K4499">
            <v>0</v>
          </cell>
          <cell r="L4499">
            <v>0</v>
          </cell>
          <cell r="M4499">
            <v>0</v>
          </cell>
        </row>
        <row r="4500">
          <cell r="A4500">
            <v>4498</v>
          </cell>
          <cell r="B4500">
            <v>74</v>
          </cell>
          <cell r="C4500" t="str">
            <v>085</v>
          </cell>
          <cell r="D4500" t="str">
            <v xml:space="preserve">EASTHAM                      </v>
          </cell>
          <cell r="E4500">
            <v>0</v>
          </cell>
          <cell r="G4500">
            <v>8610</v>
          </cell>
          <cell r="H4500" t="str">
            <v>Crossing Guards, Inspections, Bank Charges (5500)</v>
          </cell>
          <cell r="I4500">
            <v>0</v>
          </cell>
          <cell r="J4500">
            <v>0</v>
          </cell>
          <cell r="K4500">
            <v>0</v>
          </cell>
          <cell r="L4500">
            <v>0</v>
          </cell>
          <cell r="M4500">
            <v>0</v>
          </cell>
        </row>
        <row r="4501">
          <cell r="A4501">
            <v>4499</v>
          </cell>
          <cell r="B4501">
            <v>75</v>
          </cell>
          <cell r="C4501" t="str">
            <v>085</v>
          </cell>
          <cell r="D4501" t="str">
            <v xml:space="preserve">EASTHAM                      </v>
          </cell>
          <cell r="E4501">
            <v>14</v>
          </cell>
          <cell r="F4501" t="str">
            <v xml:space="preserve">Payments To Out-Of-District Schools </v>
          </cell>
          <cell r="I4501">
            <v>234533</v>
          </cell>
          <cell r="J4501">
            <v>14833</v>
          </cell>
          <cell r="K4501">
            <v>249366</v>
          </cell>
          <cell r="L4501">
            <v>5.4620724097069049</v>
          </cell>
          <cell r="M4501">
            <v>11988.75</v>
          </cell>
        </row>
        <row r="4502">
          <cell r="A4502">
            <v>4500</v>
          </cell>
          <cell r="B4502">
            <v>76</v>
          </cell>
          <cell r="C4502" t="str">
            <v>085</v>
          </cell>
          <cell r="D4502" t="str">
            <v xml:space="preserve">EASTHAM                      </v>
          </cell>
          <cell r="E4502">
            <v>15</v>
          </cell>
          <cell r="F4502" t="str">
            <v>Tuition To Other Schools (9000)</v>
          </cell>
          <cell r="G4502" t="str">
            <v xml:space="preserve"> </v>
          </cell>
          <cell r="I4502">
            <v>234533</v>
          </cell>
          <cell r="J4502">
            <v>14833</v>
          </cell>
          <cell r="K4502">
            <v>249366</v>
          </cell>
          <cell r="L4502">
            <v>5.4620724097069049</v>
          </cell>
          <cell r="M4502">
            <v>11988.75</v>
          </cell>
        </row>
        <row r="4503">
          <cell r="A4503">
            <v>4501</v>
          </cell>
          <cell r="B4503">
            <v>77</v>
          </cell>
          <cell r="C4503" t="str">
            <v>085</v>
          </cell>
          <cell r="D4503" t="str">
            <v xml:space="preserve">EASTHAM                      </v>
          </cell>
          <cell r="E4503">
            <v>16</v>
          </cell>
          <cell r="F4503" t="str">
            <v>Out-of-District Transportation (3300)</v>
          </cell>
          <cell r="I4503">
            <v>0</v>
          </cell>
          <cell r="K4503">
            <v>0</v>
          </cell>
          <cell r="L4503">
            <v>0</v>
          </cell>
          <cell r="M4503">
            <v>0</v>
          </cell>
        </row>
        <row r="4504">
          <cell r="A4504">
            <v>4502</v>
          </cell>
          <cell r="B4504">
            <v>78</v>
          </cell>
          <cell r="C4504" t="str">
            <v>085</v>
          </cell>
          <cell r="D4504" t="str">
            <v xml:space="preserve">EASTHAM                      </v>
          </cell>
          <cell r="E4504">
            <v>17</v>
          </cell>
          <cell r="F4504" t="str">
            <v>TOTAL EXPENDITURES</v>
          </cell>
          <cell r="I4504">
            <v>4493754</v>
          </cell>
          <cell r="J4504">
            <v>71656</v>
          </cell>
          <cell r="K4504">
            <v>4565410</v>
          </cell>
          <cell r="L4504">
            <v>100</v>
          </cell>
          <cell r="M4504">
            <v>19312.225042301183</v>
          </cell>
        </row>
        <row r="4505">
          <cell r="A4505">
            <v>4503</v>
          </cell>
          <cell r="B4505">
            <v>79</v>
          </cell>
          <cell r="C4505" t="str">
            <v>085</v>
          </cell>
          <cell r="D4505" t="str">
            <v xml:space="preserve">EASTHAM                      </v>
          </cell>
          <cell r="E4505">
            <v>18</v>
          </cell>
          <cell r="F4505" t="str">
            <v>percentage of overall spending from the general fund</v>
          </cell>
          <cell r="I4505">
            <v>98.43045860065142</v>
          </cell>
        </row>
        <row r="4506">
          <cell r="A4506">
            <v>4504</v>
          </cell>
          <cell r="B4506">
            <v>1</v>
          </cell>
          <cell r="C4506" t="str">
            <v>086</v>
          </cell>
          <cell r="D4506" t="str">
            <v xml:space="preserve">EASTHAMPTON                  </v>
          </cell>
          <cell r="E4506">
            <v>1</v>
          </cell>
          <cell r="F4506" t="str">
            <v>In-District FTE Average Membership</v>
          </cell>
          <cell r="G4506" t="str">
            <v xml:space="preserve"> </v>
          </cell>
        </row>
        <row r="4507">
          <cell r="A4507">
            <v>4505</v>
          </cell>
          <cell r="B4507">
            <v>2</v>
          </cell>
          <cell r="C4507" t="str">
            <v>086</v>
          </cell>
          <cell r="D4507" t="str">
            <v xml:space="preserve">EASTHAMPTON                  </v>
          </cell>
          <cell r="E4507">
            <v>2</v>
          </cell>
          <cell r="F4507" t="str">
            <v>Out-of-District FTE Average Membership</v>
          </cell>
          <cell r="G4507" t="str">
            <v xml:space="preserve"> </v>
          </cell>
        </row>
        <row r="4508">
          <cell r="A4508">
            <v>4506</v>
          </cell>
          <cell r="B4508">
            <v>3</v>
          </cell>
          <cell r="C4508" t="str">
            <v>086</v>
          </cell>
          <cell r="D4508" t="str">
            <v xml:space="preserve">EASTHAMPTON                  </v>
          </cell>
          <cell r="E4508">
            <v>3</v>
          </cell>
          <cell r="F4508" t="str">
            <v>Total FTE Average Membership</v>
          </cell>
          <cell r="G4508" t="str">
            <v xml:space="preserve"> </v>
          </cell>
        </row>
        <row r="4509">
          <cell r="A4509">
            <v>4507</v>
          </cell>
          <cell r="B4509">
            <v>4</v>
          </cell>
          <cell r="C4509" t="str">
            <v>086</v>
          </cell>
          <cell r="D4509" t="str">
            <v xml:space="preserve">EASTHAMPTON                  </v>
          </cell>
          <cell r="E4509">
            <v>4</v>
          </cell>
          <cell r="F4509" t="str">
            <v>Administration</v>
          </cell>
          <cell r="G4509" t="str">
            <v xml:space="preserve"> </v>
          </cell>
          <cell r="I4509">
            <v>753804</v>
          </cell>
          <cell r="J4509">
            <v>5185</v>
          </cell>
          <cell r="K4509">
            <v>758989</v>
          </cell>
          <cell r="L4509">
            <v>3.2711646450159551</v>
          </cell>
          <cell r="M4509">
            <v>479.15972222222223</v>
          </cell>
        </row>
        <row r="4510">
          <cell r="A4510">
            <v>4508</v>
          </cell>
          <cell r="B4510">
            <v>5</v>
          </cell>
          <cell r="C4510" t="str">
            <v>086</v>
          </cell>
          <cell r="D4510" t="str">
            <v xml:space="preserve">EASTHAMPTON                  </v>
          </cell>
          <cell r="E4510">
            <v>0</v>
          </cell>
          <cell r="G4510">
            <v>8300</v>
          </cell>
          <cell r="H4510" t="str">
            <v>School Committee (1110)</v>
          </cell>
          <cell r="I4510">
            <v>21717</v>
          </cell>
          <cell r="J4510">
            <v>685</v>
          </cell>
          <cell r="K4510">
            <v>22402</v>
          </cell>
          <cell r="L4510">
            <v>9.655031940864417E-2</v>
          </cell>
          <cell r="M4510">
            <v>14.142676767676768</v>
          </cell>
        </row>
        <row r="4511">
          <cell r="A4511">
            <v>4509</v>
          </cell>
          <cell r="B4511">
            <v>6</v>
          </cell>
          <cell r="C4511" t="str">
            <v>086</v>
          </cell>
          <cell r="D4511" t="str">
            <v xml:space="preserve">EASTHAMPTON                  </v>
          </cell>
          <cell r="E4511">
            <v>0</v>
          </cell>
          <cell r="G4511">
            <v>8305</v>
          </cell>
          <cell r="H4511" t="str">
            <v>Superintendent (1210)</v>
          </cell>
          <cell r="I4511">
            <v>201131</v>
          </cell>
          <cell r="J4511">
            <v>0</v>
          </cell>
          <cell r="K4511">
            <v>201131</v>
          </cell>
          <cell r="L4511">
            <v>0.86685395469065307</v>
          </cell>
          <cell r="M4511">
            <v>126.97664141414141</v>
          </cell>
        </row>
        <row r="4512">
          <cell r="A4512">
            <v>4510</v>
          </cell>
          <cell r="B4512">
            <v>7</v>
          </cell>
          <cell r="C4512" t="str">
            <v>086</v>
          </cell>
          <cell r="D4512" t="str">
            <v xml:space="preserve">EASTHAMPTON                  </v>
          </cell>
          <cell r="E4512">
            <v>0</v>
          </cell>
          <cell r="G4512">
            <v>8310</v>
          </cell>
          <cell r="H4512" t="str">
            <v>Assistant Superintendents (1220)</v>
          </cell>
          <cell r="I4512">
            <v>52158</v>
          </cell>
          <cell r="J4512">
            <v>0</v>
          </cell>
          <cell r="K4512">
            <v>52158</v>
          </cell>
          <cell r="L4512">
            <v>0.2247956235923606</v>
          </cell>
          <cell r="M4512">
            <v>32.928030303030305</v>
          </cell>
        </row>
        <row r="4513">
          <cell r="A4513">
            <v>4511</v>
          </cell>
          <cell r="B4513">
            <v>8</v>
          </cell>
          <cell r="C4513" t="str">
            <v>086</v>
          </cell>
          <cell r="D4513" t="str">
            <v xml:space="preserve">EASTHAMPTON                  </v>
          </cell>
          <cell r="E4513">
            <v>0</v>
          </cell>
          <cell r="G4513">
            <v>8315</v>
          </cell>
          <cell r="H4513" t="str">
            <v>Other District-Wide Administration (1230)</v>
          </cell>
          <cell r="I4513">
            <v>27474</v>
          </cell>
          <cell r="J4513">
            <v>0</v>
          </cell>
          <cell r="K4513">
            <v>27474</v>
          </cell>
          <cell r="L4513">
            <v>0.11841011853553654</v>
          </cell>
          <cell r="M4513">
            <v>17.344696969696969</v>
          </cell>
        </row>
        <row r="4514">
          <cell r="A4514">
            <v>4512</v>
          </cell>
          <cell r="B4514">
            <v>9</v>
          </cell>
          <cell r="C4514" t="str">
            <v>086</v>
          </cell>
          <cell r="D4514" t="str">
            <v xml:space="preserve">EASTHAMPTON                  </v>
          </cell>
          <cell r="E4514">
            <v>0</v>
          </cell>
          <cell r="G4514">
            <v>8320</v>
          </cell>
          <cell r="H4514" t="str">
            <v>Business and Finance (1410)</v>
          </cell>
          <cell r="I4514">
            <v>225082</v>
          </cell>
          <cell r="J4514">
            <v>0</v>
          </cell>
          <cell r="K4514">
            <v>225082</v>
          </cell>
          <cell r="L4514">
            <v>0.97008030502349996</v>
          </cell>
          <cell r="M4514">
            <v>142.09722222222223</v>
          </cell>
        </row>
        <row r="4515">
          <cell r="A4515">
            <v>4513</v>
          </cell>
          <cell r="B4515">
            <v>10</v>
          </cell>
          <cell r="C4515" t="str">
            <v>086</v>
          </cell>
          <cell r="D4515" t="str">
            <v xml:space="preserve">EASTHAMPTON                  </v>
          </cell>
          <cell r="E4515">
            <v>0</v>
          </cell>
          <cell r="G4515">
            <v>8325</v>
          </cell>
          <cell r="H4515" t="str">
            <v>Human Resources and Benefits (1420)</v>
          </cell>
          <cell r="I4515">
            <v>0</v>
          </cell>
          <cell r="J4515">
            <v>0</v>
          </cell>
          <cell r="K4515">
            <v>0</v>
          </cell>
          <cell r="L4515">
            <v>0</v>
          </cell>
          <cell r="M4515">
            <v>0</v>
          </cell>
        </row>
        <row r="4516">
          <cell r="A4516">
            <v>4514</v>
          </cell>
          <cell r="B4516">
            <v>11</v>
          </cell>
          <cell r="C4516" t="str">
            <v>086</v>
          </cell>
          <cell r="D4516" t="str">
            <v xml:space="preserve">EASTHAMPTON                  </v>
          </cell>
          <cell r="E4516">
            <v>0</v>
          </cell>
          <cell r="G4516">
            <v>8330</v>
          </cell>
          <cell r="H4516" t="str">
            <v>Legal Service For School Committee (1430)</v>
          </cell>
          <cell r="I4516">
            <v>28628</v>
          </cell>
          <cell r="J4516">
            <v>0</v>
          </cell>
          <cell r="K4516">
            <v>28628</v>
          </cell>
          <cell r="L4516">
            <v>0.12338374002458107</v>
          </cell>
          <cell r="M4516">
            <v>18.073232323232322</v>
          </cell>
        </row>
        <row r="4517">
          <cell r="A4517">
            <v>4515</v>
          </cell>
          <cell r="B4517">
            <v>12</v>
          </cell>
          <cell r="C4517" t="str">
            <v>086</v>
          </cell>
          <cell r="D4517" t="str">
            <v xml:space="preserve">EASTHAMPTON                  </v>
          </cell>
          <cell r="E4517">
            <v>0</v>
          </cell>
          <cell r="G4517">
            <v>8335</v>
          </cell>
          <cell r="H4517" t="str">
            <v>Legal Settlements (1435)</v>
          </cell>
          <cell r="I4517">
            <v>0</v>
          </cell>
          <cell r="J4517">
            <v>0</v>
          </cell>
          <cell r="K4517">
            <v>0</v>
          </cell>
          <cell r="L4517">
            <v>0</v>
          </cell>
          <cell r="M4517">
            <v>0</v>
          </cell>
        </row>
        <row r="4518">
          <cell r="A4518">
            <v>4516</v>
          </cell>
          <cell r="B4518">
            <v>13</v>
          </cell>
          <cell r="C4518" t="str">
            <v>086</v>
          </cell>
          <cell r="D4518" t="str">
            <v xml:space="preserve">EASTHAMPTON                  </v>
          </cell>
          <cell r="E4518">
            <v>0</v>
          </cell>
          <cell r="G4518">
            <v>8340</v>
          </cell>
          <cell r="H4518" t="str">
            <v>District-wide Information Mgmt and Tech (1450)</v>
          </cell>
          <cell r="I4518">
            <v>197614</v>
          </cell>
          <cell r="J4518">
            <v>4500</v>
          </cell>
          <cell r="K4518">
            <v>202114</v>
          </cell>
          <cell r="L4518">
            <v>0.87109058374067971</v>
          </cell>
          <cell r="M4518">
            <v>127.59722222222223</v>
          </cell>
        </row>
        <row r="4519">
          <cell r="A4519">
            <v>4517</v>
          </cell>
          <cell r="B4519">
            <v>14</v>
          </cell>
          <cell r="C4519" t="str">
            <v>086</v>
          </cell>
          <cell r="D4519" t="str">
            <v xml:space="preserve">EASTHAMPTON                  </v>
          </cell>
          <cell r="E4519">
            <v>5</v>
          </cell>
          <cell r="F4519" t="str">
            <v xml:space="preserve">Instructional Leadership </v>
          </cell>
          <cell r="I4519">
            <v>1021124</v>
          </cell>
          <cell r="J4519">
            <v>95941</v>
          </cell>
          <cell r="K4519">
            <v>1117065</v>
          </cell>
          <cell r="L4519">
            <v>4.8144354321139673</v>
          </cell>
          <cell r="M4519">
            <v>705.217803030303</v>
          </cell>
        </row>
        <row r="4520">
          <cell r="A4520">
            <v>4518</v>
          </cell>
          <cell r="B4520">
            <v>15</v>
          </cell>
          <cell r="C4520" t="str">
            <v>086</v>
          </cell>
          <cell r="D4520" t="str">
            <v xml:space="preserve">EASTHAMPTON                  </v>
          </cell>
          <cell r="E4520">
            <v>0</v>
          </cell>
          <cell r="G4520">
            <v>8345</v>
          </cell>
          <cell r="H4520" t="str">
            <v>Curriculum Directors  (Supervisory) (2110)</v>
          </cell>
          <cell r="I4520">
            <v>878693</v>
          </cell>
          <cell r="J4520">
            <v>44444</v>
          </cell>
          <cell r="K4520">
            <v>923137</v>
          </cell>
          <cell r="L4520">
            <v>3.9786256677054523</v>
          </cell>
          <cell r="M4520">
            <v>582.78851010101005</v>
          </cell>
        </row>
        <row r="4521">
          <cell r="A4521">
            <v>4519</v>
          </cell>
          <cell r="B4521">
            <v>16</v>
          </cell>
          <cell r="C4521" t="str">
            <v>086</v>
          </cell>
          <cell r="D4521" t="str">
            <v xml:space="preserve">EASTHAMPTON                  </v>
          </cell>
          <cell r="E4521">
            <v>0</v>
          </cell>
          <cell r="G4521">
            <v>8350</v>
          </cell>
          <cell r="H4521" t="str">
            <v>Department Heads  (Non-Supervisory) (2120)</v>
          </cell>
          <cell r="I4521">
            <v>0</v>
          </cell>
          <cell r="J4521">
            <v>28056</v>
          </cell>
          <cell r="K4521">
            <v>28056</v>
          </cell>
          <cell r="L4521">
            <v>0.1209184787665798</v>
          </cell>
          <cell r="M4521">
            <v>17.712121212121211</v>
          </cell>
        </row>
        <row r="4522">
          <cell r="A4522">
            <v>4520</v>
          </cell>
          <cell r="B4522">
            <v>17</v>
          </cell>
          <cell r="C4522" t="str">
            <v>086</v>
          </cell>
          <cell r="D4522" t="str">
            <v xml:space="preserve">EASTHAMPTON                  </v>
          </cell>
          <cell r="E4522">
            <v>0</v>
          </cell>
          <cell r="G4522">
            <v>8355</v>
          </cell>
          <cell r="H4522" t="str">
            <v>School Leadership-Building (2210)</v>
          </cell>
          <cell r="I4522">
            <v>120606</v>
          </cell>
          <cell r="J4522">
            <v>3441</v>
          </cell>
          <cell r="K4522">
            <v>124047</v>
          </cell>
          <cell r="L4522">
            <v>0.53462983089385241</v>
          </cell>
          <cell r="M4522">
            <v>78.3125</v>
          </cell>
        </row>
        <row r="4523">
          <cell r="A4523">
            <v>4521</v>
          </cell>
          <cell r="B4523">
            <v>18</v>
          </cell>
          <cell r="C4523" t="str">
            <v>086</v>
          </cell>
          <cell r="D4523" t="str">
            <v xml:space="preserve">EASTHAMPTON                  </v>
          </cell>
          <cell r="E4523">
            <v>0</v>
          </cell>
          <cell r="G4523">
            <v>8360</v>
          </cell>
          <cell r="H4523" t="str">
            <v>Curriculum Leaders/Dept Heads-Building Level (2220)</v>
          </cell>
          <cell r="I4523">
            <v>20325</v>
          </cell>
          <cell r="J4523">
            <v>0</v>
          </cell>
          <cell r="K4523">
            <v>20325</v>
          </cell>
          <cell r="L4523">
            <v>8.7598662707824862E-2</v>
          </cell>
          <cell r="M4523">
            <v>12.831439393939394</v>
          </cell>
        </row>
        <row r="4524">
          <cell r="A4524">
            <v>4522</v>
          </cell>
          <cell r="B4524">
            <v>19</v>
          </cell>
          <cell r="C4524" t="str">
            <v>086</v>
          </cell>
          <cell r="D4524" t="str">
            <v xml:space="preserve">EASTHAMPTON                  </v>
          </cell>
          <cell r="E4524">
            <v>0</v>
          </cell>
          <cell r="G4524">
            <v>8365</v>
          </cell>
          <cell r="H4524" t="str">
            <v>Building Technology (2250)</v>
          </cell>
          <cell r="I4524">
            <v>1500</v>
          </cell>
          <cell r="J4524">
            <v>20000</v>
          </cell>
          <cell r="K4524">
            <v>21500</v>
          </cell>
          <cell r="L4524">
            <v>9.2662792040257541E-2</v>
          </cell>
          <cell r="M4524">
            <v>13.573232323232324</v>
          </cell>
        </row>
        <row r="4525">
          <cell r="A4525">
            <v>4523</v>
          </cell>
          <cell r="B4525">
            <v>20</v>
          </cell>
          <cell r="C4525" t="str">
            <v>086</v>
          </cell>
          <cell r="D4525" t="str">
            <v xml:space="preserve">EASTHAMPTON                  </v>
          </cell>
          <cell r="E4525">
            <v>0</v>
          </cell>
          <cell r="G4525">
            <v>8380</v>
          </cell>
          <cell r="H4525" t="str">
            <v>Instructional Coordinators and Team Leaders (2315)</v>
          </cell>
          <cell r="I4525">
            <v>0</v>
          </cell>
          <cell r="J4525">
            <v>0</v>
          </cell>
          <cell r="K4525">
            <v>0</v>
          </cell>
          <cell r="L4525">
            <v>0</v>
          </cell>
          <cell r="M4525">
            <v>0</v>
          </cell>
        </row>
        <row r="4526">
          <cell r="A4526">
            <v>4524</v>
          </cell>
          <cell r="B4526">
            <v>21</v>
          </cell>
          <cell r="C4526" t="str">
            <v>086</v>
          </cell>
          <cell r="D4526" t="str">
            <v xml:space="preserve">EASTHAMPTON                  </v>
          </cell>
          <cell r="E4526">
            <v>6</v>
          </cell>
          <cell r="F4526" t="str">
            <v>Classroom and Specialist Teachers</v>
          </cell>
          <cell r="I4526">
            <v>7075604</v>
          </cell>
          <cell r="J4526">
            <v>1126060</v>
          </cell>
          <cell r="K4526">
            <v>8201664</v>
          </cell>
          <cell r="L4526">
            <v>35.348329563537995</v>
          </cell>
          <cell r="M4526">
            <v>5177.818181818182</v>
          </cell>
        </row>
        <row r="4527">
          <cell r="A4527">
            <v>4525</v>
          </cell>
          <cell r="B4527">
            <v>22</v>
          </cell>
          <cell r="C4527" t="str">
            <v>086</v>
          </cell>
          <cell r="D4527" t="str">
            <v xml:space="preserve">EASTHAMPTON                  </v>
          </cell>
          <cell r="E4527">
            <v>0</v>
          </cell>
          <cell r="G4527">
            <v>8370</v>
          </cell>
          <cell r="H4527" t="str">
            <v>Teachers, Classroom (2305)</v>
          </cell>
          <cell r="I4527">
            <v>7042003</v>
          </cell>
          <cell r="J4527">
            <v>1118560</v>
          </cell>
          <cell r="K4527">
            <v>8160563</v>
          </cell>
          <cell r="L4527">
            <v>35.171188474438146</v>
          </cell>
          <cell r="M4527">
            <v>5151.8705808080804</v>
          </cell>
        </row>
        <row r="4528">
          <cell r="A4528">
            <v>4526</v>
          </cell>
          <cell r="B4528">
            <v>23</v>
          </cell>
          <cell r="C4528" t="str">
            <v>086</v>
          </cell>
          <cell r="D4528" t="str">
            <v xml:space="preserve">EASTHAMPTON                  </v>
          </cell>
          <cell r="E4528">
            <v>0</v>
          </cell>
          <cell r="G4528">
            <v>8375</v>
          </cell>
          <cell r="H4528" t="str">
            <v>Teachers, Specialists  (2310)</v>
          </cell>
          <cell r="I4528">
            <v>33601</v>
          </cell>
          <cell r="J4528">
            <v>7500</v>
          </cell>
          <cell r="K4528">
            <v>41101</v>
          </cell>
          <cell r="L4528">
            <v>0.17714108909984302</v>
          </cell>
          <cell r="M4528">
            <v>25.94760101010101</v>
          </cell>
        </row>
        <row r="4529">
          <cell r="A4529">
            <v>4527</v>
          </cell>
          <cell r="B4529">
            <v>24</v>
          </cell>
          <cell r="C4529" t="str">
            <v>086</v>
          </cell>
          <cell r="D4529" t="str">
            <v xml:space="preserve">EASTHAMPTON                  </v>
          </cell>
          <cell r="E4529">
            <v>7</v>
          </cell>
          <cell r="F4529" t="str">
            <v>Other Teaching Services</v>
          </cell>
          <cell r="I4529">
            <v>1131132</v>
          </cell>
          <cell r="J4529">
            <v>216994</v>
          </cell>
          <cell r="K4529">
            <v>1348126</v>
          </cell>
          <cell r="L4529">
            <v>5.8102846131192667</v>
          </cell>
          <cell r="M4529">
            <v>851.08964646464642</v>
          </cell>
        </row>
        <row r="4530">
          <cell r="A4530">
            <v>4528</v>
          </cell>
          <cell r="B4530">
            <v>25</v>
          </cell>
          <cell r="C4530" t="str">
            <v>086</v>
          </cell>
          <cell r="D4530" t="str">
            <v xml:space="preserve">EASTHAMPTON                  </v>
          </cell>
          <cell r="E4530">
            <v>0</v>
          </cell>
          <cell r="G4530">
            <v>8385</v>
          </cell>
          <cell r="H4530" t="str">
            <v>Medical/ Therapeutic Services (2320)</v>
          </cell>
          <cell r="I4530">
            <v>339916</v>
          </cell>
          <cell r="J4530">
            <v>0</v>
          </cell>
          <cell r="K4530">
            <v>339916</v>
          </cell>
          <cell r="L4530">
            <v>1.465003052053776</v>
          </cell>
          <cell r="M4530">
            <v>214.59343434343435</v>
          </cell>
        </row>
        <row r="4531">
          <cell r="A4531">
            <v>4529</v>
          </cell>
          <cell r="B4531">
            <v>26</v>
          </cell>
          <cell r="C4531" t="str">
            <v>086</v>
          </cell>
          <cell r="D4531" t="str">
            <v xml:space="preserve">EASTHAMPTON                  </v>
          </cell>
          <cell r="E4531">
            <v>0</v>
          </cell>
          <cell r="G4531">
            <v>8390</v>
          </cell>
          <cell r="H4531" t="str">
            <v>Substitute Teachers (2325)</v>
          </cell>
          <cell r="I4531">
            <v>92893</v>
          </cell>
          <cell r="J4531">
            <v>0</v>
          </cell>
          <cell r="K4531">
            <v>92893</v>
          </cell>
          <cell r="L4531">
            <v>0.40035929027886719</v>
          </cell>
          <cell r="M4531">
            <v>58.644570707070706</v>
          </cell>
        </row>
        <row r="4532">
          <cell r="A4532">
            <v>4530</v>
          </cell>
          <cell r="B4532">
            <v>27</v>
          </cell>
          <cell r="C4532" t="str">
            <v>086</v>
          </cell>
          <cell r="D4532" t="str">
            <v xml:space="preserve">EASTHAMPTON                  </v>
          </cell>
          <cell r="E4532">
            <v>0</v>
          </cell>
          <cell r="G4532">
            <v>8395</v>
          </cell>
          <cell r="H4532" t="str">
            <v>Non-Clerical Paraprofs./Instructional Assistants (2330)</v>
          </cell>
          <cell r="I4532">
            <v>647258</v>
          </cell>
          <cell r="J4532">
            <v>216994</v>
          </cell>
          <cell r="K4532">
            <v>864252</v>
          </cell>
          <cell r="L4532">
            <v>3.724837364947752</v>
          </cell>
          <cell r="M4532">
            <v>545.61363636363637</v>
          </cell>
        </row>
        <row r="4533">
          <cell r="A4533">
            <v>4531</v>
          </cell>
          <cell r="B4533">
            <v>28</v>
          </cell>
          <cell r="C4533" t="str">
            <v>086</v>
          </cell>
          <cell r="D4533" t="str">
            <v xml:space="preserve">EASTHAMPTON                  </v>
          </cell>
          <cell r="E4533">
            <v>0</v>
          </cell>
          <cell r="G4533">
            <v>8400</v>
          </cell>
          <cell r="H4533" t="str">
            <v>Librarians and Media Center Directors (2340)</v>
          </cell>
          <cell r="I4533">
            <v>51065</v>
          </cell>
          <cell r="J4533">
            <v>0</v>
          </cell>
          <cell r="K4533">
            <v>51065</v>
          </cell>
          <cell r="L4533">
            <v>0.22008490583887216</v>
          </cell>
          <cell r="M4533">
            <v>32.238005050505052</v>
          </cell>
        </row>
        <row r="4534">
          <cell r="A4534">
            <v>4532</v>
          </cell>
          <cell r="B4534">
            <v>29</v>
          </cell>
          <cell r="C4534" t="str">
            <v>086</v>
          </cell>
          <cell r="D4534" t="str">
            <v xml:space="preserve">EASTHAMPTON                  </v>
          </cell>
          <cell r="E4534">
            <v>8</v>
          </cell>
          <cell r="F4534" t="str">
            <v>Professional Development</v>
          </cell>
          <cell r="I4534">
            <v>21707</v>
          </cell>
          <cell r="J4534">
            <v>171566</v>
          </cell>
          <cell r="K4534">
            <v>193273</v>
          </cell>
          <cell r="L4534">
            <v>0.83298678167426499</v>
          </cell>
          <cell r="M4534">
            <v>122.01578282828282</v>
          </cell>
        </row>
        <row r="4535">
          <cell r="A4535">
            <v>4533</v>
          </cell>
          <cell r="B4535">
            <v>30</v>
          </cell>
          <cell r="C4535" t="str">
            <v>086</v>
          </cell>
          <cell r="D4535" t="str">
            <v xml:space="preserve">EASTHAMPTON                  </v>
          </cell>
          <cell r="E4535">
            <v>0</v>
          </cell>
          <cell r="G4535">
            <v>8405</v>
          </cell>
          <cell r="H4535" t="str">
            <v>Professional Development Leadership (2351)</v>
          </cell>
          <cell r="I4535">
            <v>0</v>
          </cell>
          <cell r="J4535">
            <v>47258</v>
          </cell>
          <cell r="K4535">
            <v>47258</v>
          </cell>
          <cell r="L4535">
            <v>0.20367712680179029</v>
          </cell>
          <cell r="M4535">
            <v>29.834595959595958</v>
          </cell>
        </row>
        <row r="4536">
          <cell r="A4536">
            <v>4534</v>
          </cell>
          <cell r="B4536">
            <v>31</v>
          </cell>
          <cell r="C4536" t="str">
            <v>086</v>
          </cell>
          <cell r="D4536" t="str">
            <v xml:space="preserve">EASTHAMPTON                  </v>
          </cell>
          <cell r="E4536">
            <v>0</v>
          </cell>
          <cell r="G4536">
            <v>8410</v>
          </cell>
          <cell r="H4536" t="str">
            <v>Teacher/Instructional Staff-Professional Days (2353)</v>
          </cell>
          <cell r="I4536">
            <v>0</v>
          </cell>
          <cell r="J4536">
            <v>2314</v>
          </cell>
          <cell r="K4536">
            <v>2314</v>
          </cell>
          <cell r="L4536">
            <v>9.9731023619142305E-3</v>
          </cell>
          <cell r="M4536">
            <v>1.4608585858585859</v>
          </cell>
        </row>
        <row r="4537">
          <cell r="A4537">
            <v>4535</v>
          </cell>
          <cell r="B4537">
            <v>32</v>
          </cell>
          <cell r="C4537" t="str">
            <v>086</v>
          </cell>
          <cell r="D4537" t="str">
            <v xml:space="preserve">EASTHAMPTON                  </v>
          </cell>
          <cell r="E4537">
            <v>0</v>
          </cell>
          <cell r="G4537">
            <v>8415</v>
          </cell>
          <cell r="H4537" t="str">
            <v>Substitutes for Instructional Staff at Prof. Dev. (2355)</v>
          </cell>
          <cell r="I4537">
            <v>0</v>
          </cell>
          <cell r="J4537">
            <v>0</v>
          </cell>
          <cell r="K4537">
            <v>0</v>
          </cell>
          <cell r="L4537">
            <v>0</v>
          </cell>
          <cell r="M4537">
            <v>0</v>
          </cell>
        </row>
        <row r="4538">
          <cell r="A4538">
            <v>4536</v>
          </cell>
          <cell r="B4538">
            <v>33</v>
          </cell>
          <cell r="C4538" t="str">
            <v>086</v>
          </cell>
          <cell r="D4538" t="str">
            <v xml:space="preserve">EASTHAMPTON                  </v>
          </cell>
          <cell r="E4538">
            <v>0</v>
          </cell>
          <cell r="G4538">
            <v>8420</v>
          </cell>
          <cell r="H4538" t="str">
            <v>Prof. Dev.  Stipends, Providers and Expenses (2357)</v>
          </cell>
          <cell r="I4538">
            <v>21707</v>
          </cell>
          <cell r="J4538">
            <v>121994</v>
          </cell>
          <cell r="K4538">
            <v>143701</v>
          </cell>
          <cell r="L4538">
            <v>0.61933655251056041</v>
          </cell>
          <cell r="M4538">
            <v>90.720328282828277</v>
          </cell>
        </row>
        <row r="4539">
          <cell r="A4539">
            <v>4537</v>
          </cell>
          <cell r="B4539">
            <v>34</v>
          </cell>
          <cell r="C4539" t="str">
            <v>086</v>
          </cell>
          <cell r="D4539" t="str">
            <v xml:space="preserve">EASTHAMPTON                  </v>
          </cell>
          <cell r="E4539">
            <v>9</v>
          </cell>
          <cell r="F4539" t="str">
            <v>Instructional Materials, Equipment and Technology</v>
          </cell>
          <cell r="I4539">
            <v>321019</v>
          </cell>
          <cell r="J4539">
            <v>73940</v>
          </cell>
          <cell r="K4539">
            <v>394959</v>
          </cell>
          <cell r="L4539">
            <v>1.7022327293687478</v>
          </cell>
          <cell r="M4539">
            <v>249.34280303030303</v>
          </cell>
        </row>
        <row r="4540">
          <cell r="A4540">
            <v>4538</v>
          </cell>
          <cell r="B4540">
            <v>35</v>
          </cell>
          <cell r="C4540" t="str">
            <v>086</v>
          </cell>
          <cell r="D4540" t="str">
            <v xml:space="preserve">EASTHAMPTON                  </v>
          </cell>
          <cell r="E4540">
            <v>0</v>
          </cell>
          <cell r="G4540">
            <v>8425</v>
          </cell>
          <cell r="H4540" t="str">
            <v>Textbooks &amp; Related Software/Media/Materials (2410)</v>
          </cell>
          <cell r="I4540">
            <v>60085</v>
          </cell>
          <cell r="J4540">
            <v>2166</v>
          </cell>
          <cell r="K4540">
            <v>62251</v>
          </cell>
          <cell r="L4540">
            <v>0.26829541708363125</v>
          </cell>
          <cell r="M4540">
            <v>39.299873737373737</v>
          </cell>
        </row>
        <row r="4541">
          <cell r="A4541">
            <v>4539</v>
          </cell>
          <cell r="B4541">
            <v>36</v>
          </cell>
          <cell r="C4541" t="str">
            <v>086</v>
          </cell>
          <cell r="D4541" t="str">
            <v xml:space="preserve">EASTHAMPTON                  </v>
          </cell>
          <cell r="E4541">
            <v>0</v>
          </cell>
          <cell r="G4541">
            <v>8430</v>
          </cell>
          <cell r="H4541" t="str">
            <v>Other Instructional Materials (2415)</v>
          </cell>
          <cell r="I4541">
            <v>34273</v>
          </cell>
          <cell r="J4541">
            <v>3328</v>
          </cell>
          <cell r="K4541">
            <v>37601</v>
          </cell>
          <cell r="L4541">
            <v>0.16205644853514994</v>
          </cell>
          <cell r="M4541">
            <v>23.738005050505052</v>
          </cell>
        </row>
        <row r="4542">
          <cell r="A4542">
            <v>4540</v>
          </cell>
          <cell r="B4542">
            <v>37</v>
          </cell>
          <cell r="C4542" t="str">
            <v>086</v>
          </cell>
          <cell r="D4542" t="str">
            <v xml:space="preserve">EASTHAMPTON                  </v>
          </cell>
          <cell r="E4542">
            <v>0</v>
          </cell>
          <cell r="G4542">
            <v>8435</v>
          </cell>
          <cell r="H4542" t="str">
            <v>Instructional Equipment (2420)</v>
          </cell>
          <cell r="I4542">
            <v>20137</v>
          </cell>
          <cell r="J4542">
            <v>0</v>
          </cell>
          <cell r="K4542">
            <v>20137</v>
          </cell>
          <cell r="L4542">
            <v>8.6788402014635641E-2</v>
          </cell>
          <cell r="M4542">
            <v>12.712752525252526</v>
          </cell>
        </row>
        <row r="4543">
          <cell r="A4543">
            <v>4541</v>
          </cell>
          <cell r="B4543">
            <v>38</v>
          </cell>
          <cell r="C4543" t="str">
            <v>086</v>
          </cell>
          <cell r="D4543" t="str">
            <v xml:space="preserve">EASTHAMPTON                  </v>
          </cell>
          <cell r="E4543">
            <v>0</v>
          </cell>
          <cell r="G4543">
            <v>8440</v>
          </cell>
          <cell r="H4543" t="str">
            <v>General Supplies (2430)</v>
          </cell>
          <cell r="I4543">
            <v>115075</v>
          </cell>
          <cell r="J4543">
            <v>8745</v>
          </cell>
          <cell r="K4543">
            <v>123820</v>
          </cell>
          <cell r="L4543">
            <v>0.53365148420579944</v>
          </cell>
          <cell r="M4543">
            <v>78.169191919191917</v>
          </cell>
        </row>
        <row r="4544">
          <cell r="A4544">
            <v>4542</v>
          </cell>
          <cell r="B4544">
            <v>39</v>
          </cell>
          <cell r="C4544" t="str">
            <v>086</v>
          </cell>
          <cell r="D4544" t="str">
            <v xml:space="preserve">EASTHAMPTON                  </v>
          </cell>
          <cell r="E4544">
            <v>0</v>
          </cell>
          <cell r="G4544">
            <v>8445</v>
          </cell>
          <cell r="H4544" t="str">
            <v>Other Instructional Services (2440)</v>
          </cell>
          <cell r="I4544">
            <v>48177</v>
          </cell>
          <cell r="J4544">
            <v>56773</v>
          </cell>
          <cell r="K4544">
            <v>104950</v>
          </cell>
          <cell r="L4544">
            <v>0.45232372207558275</v>
          </cell>
          <cell r="M4544">
            <v>66.256313131313135</v>
          </cell>
        </row>
        <row r="4545">
          <cell r="A4545">
            <v>4543</v>
          </cell>
          <cell r="B4545">
            <v>40</v>
          </cell>
          <cell r="C4545" t="str">
            <v>086</v>
          </cell>
          <cell r="D4545" t="str">
            <v xml:space="preserve">EASTHAMPTON                  </v>
          </cell>
          <cell r="E4545">
            <v>0</v>
          </cell>
          <cell r="G4545">
            <v>8450</v>
          </cell>
          <cell r="H4545" t="str">
            <v>Classroom Instructional Technology (2451)</v>
          </cell>
          <cell r="I4545">
            <v>38442</v>
          </cell>
          <cell r="J4545">
            <v>1000</v>
          </cell>
          <cell r="K4545">
            <v>39442</v>
          </cell>
          <cell r="L4545">
            <v>0.16999096947217851</v>
          </cell>
          <cell r="M4545">
            <v>24.900252525252526</v>
          </cell>
        </row>
        <row r="4546">
          <cell r="A4546">
            <v>4544</v>
          </cell>
          <cell r="B4546">
            <v>41</v>
          </cell>
          <cell r="C4546" t="str">
            <v>086</v>
          </cell>
          <cell r="D4546" t="str">
            <v xml:space="preserve">EASTHAMPTON                  </v>
          </cell>
          <cell r="E4546">
            <v>0</v>
          </cell>
          <cell r="G4546">
            <v>8455</v>
          </cell>
          <cell r="H4546" t="str">
            <v>Other Instructional Hardware  (2453)</v>
          </cell>
          <cell r="I4546">
            <v>42</v>
          </cell>
          <cell r="J4546">
            <v>0</v>
          </cell>
          <cell r="K4546">
            <v>42</v>
          </cell>
          <cell r="L4546">
            <v>1.8101568677631705E-4</v>
          </cell>
          <cell r="M4546">
            <v>2.6515151515151516E-2</v>
          </cell>
        </row>
        <row r="4547">
          <cell r="A4547">
            <v>4545</v>
          </cell>
          <cell r="B4547">
            <v>42</v>
          </cell>
          <cell r="C4547" t="str">
            <v>086</v>
          </cell>
          <cell r="D4547" t="str">
            <v xml:space="preserve">EASTHAMPTON                  </v>
          </cell>
          <cell r="E4547">
            <v>0</v>
          </cell>
          <cell r="G4547">
            <v>8460</v>
          </cell>
          <cell r="H4547" t="str">
            <v>Instructional Software (2455)</v>
          </cell>
          <cell r="I4547">
            <v>4788</v>
          </cell>
          <cell r="J4547">
            <v>1928</v>
          </cell>
          <cell r="K4547">
            <v>6716</v>
          </cell>
          <cell r="L4547">
            <v>2.8945270294993938E-2</v>
          </cell>
          <cell r="M4547">
            <v>4.2398989898989896</v>
          </cell>
        </row>
        <row r="4548">
          <cell r="A4548">
            <v>4546</v>
          </cell>
          <cell r="B4548">
            <v>43</v>
          </cell>
          <cell r="C4548" t="str">
            <v>086</v>
          </cell>
          <cell r="D4548" t="str">
            <v xml:space="preserve">EASTHAMPTON                  </v>
          </cell>
          <cell r="E4548">
            <v>10</v>
          </cell>
          <cell r="F4548" t="str">
            <v>Guidance, Counseling and Testing</v>
          </cell>
          <cell r="I4548">
            <v>717306</v>
          </cell>
          <cell r="J4548">
            <v>0</v>
          </cell>
          <cell r="K4548">
            <v>717306</v>
          </cell>
          <cell r="L4548">
            <v>3.0915151956850688</v>
          </cell>
          <cell r="M4548">
            <v>452.844696969697</v>
          </cell>
        </row>
        <row r="4549">
          <cell r="A4549">
            <v>4547</v>
          </cell>
          <cell r="B4549">
            <v>44</v>
          </cell>
          <cell r="C4549" t="str">
            <v>086</v>
          </cell>
          <cell r="D4549" t="str">
            <v xml:space="preserve">EASTHAMPTON                  </v>
          </cell>
          <cell r="E4549">
            <v>0</v>
          </cell>
          <cell r="G4549">
            <v>8465</v>
          </cell>
          <cell r="H4549" t="str">
            <v>Guidance and Adjustment Counselors (2710)</v>
          </cell>
          <cell r="I4549">
            <v>526057</v>
          </cell>
          <cell r="J4549">
            <v>0</v>
          </cell>
          <cell r="K4549">
            <v>526057</v>
          </cell>
          <cell r="L4549">
            <v>2.2672516461545005</v>
          </cell>
          <cell r="M4549">
            <v>332.10669191919192</v>
          </cell>
        </row>
        <row r="4550">
          <cell r="A4550">
            <v>4548</v>
          </cell>
          <cell r="B4550">
            <v>45</v>
          </cell>
          <cell r="C4550" t="str">
            <v>086</v>
          </cell>
          <cell r="D4550" t="str">
            <v xml:space="preserve">EASTHAMPTON                  </v>
          </cell>
          <cell r="E4550">
            <v>0</v>
          </cell>
          <cell r="G4550">
            <v>8470</v>
          </cell>
          <cell r="H4550" t="str">
            <v>Testing and Assessment (2720)</v>
          </cell>
          <cell r="I4550">
            <v>2910</v>
          </cell>
          <cell r="J4550">
            <v>0</v>
          </cell>
          <cell r="K4550">
            <v>2910</v>
          </cell>
          <cell r="L4550">
            <v>1.2541801155216253E-2</v>
          </cell>
          <cell r="M4550">
            <v>1.8371212121212122</v>
          </cell>
        </row>
        <row r="4551">
          <cell r="A4551">
            <v>4549</v>
          </cell>
          <cell r="B4551">
            <v>46</v>
          </cell>
          <cell r="C4551" t="str">
            <v>086</v>
          </cell>
          <cell r="D4551" t="str">
            <v xml:space="preserve">EASTHAMPTON                  </v>
          </cell>
          <cell r="E4551">
            <v>0</v>
          </cell>
          <cell r="G4551">
            <v>8475</v>
          </cell>
          <cell r="H4551" t="str">
            <v>Psychological Services (2800)</v>
          </cell>
          <cell r="I4551">
            <v>188339</v>
          </cell>
          <cell r="J4551">
            <v>0</v>
          </cell>
          <cell r="K4551">
            <v>188339</v>
          </cell>
          <cell r="L4551">
            <v>0.81172174837535194</v>
          </cell>
          <cell r="M4551">
            <v>118.90088383838383</v>
          </cell>
        </row>
        <row r="4552">
          <cell r="A4552">
            <v>4550</v>
          </cell>
          <cell r="B4552">
            <v>47</v>
          </cell>
          <cell r="C4552" t="str">
            <v>086</v>
          </cell>
          <cell r="D4552" t="str">
            <v xml:space="preserve">EASTHAMPTON                  </v>
          </cell>
          <cell r="E4552">
            <v>11</v>
          </cell>
          <cell r="F4552" t="str">
            <v>Pupil Services</v>
          </cell>
          <cell r="I4552">
            <v>905692</v>
          </cell>
          <cell r="J4552">
            <v>884938</v>
          </cell>
          <cell r="K4552">
            <v>1790630</v>
          </cell>
          <cell r="L4552">
            <v>7.7174314098161103</v>
          </cell>
          <cell r="M4552">
            <v>1130.4482323232323</v>
          </cell>
        </row>
        <row r="4553">
          <cell r="A4553">
            <v>4551</v>
          </cell>
          <cell r="B4553">
            <v>48</v>
          </cell>
          <cell r="C4553" t="str">
            <v>086</v>
          </cell>
          <cell r="D4553" t="str">
            <v xml:space="preserve">EASTHAMPTON                  </v>
          </cell>
          <cell r="E4553">
            <v>0</v>
          </cell>
          <cell r="G4553">
            <v>8485</v>
          </cell>
          <cell r="H4553" t="str">
            <v>Attendance and Parent Liaison Services (3100)</v>
          </cell>
          <cell r="I4553">
            <v>3692</v>
          </cell>
          <cell r="J4553">
            <v>0</v>
          </cell>
          <cell r="K4553">
            <v>3692</v>
          </cell>
          <cell r="L4553">
            <v>1.5912140847099108E-2</v>
          </cell>
          <cell r="M4553">
            <v>2.3308080808080809</v>
          </cell>
        </row>
        <row r="4554">
          <cell r="A4554">
            <v>4552</v>
          </cell>
          <cell r="B4554">
            <v>49</v>
          </cell>
          <cell r="C4554" t="str">
            <v>086</v>
          </cell>
          <cell r="D4554" t="str">
            <v xml:space="preserve">EASTHAMPTON                  </v>
          </cell>
          <cell r="E4554">
            <v>0</v>
          </cell>
          <cell r="G4554">
            <v>8490</v>
          </cell>
          <cell r="H4554" t="str">
            <v>Medical/Health Services (3200)</v>
          </cell>
          <cell r="I4554">
            <v>201803</v>
          </cell>
          <cell r="J4554">
            <v>0</v>
          </cell>
          <cell r="K4554">
            <v>201803</v>
          </cell>
          <cell r="L4554">
            <v>0.86975020567907413</v>
          </cell>
          <cell r="M4554">
            <v>127.40088383838383</v>
          </cell>
        </row>
        <row r="4555">
          <cell r="A4555">
            <v>4553</v>
          </cell>
          <cell r="B4555">
            <v>50</v>
          </cell>
          <cell r="C4555" t="str">
            <v>086</v>
          </cell>
          <cell r="D4555" t="str">
            <v xml:space="preserve">EASTHAMPTON                  </v>
          </cell>
          <cell r="E4555">
            <v>0</v>
          </cell>
          <cell r="G4555">
            <v>8495</v>
          </cell>
          <cell r="H4555" t="str">
            <v>In-District Transportation (3300)</v>
          </cell>
          <cell r="I4555">
            <v>485907</v>
          </cell>
          <cell r="J4555">
            <v>77109</v>
          </cell>
          <cell r="K4555">
            <v>563016</v>
          </cell>
          <cell r="L4555">
            <v>2.4265411406203552</v>
          </cell>
          <cell r="M4555">
            <v>355.43939393939394</v>
          </cell>
        </row>
        <row r="4556">
          <cell r="A4556">
            <v>4554</v>
          </cell>
          <cell r="B4556">
            <v>51</v>
          </cell>
          <cell r="C4556" t="str">
            <v>086</v>
          </cell>
          <cell r="D4556" t="str">
            <v xml:space="preserve">EASTHAMPTON                  </v>
          </cell>
          <cell r="E4556">
            <v>0</v>
          </cell>
          <cell r="G4556">
            <v>8500</v>
          </cell>
          <cell r="H4556" t="str">
            <v>Food Salaries and Other Expenses (3400)</v>
          </cell>
          <cell r="I4556">
            <v>20000</v>
          </cell>
          <cell r="J4556">
            <v>735956</v>
          </cell>
          <cell r="K4556">
            <v>755956</v>
          </cell>
          <cell r="L4556">
            <v>3.2580927264923223</v>
          </cell>
          <cell r="M4556">
            <v>477.24494949494948</v>
          </cell>
        </row>
        <row r="4557">
          <cell r="A4557">
            <v>4555</v>
          </cell>
          <cell r="B4557">
            <v>52</v>
          </cell>
          <cell r="C4557" t="str">
            <v>086</v>
          </cell>
          <cell r="D4557" t="str">
            <v xml:space="preserve">EASTHAMPTON                  </v>
          </cell>
          <cell r="E4557">
            <v>0</v>
          </cell>
          <cell r="G4557">
            <v>8505</v>
          </cell>
          <cell r="H4557" t="str">
            <v>Athletics (3510)</v>
          </cell>
          <cell r="I4557">
            <v>111533</v>
          </cell>
          <cell r="J4557">
            <v>71873</v>
          </cell>
          <cell r="K4557">
            <v>183406</v>
          </cell>
          <cell r="L4557">
            <v>0.79046102497374304</v>
          </cell>
          <cell r="M4557">
            <v>115.78661616161617</v>
          </cell>
        </row>
        <row r="4558">
          <cell r="A4558">
            <v>4556</v>
          </cell>
          <cell r="B4558">
            <v>53</v>
          </cell>
          <cell r="C4558" t="str">
            <v>086</v>
          </cell>
          <cell r="D4558" t="str">
            <v xml:space="preserve">EASTHAMPTON                  </v>
          </cell>
          <cell r="E4558">
            <v>0</v>
          </cell>
          <cell r="G4558">
            <v>8510</v>
          </cell>
          <cell r="H4558" t="str">
            <v>Other Student Body Activities (3520)</v>
          </cell>
          <cell r="I4558">
            <v>30714</v>
          </cell>
          <cell r="J4558">
            <v>0</v>
          </cell>
          <cell r="K4558">
            <v>30714</v>
          </cell>
          <cell r="L4558">
            <v>0.13237418580113816</v>
          </cell>
          <cell r="M4558">
            <v>19.390151515151516</v>
          </cell>
        </row>
        <row r="4559">
          <cell r="A4559">
            <v>4557</v>
          </cell>
          <cell r="B4559">
            <v>54</v>
          </cell>
          <cell r="C4559" t="str">
            <v>086</v>
          </cell>
          <cell r="D4559" t="str">
            <v xml:space="preserve">EASTHAMPTON                  </v>
          </cell>
          <cell r="E4559">
            <v>0</v>
          </cell>
          <cell r="G4559">
            <v>8515</v>
          </cell>
          <cell r="H4559" t="str">
            <v>School Security  (3600)</v>
          </cell>
          <cell r="I4559">
            <v>52043</v>
          </cell>
          <cell r="J4559">
            <v>0</v>
          </cell>
          <cell r="K4559">
            <v>52043</v>
          </cell>
          <cell r="L4559">
            <v>0.22429998540237783</v>
          </cell>
          <cell r="M4559">
            <v>32.855429292929294</v>
          </cell>
        </row>
        <row r="4560">
          <cell r="A4560">
            <v>4558</v>
          </cell>
          <cell r="B4560">
            <v>55</v>
          </cell>
          <cell r="C4560" t="str">
            <v>086</v>
          </cell>
          <cell r="D4560" t="str">
            <v xml:space="preserve">EASTHAMPTON                  </v>
          </cell>
          <cell r="E4560">
            <v>12</v>
          </cell>
          <cell r="F4560" t="str">
            <v>Operations and Maintenance</v>
          </cell>
          <cell r="I4560">
            <v>1653777</v>
          </cell>
          <cell r="J4560">
            <v>36273</v>
          </cell>
          <cell r="K4560">
            <v>1690050</v>
          </cell>
          <cell r="L4560">
            <v>7.283941938959873</v>
          </cell>
          <cell r="M4560">
            <v>1066.9507575757575</v>
          </cell>
        </row>
        <row r="4561">
          <cell r="A4561">
            <v>4559</v>
          </cell>
          <cell r="B4561">
            <v>56</v>
          </cell>
          <cell r="C4561" t="str">
            <v>086</v>
          </cell>
          <cell r="D4561" t="str">
            <v xml:space="preserve">EASTHAMPTON                  </v>
          </cell>
          <cell r="E4561">
            <v>0</v>
          </cell>
          <cell r="G4561">
            <v>8520</v>
          </cell>
          <cell r="H4561" t="str">
            <v>Custodial Services (4110)</v>
          </cell>
          <cell r="I4561">
            <v>705203</v>
          </cell>
          <cell r="J4561">
            <v>0</v>
          </cell>
          <cell r="K4561">
            <v>705203</v>
          </cell>
          <cell r="L4561">
            <v>3.0393525086123598</v>
          </cell>
          <cell r="M4561">
            <v>445.20391414141415</v>
          </cell>
        </row>
        <row r="4562">
          <cell r="A4562">
            <v>4560</v>
          </cell>
          <cell r="B4562">
            <v>57</v>
          </cell>
          <cell r="C4562" t="str">
            <v>086</v>
          </cell>
          <cell r="D4562" t="str">
            <v xml:space="preserve">EASTHAMPTON                  </v>
          </cell>
          <cell r="E4562">
            <v>0</v>
          </cell>
          <cell r="G4562">
            <v>8525</v>
          </cell>
          <cell r="H4562" t="str">
            <v>Heating of Buildings (4120)</v>
          </cell>
          <cell r="I4562">
            <v>307635</v>
          </cell>
          <cell r="J4562">
            <v>0</v>
          </cell>
          <cell r="K4562">
            <v>307635</v>
          </cell>
          <cell r="L4562">
            <v>1.3258752571769594</v>
          </cell>
          <cell r="M4562">
            <v>194.21401515151516</v>
          </cell>
        </row>
        <row r="4563">
          <cell r="A4563">
            <v>4561</v>
          </cell>
          <cell r="B4563">
            <v>58</v>
          </cell>
          <cell r="C4563" t="str">
            <v>086</v>
          </cell>
          <cell r="D4563" t="str">
            <v xml:space="preserve">EASTHAMPTON                  </v>
          </cell>
          <cell r="E4563">
            <v>0</v>
          </cell>
          <cell r="G4563">
            <v>8530</v>
          </cell>
          <cell r="H4563" t="str">
            <v>Utility Services (4130)</v>
          </cell>
          <cell r="I4563">
            <v>270545</v>
          </cell>
          <cell r="J4563">
            <v>0</v>
          </cell>
          <cell r="K4563">
            <v>270545</v>
          </cell>
          <cell r="L4563">
            <v>1.1660211661642548</v>
          </cell>
          <cell r="M4563">
            <v>170.79861111111111</v>
          </cell>
        </row>
        <row r="4564">
          <cell r="A4564">
            <v>4562</v>
          </cell>
          <cell r="B4564">
            <v>59</v>
          </cell>
          <cell r="C4564" t="str">
            <v>086</v>
          </cell>
          <cell r="D4564" t="str">
            <v xml:space="preserve">EASTHAMPTON                  </v>
          </cell>
          <cell r="E4564">
            <v>0</v>
          </cell>
          <cell r="G4564">
            <v>8535</v>
          </cell>
          <cell r="H4564" t="str">
            <v>Maintenance of Grounds (4210)</v>
          </cell>
          <cell r="I4564">
            <v>47114</v>
          </cell>
          <cell r="J4564">
            <v>0</v>
          </cell>
          <cell r="K4564">
            <v>47114</v>
          </cell>
          <cell r="L4564">
            <v>0.20305650158998576</v>
          </cell>
          <cell r="M4564">
            <v>29.743686868686869</v>
          </cell>
        </row>
        <row r="4565">
          <cell r="A4565">
            <v>4563</v>
          </cell>
          <cell r="B4565">
            <v>60</v>
          </cell>
          <cell r="C4565" t="str">
            <v>086</v>
          </cell>
          <cell r="D4565" t="str">
            <v xml:space="preserve">EASTHAMPTON                  </v>
          </cell>
          <cell r="E4565">
            <v>0</v>
          </cell>
          <cell r="G4565">
            <v>8540</v>
          </cell>
          <cell r="H4565" t="str">
            <v>Maintenance of Buildings (4220)</v>
          </cell>
          <cell r="I4565">
            <v>172761</v>
          </cell>
          <cell r="J4565">
            <v>34438</v>
          </cell>
          <cell r="K4565">
            <v>207199</v>
          </cell>
          <cell r="L4565">
            <v>0.89300641153252669</v>
          </cell>
          <cell r="M4565">
            <v>130.80744949494951</v>
          </cell>
        </row>
        <row r="4566">
          <cell r="A4566">
            <v>4564</v>
          </cell>
          <cell r="B4566">
            <v>61</v>
          </cell>
          <cell r="C4566" t="str">
            <v>086</v>
          </cell>
          <cell r="D4566" t="str">
            <v xml:space="preserve">EASTHAMPTON                  </v>
          </cell>
          <cell r="E4566">
            <v>0</v>
          </cell>
          <cell r="G4566">
            <v>8545</v>
          </cell>
          <cell r="H4566" t="str">
            <v>Building Security System (4225)</v>
          </cell>
          <cell r="I4566">
            <v>2070</v>
          </cell>
          <cell r="J4566">
            <v>0</v>
          </cell>
          <cell r="K4566">
            <v>2070</v>
          </cell>
          <cell r="L4566">
            <v>8.9214874196899118E-3</v>
          </cell>
          <cell r="M4566">
            <v>1.3068181818181819</v>
          </cell>
        </row>
        <row r="4567">
          <cell r="A4567">
            <v>4565</v>
          </cell>
          <cell r="B4567">
            <v>62</v>
          </cell>
          <cell r="C4567" t="str">
            <v>086</v>
          </cell>
          <cell r="D4567" t="str">
            <v xml:space="preserve">EASTHAMPTON                  </v>
          </cell>
          <cell r="E4567">
            <v>0</v>
          </cell>
          <cell r="G4567">
            <v>8550</v>
          </cell>
          <cell r="H4567" t="str">
            <v>Maintenance of Equipment (4230)</v>
          </cell>
          <cell r="I4567">
            <v>18170</v>
          </cell>
          <cell r="J4567">
            <v>0</v>
          </cell>
          <cell r="K4567">
            <v>18170</v>
          </cell>
          <cell r="L4567">
            <v>7.8310834017278119E-2</v>
          </cell>
          <cell r="M4567">
            <v>11.470959595959595</v>
          </cell>
        </row>
        <row r="4568">
          <cell r="A4568">
            <v>4566</v>
          </cell>
          <cell r="B4568">
            <v>63</v>
          </cell>
          <cell r="C4568" t="str">
            <v>086</v>
          </cell>
          <cell r="D4568" t="str">
            <v xml:space="preserve">EASTHAMPTON                  </v>
          </cell>
          <cell r="E4568">
            <v>0</v>
          </cell>
          <cell r="G4568">
            <v>8555</v>
          </cell>
          <cell r="H4568" t="str">
            <v xml:space="preserve">Extraordinary Maintenance (4300)   </v>
          </cell>
          <cell r="I4568">
            <v>0</v>
          </cell>
          <cell r="J4568">
            <v>0</v>
          </cell>
          <cell r="K4568">
            <v>0</v>
          </cell>
          <cell r="L4568">
            <v>0</v>
          </cell>
          <cell r="M4568">
            <v>0</v>
          </cell>
        </row>
        <row r="4569">
          <cell r="A4569">
            <v>4567</v>
          </cell>
          <cell r="B4569">
            <v>64</v>
          </cell>
          <cell r="C4569" t="str">
            <v>086</v>
          </cell>
          <cell r="D4569" t="str">
            <v xml:space="preserve">EASTHAMPTON                  </v>
          </cell>
          <cell r="E4569">
            <v>0</v>
          </cell>
          <cell r="G4569">
            <v>8560</v>
          </cell>
          <cell r="H4569" t="str">
            <v>Networking and Telecommunications (4400)</v>
          </cell>
          <cell r="I4569">
            <v>130279</v>
          </cell>
          <cell r="J4569">
            <v>1835</v>
          </cell>
          <cell r="K4569">
            <v>132114</v>
          </cell>
          <cell r="L4569">
            <v>0.56939777244681788</v>
          </cell>
          <cell r="M4569">
            <v>83.405303030303031</v>
          </cell>
        </row>
        <row r="4570">
          <cell r="A4570">
            <v>4568</v>
          </cell>
          <cell r="B4570">
            <v>65</v>
          </cell>
          <cell r="C4570" t="str">
            <v>086</v>
          </cell>
          <cell r="D4570" t="str">
            <v xml:space="preserve">EASTHAMPTON                  </v>
          </cell>
          <cell r="E4570">
            <v>0</v>
          </cell>
          <cell r="G4570">
            <v>8565</v>
          </cell>
          <cell r="H4570" t="str">
            <v>Technology Maintenance (4450)</v>
          </cell>
          <cell r="I4570">
            <v>0</v>
          </cell>
          <cell r="J4570">
            <v>0</v>
          </cell>
          <cell r="K4570">
            <v>0</v>
          </cell>
          <cell r="L4570">
            <v>0</v>
          </cell>
          <cell r="M4570">
            <v>0</v>
          </cell>
        </row>
        <row r="4571">
          <cell r="A4571">
            <v>4569</v>
          </cell>
          <cell r="B4571">
            <v>66</v>
          </cell>
          <cell r="C4571" t="str">
            <v>086</v>
          </cell>
          <cell r="D4571" t="str">
            <v xml:space="preserve">EASTHAMPTON                  </v>
          </cell>
          <cell r="E4571">
            <v>13</v>
          </cell>
          <cell r="F4571" t="str">
            <v>Insurance, Retirement Programs and Other</v>
          </cell>
          <cell r="I4571">
            <v>2945580</v>
          </cell>
          <cell r="J4571">
            <v>534646</v>
          </cell>
          <cell r="K4571">
            <v>3480226</v>
          </cell>
          <cell r="L4571">
            <v>14.999416655399877</v>
          </cell>
          <cell r="M4571">
            <v>2197.1123737373737</v>
          </cell>
        </row>
        <row r="4572">
          <cell r="A4572">
            <v>4570</v>
          </cell>
          <cell r="B4572">
            <v>67</v>
          </cell>
          <cell r="C4572" t="str">
            <v>086</v>
          </cell>
          <cell r="D4572" t="str">
            <v xml:space="preserve">EASTHAMPTON                  </v>
          </cell>
          <cell r="E4572">
            <v>0</v>
          </cell>
          <cell r="G4572">
            <v>8570</v>
          </cell>
          <cell r="H4572" t="str">
            <v>Employer Retirement Contributions (5100)</v>
          </cell>
          <cell r="I4572">
            <v>587468</v>
          </cell>
          <cell r="J4572">
            <v>4528</v>
          </cell>
          <cell r="K4572">
            <v>591996</v>
          </cell>
          <cell r="L4572">
            <v>2.5514419644960142</v>
          </cell>
          <cell r="M4572">
            <v>373.7348484848485</v>
          </cell>
        </row>
        <row r="4573">
          <cell r="A4573">
            <v>4571</v>
          </cell>
          <cell r="B4573">
            <v>68</v>
          </cell>
          <cell r="C4573" t="str">
            <v>086</v>
          </cell>
          <cell r="D4573" t="str">
            <v xml:space="preserve">EASTHAMPTON                  </v>
          </cell>
          <cell r="E4573">
            <v>0</v>
          </cell>
          <cell r="G4573">
            <v>8575</v>
          </cell>
          <cell r="H4573" t="str">
            <v>Insurance for Active Employees (5200)</v>
          </cell>
          <cell r="I4573">
            <v>1660301</v>
          </cell>
          <cell r="J4573">
            <v>516702</v>
          </cell>
          <cell r="K4573">
            <v>2177003</v>
          </cell>
          <cell r="L4573">
            <v>9.3826593609310134</v>
          </cell>
          <cell r="M4573">
            <v>1374.3705808080808</v>
          </cell>
        </row>
        <row r="4574">
          <cell r="A4574">
            <v>4572</v>
          </cell>
          <cell r="B4574">
            <v>69</v>
          </cell>
          <cell r="C4574" t="str">
            <v>086</v>
          </cell>
          <cell r="D4574" t="str">
            <v xml:space="preserve">EASTHAMPTON                  </v>
          </cell>
          <cell r="E4574">
            <v>0</v>
          </cell>
          <cell r="G4574">
            <v>8580</v>
          </cell>
          <cell r="H4574" t="str">
            <v>Insurance for Retired School Employees (5250)</v>
          </cell>
          <cell r="I4574">
            <v>483489</v>
          </cell>
          <cell r="J4574">
            <v>13416</v>
          </cell>
          <cell r="K4574">
            <v>496905</v>
          </cell>
          <cell r="L4574">
            <v>2.1416095199425196</v>
          </cell>
          <cell r="M4574">
            <v>313.7026515151515</v>
          </cell>
        </row>
        <row r="4575">
          <cell r="A4575">
            <v>4573</v>
          </cell>
          <cell r="B4575">
            <v>70</v>
          </cell>
          <cell r="C4575" t="str">
            <v>086</v>
          </cell>
          <cell r="D4575" t="str">
            <v xml:space="preserve">EASTHAMPTON                  </v>
          </cell>
          <cell r="E4575">
            <v>0</v>
          </cell>
          <cell r="G4575">
            <v>8585</v>
          </cell>
          <cell r="H4575" t="str">
            <v>Other Non-Employee Insurance (5260)</v>
          </cell>
          <cell r="I4575">
            <v>149796</v>
          </cell>
          <cell r="J4575">
            <v>0</v>
          </cell>
          <cell r="K4575">
            <v>149796</v>
          </cell>
          <cell r="L4575">
            <v>0.64560537657964745</v>
          </cell>
          <cell r="M4575">
            <v>94.568181818181813</v>
          </cell>
        </row>
        <row r="4576">
          <cell r="A4576">
            <v>4574</v>
          </cell>
          <cell r="B4576">
            <v>71</v>
          </cell>
          <cell r="C4576" t="str">
            <v>086</v>
          </cell>
          <cell r="D4576" t="str">
            <v xml:space="preserve">EASTHAMPTON                  </v>
          </cell>
          <cell r="E4576">
            <v>0</v>
          </cell>
          <cell r="G4576">
            <v>8590</v>
          </cell>
          <cell r="H4576" t="str">
            <v xml:space="preserve">Rental Lease of Equipment (5300)   </v>
          </cell>
          <cell r="I4576">
            <v>21708</v>
          </cell>
          <cell r="J4576">
            <v>0</v>
          </cell>
          <cell r="K4576">
            <v>21708</v>
          </cell>
          <cell r="L4576">
            <v>9.3559250679530734E-2</v>
          </cell>
          <cell r="M4576">
            <v>13.704545454545455</v>
          </cell>
        </row>
        <row r="4577">
          <cell r="A4577">
            <v>4575</v>
          </cell>
          <cell r="B4577">
            <v>72</v>
          </cell>
          <cell r="C4577" t="str">
            <v>086</v>
          </cell>
          <cell r="D4577" t="str">
            <v xml:space="preserve">EASTHAMPTON                  </v>
          </cell>
          <cell r="E4577">
            <v>0</v>
          </cell>
          <cell r="G4577">
            <v>8595</v>
          </cell>
          <cell r="H4577" t="str">
            <v>Rental Lease  of Buildings (5350)</v>
          </cell>
          <cell r="I4577">
            <v>9243</v>
          </cell>
          <cell r="J4577">
            <v>0</v>
          </cell>
          <cell r="K4577">
            <v>9243</v>
          </cell>
          <cell r="L4577">
            <v>3.9836380782702345E-2</v>
          </cell>
          <cell r="M4577">
            <v>5.8352272727272725</v>
          </cell>
        </row>
        <row r="4578">
          <cell r="A4578">
            <v>4576</v>
          </cell>
          <cell r="B4578">
            <v>73</v>
          </cell>
          <cell r="C4578" t="str">
            <v>086</v>
          </cell>
          <cell r="D4578" t="str">
            <v xml:space="preserve">EASTHAMPTON                  </v>
          </cell>
          <cell r="E4578">
            <v>0</v>
          </cell>
          <cell r="G4578">
            <v>8600</v>
          </cell>
          <cell r="H4578" t="str">
            <v>Short Term Interest RAN's (5400)</v>
          </cell>
          <cell r="I4578">
            <v>0</v>
          </cell>
          <cell r="J4578">
            <v>0</v>
          </cell>
          <cell r="K4578">
            <v>0</v>
          </cell>
          <cell r="L4578">
            <v>0</v>
          </cell>
          <cell r="M4578">
            <v>0</v>
          </cell>
        </row>
        <row r="4579">
          <cell r="A4579">
            <v>4577</v>
          </cell>
          <cell r="B4579">
            <v>74</v>
          </cell>
          <cell r="C4579" t="str">
            <v>086</v>
          </cell>
          <cell r="D4579" t="str">
            <v xml:space="preserve">EASTHAMPTON                  </v>
          </cell>
          <cell r="E4579">
            <v>0</v>
          </cell>
          <cell r="G4579">
            <v>8610</v>
          </cell>
          <cell r="H4579" t="str">
            <v>Crossing Guards, Inspections, Bank Charges (5500)</v>
          </cell>
          <cell r="I4579">
            <v>33575</v>
          </cell>
          <cell r="J4579">
            <v>0</v>
          </cell>
          <cell r="K4579">
            <v>33575</v>
          </cell>
          <cell r="L4579">
            <v>0.14470480198844871</v>
          </cell>
          <cell r="M4579">
            <v>21.196338383838384</v>
          </cell>
        </row>
        <row r="4580">
          <cell r="A4580">
            <v>4578</v>
          </cell>
          <cell r="B4580">
            <v>75</v>
          </cell>
          <cell r="C4580" t="str">
            <v>086</v>
          </cell>
          <cell r="D4580" t="str">
            <v xml:space="preserve">EASTHAMPTON                  </v>
          </cell>
          <cell r="E4580">
            <v>14</v>
          </cell>
          <cell r="F4580" t="str">
            <v xml:space="preserve">Payments To Out-Of-District Schools </v>
          </cell>
          <cell r="I4580">
            <v>3308906</v>
          </cell>
          <cell r="J4580">
            <v>201215</v>
          </cell>
          <cell r="K4580">
            <v>3510121</v>
          </cell>
          <cell r="L4580">
            <v>15.128261035308876</v>
          </cell>
          <cell r="M4580">
            <v>11337.600129198965</v>
          </cell>
        </row>
        <row r="4581">
          <cell r="A4581">
            <v>4579</v>
          </cell>
          <cell r="B4581">
            <v>76</v>
          </cell>
          <cell r="C4581" t="str">
            <v>086</v>
          </cell>
          <cell r="D4581" t="str">
            <v xml:space="preserve">EASTHAMPTON                  </v>
          </cell>
          <cell r="E4581">
            <v>15</v>
          </cell>
          <cell r="F4581" t="str">
            <v>Tuition To Other Schools (9000)</v>
          </cell>
          <cell r="G4581" t="str">
            <v xml:space="preserve"> </v>
          </cell>
          <cell r="I4581">
            <v>3152467</v>
          </cell>
          <cell r="J4581">
            <v>201215</v>
          </cell>
          <cell r="K4581">
            <v>3353682</v>
          </cell>
          <cell r="L4581">
            <v>14.454025010937443</v>
          </cell>
          <cell r="M4581">
            <v>10832.306201550387</v>
          </cell>
        </row>
        <row r="4582">
          <cell r="A4582">
            <v>4580</v>
          </cell>
          <cell r="B4582">
            <v>77</v>
          </cell>
          <cell r="C4582" t="str">
            <v>086</v>
          </cell>
          <cell r="D4582" t="str">
            <v xml:space="preserve">EASTHAMPTON                  </v>
          </cell>
          <cell r="E4582">
            <v>16</v>
          </cell>
          <cell r="F4582" t="str">
            <v>Out-of-District Transportation (3300)</v>
          </cell>
          <cell r="I4582">
            <v>156439</v>
          </cell>
          <cell r="K4582">
            <v>156439</v>
          </cell>
          <cell r="L4582">
            <v>0.67423602437143493</v>
          </cell>
          <cell r="M4582">
            <v>505.2939276485788</v>
          </cell>
        </row>
        <row r="4583">
          <cell r="A4583">
            <v>4581</v>
          </cell>
          <cell r="B4583">
            <v>78</v>
          </cell>
          <cell r="C4583" t="str">
            <v>086</v>
          </cell>
          <cell r="D4583" t="str">
            <v xml:space="preserve">EASTHAMPTON                  </v>
          </cell>
          <cell r="E4583">
            <v>17</v>
          </cell>
          <cell r="F4583" t="str">
            <v>TOTAL EXPENDITURES</v>
          </cell>
          <cell r="I4583">
            <v>19855651</v>
          </cell>
          <cell r="J4583">
            <v>3346758</v>
          </cell>
          <cell r="K4583">
            <v>23202409</v>
          </cell>
          <cell r="L4583">
            <v>99.999999999999972</v>
          </cell>
          <cell r="M4583">
            <v>12253.06770173215</v>
          </cell>
        </row>
        <row r="4584">
          <cell r="A4584">
            <v>4582</v>
          </cell>
          <cell r="B4584">
            <v>79</v>
          </cell>
          <cell r="C4584" t="str">
            <v>086</v>
          </cell>
          <cell r="D4584" t="str">
            <v xml:space="preserve">EASTHAMPTON                  </v>
          </cell>
          <cell r="E4584">
            <v>18</v>
          </cell>
          <cell r="F4584" t="str">
            <v>percentage of overall spending from the general fund</v>
          </cell>
          <cell r="I4584">
            <v>85.57581671799683</v>
          </cell>
        </row>
        <row r="4585">
          <cell r="A4585">
            <v>4583</v>
          </cell>
          <cell r="B4585">
            <v>1</v>
          </cell>
          <cell r="C4585" t="str">
            <v>087</v>
          </cell>
          <cell r="D4585" t="str">
            <v xml:space="preserve">EAST LONGMEADOW              </v>
          </cell>
          <cell r="E4585">
            <v>1</v>
          </cell>
          <cell r="F4585" t="str">
            <v>In-District FTE Average Membership</v>
          </cell>
          <cell r="G4585" t="str">
            <v xml:space="preserve"> </v>
          </cell>
        </row>
        <row r="4586">
          <cell r="A4586">
            <v>4584</v>
          </cell>
          <cell r="B4586">
            <v>2</v>
          </cell>
          <cell r="C4586" t="str">
            <v>087</v>
          </cell>
          <cell r="D4586" t="str">
            <v xml:space="preserve">EAST LONGMEADOW              </v>
          </cell>
          <cell r="E4586">
            <v>2</v>
          </cell>
          <cell r="F4586" t="str">
            <v>Out-of-District FTE Average Membership</v>
          </cell>
          <cell r="G4586" t="str">
            <v xml:space="preserve"> </v>
          </cell>
        </row>
        <row r="4587">
          <cell r="A4587">
            <v>4585</v>
          </cell>
          <cell r="B4587">
            <v>3</v>
          </cell>
          <cell r="C4587" t="str">
            <v>087</v>
          </cell>
          <cell r="D4587" t="str">
            <v xml:space="preserve">EAST LONGMEADOW              </v>
          </cell>
          <cell r="E4587">
            <v>3</v>
          </cell>
          <cell r="F4587" t="str">
            <v>Total FTE Average Membership</v>
          </cell>
          <cell r="G4587" t="str">
            <v xml:space="preserve"> </v>
          </cell>
        </row>
        <row r="4588">
          <cell r="A4588">
            <v>4586</v>
          </cell>
          <cell r="B4588">
            <v>4</v>
          </cell>
          <cell r="C4588" t="str">
            <v>087</v>
          </cell>
          <cell r="D4588" t="str">
            <v xml:space="preserve">EAST LONGMEADOW              </v>
          </cell>
          <cell r="E4588">
            <v>4</v>
          </cell>
          <cell r="F4588" t="str">
            <v>Administration</v>
          </cell>
          <cell r="G4588" t="str">
            <v xml:space="preserve"> </v>
          </cell>
          <cell r="I4588">
            <v>1116432</v>
          </cell>
          <cell r="J4588">
            <v>0</v>
          </cell>
          <cell r="K4588">
            <v>1116432</v>
          </cell>
          <cell r="L4588">
            <v>3.2350925736179792</v>
          </cell>
          <cell r="M4588">
            <v>392.62598909794269</v>
          </cell>
        </row>
        <row r="4589">
          <cell r="A4589">
            <v>4587</v>
          </cell>
          <cell r="B4589">
            <v>5</v>
          </cell>
          <cell r="C4589" t="str">
            <v>087</v>
          </cell>
          <cell r="D4589" t="str">
            <v xml:space="preserve">EAST LONGMEADOW              </v>
          </cell>
          <cell r="E4589">
            <v>0</v>
          </cell>
          <cell r="G4589">
            <v>8300</v>
          </cell>
          <cell r="H4589" t="str">
            <v>School Committee (1110)</v>
          </cell>
          <cell r="I4589">
            <v>24045</v>
          </cell>
          <cell r="J4589">
            <v>0</v>
          </cell>
          <cell r="K4589">
            <v>24045</v>
          </cell>
          <cell r="L4589">
            <v>6.9675359477912049E-2</v>
          </cell>
          <cell r="M4589">
            <v>8.4561280112537371</v>
          </cell>
        </row>
        <row r="4590">
          <cell r="A4590">
            <v>4588</v>
          </cell>
          <cell r="B4590">
            <v>6</v>
          </cell>
          <cell r="C4590" t="str">
            <v>087</v>
          </cell>
          <cell r="D4590" t="str">
            <v xml:space="preserve">EAST LONGMEADOW              </v>
          </cell>
          <cell r="E4590">
            <v>0</v>
          </cell>
          <cell r="G4590">
            <v>8305</v>
          </cell>
          <cell r="H4590" t="str">
            <v>Superintendent (1210)</v>
          </cell>
          <cell r="I4590">
            <v>266685</v>
          </cell>
          <cell r="J4590">
            <v>0</v>
          </cell>
          <cell r="K4590">
            <v>266685</v>
          </cell>
          <cell r="L4590">
            <v>0.77277493210093473</v>
          </cell>
          <cell r="M4590">
            <v>93.787585721821699</v>
          </cell>
        </row>
        <row r="4591">
          <cell r="A4591">
            <v>4589</v>
          </cell>
          <cell r="B4591">
            <v>7</v>
          </cell>
          <cell r="C4591" t="str">
            <v>087</v>
          </cell>
          <cell r="D4591" t="str">
            <v xml:space="preserve">EAST LONGMEADOW              </v>
          </cell>
          <cell r="E4591">
            <v>0</v>
          </cell>
          <cell r="G4591">
            <v>8310</v>
          </cell>
          <cell r="H4591" t="str">
            <v>Assistant Superintendents (1220)</v>
          </cell>
          <cell r="I4591">
            <v>0</v>
          </cell>
          <cell r="J4591">
            <v>0</v>
          </cell>
          <cell r="K4591">
            <v>0</v>
          </cell>
          <cell r="L4591">
            <v>0</v>
          </cell>
          <cell r="M4591">
            <v>0</v>
          </cell>
        </row>
        <row r="4592">
          <cell r="A4592">
            <v>4590</v>
          </cell>
          <cell r="B4592">
            <v>8</v>
          </cell>
          <cell r="C4592" t="str">
            <v>087</v>
          </cell>
          <cell r="D4592" t="str">
            <v xml:space="preserve">EAST LONGMEADOW              </v>
          </cell>
          <cell r="E4592">
            <v>0</v>
          </cell>
          <cell r="G4592">
            <v>8315</v>
          </cell>
          <cell r="H4592" t="str">
            <v>Other District-Wide Administration (1230)</v>
          </cell>
          <cell r="I4592">
            <v>0</v>
          </cell>
          <cell r="J4592">
            <v>0</v>
          </cell>
          <cell r="K4592">
            <v>0</v>
          </cell>
          <cell r="L4592">
            <v>0</v>
          </cell>
          <cell r="M4592">
            <v>0</v>
          </cell>
        </row>
        <row r="4593">
          <cell r="A4593">
            <v>4591</v>
          </cell>
          <cell r="B4593">
            <v>9</v>
          </cell>
          <cell r="C4593" t="str">
            <v>087</v>
          </cell>
          <cell r="D4593" t="str">
            <v xml:space="preserve">EAST LONGMEADOW              </v>
          </cell>
          <cell r="E4593">
            <v>0</v>
          </cell>
          <cell r="G4593">
            <v>8320</v>
          </cell>
          <cell r="H4593" t="str">
            <v>Business and Finance (1410)</v>
          </cell>
          <cell r="I4593">
            <v>583638</v>
          </cell>
          <cell r="J4593">
            <v>0</v>
          </cell>
          <cell r="K4593">
            <v>583638</v>
          </cell>
          <cell r="L4593">
            <v>1.6912117885202593</v>
          </cell>
          <cell r="M4593">
            <v>205.25338491295938</v>
          </cell>
        </row>
        <row r="4594">
          <cell r="A4594">
            <v>4592</v>
          </cell>
          <cell r="B4594">
            <v>10</v>
          </cell>
          <cell r="C4594" t="str">
            <v>087</v>
          </cell>
          <cell r="D4594" t="str">
            <v xml:space="preserve">EAST LONGMEADOW              </v>
          </cell>
          <cell r="E4594">
            <v>0</v>
          </cell>
          <cell r="G4594">
            <v>8325</v>
          </cell>
          <cell r="H4594" t="str">
            <v>Human Resources and Benefits (1420)</v>
          </cell>
          <cell r="I4594">
            <v>0</v>
          </cell>
          <cell r="J4594">
            <v>0</v>
          </cell>
          <cell r="K4594">
            <v>0</v>
          </cell>
          <cell r="L4594">
            <v>0</v>
          </cell>
          <cell r="M4594">
            <v>0</v>
          </cell>
        </row>
        <row r="4595">
          <cell r="A4595">
            <v>4593</v>
          </cell>
          <cell r="B4595">
            <v>11</v>
          </cell>
          <cell r="C4595" t="str">
            <v>087</v>
          </cell>
          <cell r="D4595" t="str">
            <v xml:space="preserve">EAST LONGMEADOW              </v>
          </cell>
          <cell r="E4595">
            <v>0</v>
          </cell>
          <cell r="G4595">
            <v>8330</v>
          </cell>
          <cell r="H4595" t="str">
            <v>Legal Service For School Committee (1430)</v>
          </cell>
          <cell r="I4595">
            <v>0</v>
          </cell>
          <cell r="J4595">
            <v>0</v>
          </cell>
          <cell r="K4595">
            <v>0</v>
          </cell>
          <cell r="L4595">
            <v>0</v>
          </cell>
          <cell r="M4595">
            <v>0</v>
          </cell>
        </row>
        <row r="4596">
          <cell r="A4596">
            <v>4594</v>
          </cell>
          <cell r="B4596">
            <v>12</v>
          </cell>
          <cell r="C4596" t="str">
            <v>087</v>
          </cell>
          <cell r="D4596" t="str">
            <v xml:space="preserve">EAST LONGMEADOW              </v>
          </cell>
          <cell r="E4596">
            <v>0</v>
          </cell>
          <cell r="G4596">
            <v>8335</v>
          </cell>
          <cell r="H4596" t="str">
            <v>Legal Settlements (1435)</v>
          </cell>
          <cell r="I4596">
            <v>0</v>
          </cell>
          <cell r="J4596">
            <v>0</v>
          </cell>
          <cell r="K4596">
            <v>0</v>
          </cell>
          <cell r="L4596">
            <v>0</v>
          </cell>
          <cell r="M4596">
            <v>0</v>
          </cell>
        </row>
        <row r="4597">
          <cell r="A4597">
            <v>4595</v>
          </cell>
          <cell r="B4597">
            <v>13</v>
          </cell>
          <cell r="C4597" t="str">
            <v>087</v>
          </cell>
          <cell r="D4597" t="str">
            <v xml:space="preserve">EAST LONGMEADOW              </v>
          </cell>
          <cell r="E4597">
            <v>0</v>
          </cell>
          <cell r="G4597">
            <v>8340</v>
          </cell>
          <cell r="H4597" t="str">
            <v>District-wide Information Mgmt and Tech (1450)</v>
          </cell>
          <cell r="I4597">
            <v>242064</v>
          </cell>
          <cell r="J4597">
            <v>0</v>
          </cell>
          <cell r="K4597">
            <v>242064</v>
          </cell>
          <cell r="L4597">
            <v>0.7014304935188731</v>
          </cell>
          <cell r="M4597">
            <v>85.128890451907864</v>
          </cell>
        </row>
        <row r="4598">
          <cell r="A4598">
            <v>4596</v>
          </cell>
          <cell r="B4598">
            <v>14</v>
          </cell>
          <cell r="C4598" t="str">
            <v>087</v>
          </cell>
          <cell r="D4598" t="str">
            <v xml:space="preserve">EAST LONGMEADOW              </v>
          </cell>
          <cell r="E4598">
            <v>5</v>
          </cell>
          <cell r="F4598" t="str">
            <v xml:space="preserve">Instructional Leadership </v>
          </cell>
          <cell r="I4598">
            <v>1435349</v>
          </cell>
          <cell r="J4598">
            <v>28913</v>
          </cell>
          <cell r="K4598">
            <v>1464262</v>
          </cell>
          <cell r="L4598">
            <v>4.243001922222768</v>
          </cell>
          <cell r="M4598">
            <v>514.95058906277472</v>
          </cell>
        </row>
        <row r="4599">
          <cell r="A4599">
            <v>4597</v>
          </cell>
          <cell r="B4599">
            <v>15</v>
          </cell>
          <cell r="C4599" t="str">
            <v>087</v>
          </cell>
          <cell r="D4599" t="str">
            <v xml:space="preserve">EAST LONGMEADOW              </v>
          </cell>
          <cell r="E4599">
            <v>0</v>
          </cell>
          <cell r="G4599">
            <v>8345</v>
          </cell>
          <cell r="H4599" t="str">
            <v>Curriculum Directors  (Supervisory) (2110)</v>
          </cell>
          <cell r="I4599">
            <v>255742</v>
          </cell>
          <cell r="J4599">
            <v>12817</v>
          </cell>
          <cell r="K4599">
            <v>268559</v>
          </cell>
          <cell r="L4599">
            <v>0.77820523460297708</v>
          </cell>
          <cell r="M4599">
            <v>94.446632671004039</v>
          </cell>
        </row>
        <row r="4600">
          <cell r="A4600">
            <v>4598</v>
          </cell>
          <cell r="B4600">
            <v>16</v>
          </cell>
          <cell r="C4600" t="str">
            <v>087</v>
          </cell>
          <cell r="D4600" t="str">
            <v xml:space="preserve">EAST LONGMEADOW              </v>
          </cell>
          <cell r="E4600">
            <v>0</v>
          </cell>
          <cell r="G4600">
            <v>8350</v>
          </cell>
          <cell r="H4600" t="str">
            <v>Department Heads  (Non-Supervisory) (2120)</v>
          </cell>
          <cell r="I4600">
            <v>69382</v>
          </cell>
          <cell r="J4600">
            <v>0</v>
          </cell>
          <cell r="K4600">
            <v>69382</v>
          </cell>
          <cell r="L4600">
            <v>0.20104869167379888</v>
          </cell>
          <cell r="M4600">
            <v>24.400211007561104</v>
          </cell>
        </row>
        <row r="4601">
          <cell r="A4601">
            <v>4599</v>
          </cell>
          <cell r="B4601">
            <v>17</v>
          </cell>
          <cell r="C4601" t="str">
            <v>087</v>
          </cell>
          <cell r="D4601" t="str">
            <v xml:space="preserve">EAST LONGMEADOW              </v>
          </cell>
          <cell r="E4601">
            <v>0</v>
          </cell>
          <cell r="G4601">
            <v>8355</v>
          </cell>
          <cell r="H4601" t="str">
            <v>School Leadership-Building (2210)</v>
          </cell>
          <cell r="I4601">
            <v>1066501</v>
          </cell>
          <cell r="J4601">
            <v>0</v>
          </cell>
          <cell r="K4601">
            <v>1066501</v>
          </cell>
          <cell r="L4601">
            <v>3.0904071764837879</v>
          </cell>
          <cell r="M4601">
            <v>375.06629154211362</v>
          </cell>
        </row>
        <row r="4602">
          <cell r="A4602">
            <v>4600</v>
          </cell>
          <cell r="B4602">
            <v>18</v>
          </cell>
          <cell r="C4602" t="str">
            <v>087</v>
          </cell>
          <cell r="D4602" t="str">
            <v xml:space="preserve">EAST LONGMEADOW              </v>
          </cell>
          <cell r="E4602">
            <v>0</v>
          </cell>
          <cell r="G4602">
            <v>8360</v>
          </cell>
          <cell r="H4602" t="str">
            <v>Curriculum Leaders/Dept Heads-Building Level (2220)</v>
          </cell>
          <cell r="I4602">
            <v>42838</v>
          </cell>
          <cell r="J4602">
            <v>16096</v>
          </cell>
          <cell r="K4602">
            <v>58934</v>
          </cell>
          <cell r="L4602">
            <v>0.17077345125686294</v>
          </cell>
          <cell r="M4602">
            <v>20.7258660101987</v>
          </cell>
        </row>
        <row r="4603">
          <cell r="A4603">
            <v>4601</v>
          </cell>
          <cell r="B4603">
            <v>19</v>
          </cell>
          <cell r="C4603" t="str">
            <v>087</v>
          </cell>
          <cell r="D4603" t="str">
            <v xml:space="preserve">EAST LONGMEADOW              </v>
          </cell>
          <cell r="E4603">
            <v>0</v>
          </cell>
          <cell r="G4603">
            <v>8365</v>
          </cell>
          <cell r="H4603" t="str">
            <v>Building Technology (2250)</v>
          </cell>
          <cell r="I4603">
            <v>886</v>
          </cell>
          <cell r="J4603">
            <v>0</v>
          </cell>
          <cell r="K4603">
            <v>886</v>
          </cell>
          <cell r="L4603">
            <v>2.5673682053412388E-3</v>
          </cell>
          <cell r="M4603">
            <v>0.31158783189730965</v>
          </cell>
        </row>
        <row r="4604">
          <cell r="A4604">
            <v>4602</v>
          </cell>
          <cell r="B4604">
            <v>20</v>
          </cell>
          <cell r="C4604" t="str">
            <v>087</v>
          </cell>
          <cell r="D4604" t="str">
            <v xml:space="preserve">EAST LONGMEADOW              </v>
          </cell>
          <cell r="E4604">
            <v>0</v>
          </cell>
          <cell r="G4604">
            <v>8380</v>
          </cell>
          <cell r="H4604" t="str">
            <v>Instructional Coordinators and Team Leaders (2315)</v>
          </cell>
          <cell r="I4604">
            <v>0</v>
          </cell>
          <cell r="J4604">
            <v>0</v>
          </cell>
          <cell r="K4604">
            <v>0</v>
          </cell>
          <cell r="L4604">
            <v>0</v>
          </cell>
          <cell r="M4604">
            <v>0</v>
          </cell>
        </row>
        <row r="4605">
          <cell r="A4605">
            <v>4603</v>
          </cell>
          <cell r="B4605">
            <v>21</v>
          </cell>
          <cell r="C4605" t="str">
            <v>087</v>
          </cell>
          <cell r="D4605" t="str">
            <v xml:space="preserve">EAST LONGMEADOW              </v>
          </cell>
          <cell r="E4605">
            <v>6</v>
          </cell>
          <cell r="F4605" t="str">
            <v>Classroom and Specialist Teachers</v>
          </cell>
          <cell r="I4605">
            <v>12546587</v>
          </cell>
          <cell r="J4605">
            <v>605784</v>
          </cell>
          <cell r="K4605">
            <v>13152371</v>
          </cell>
          <cell r="L4605">
            <v>38.111714593964052</v>
          </cell>
          <cell r="M4605">
            <v>4625.4162124142786</v>
          </cell>
        </row>
        <row r="4606">
          <cell r="A4606">
            <v>4604</v>
          </cell>
          <cell r="B4606">
            <v>22</v>
          </cell>
          <cell r="C4606" t="str">
            <v>087</v>
          </cell>
          <cell r="D4606" t="str">
            <v xml:space="preserve">EAST LONGMEADOW              </v>
          </cell>
          <cell r="E4606">
            <v>0</v>
          </cell>
          <cell r="G4606">
            <v>8370</v>
          </cell>
          <cell r="H4606" t="str">
            <v>Teachers, Classroom (2305)</v>
          </cell>
          <cell r="I4606">
            <v>10702493</v>
          </cell>
          <cell r="J4606">
            <v>536522</v>
          </cell>
          <cell r="K4606">
            <v>11239015</v>
          </cell>
          <cell r="L4606">
            <v>32.567369943965303</v>
          </cell>
          <cell r="M4606">
            <v>3952.5285739405663</v>
          </cell>
        </row>
        <row r="4607">
          <cell r="A4607">
            <v>4605</v>
          </cell>
          <cell r="B4607">
            <v>23</v>
          </cell>
          <cell r="C4607" t="str">
            <v>087</v>
          </cell>
          <cell r="D4607" t="str">
            <v xml:space="preserve">EAST LONGMEADOW              </v>
          </cell>
          <cell r="E4607">
            <v>0</v>
          </cell>
          <cell r="G4607">
            <v>8375</v>
          </cell>
          <cell r="H4607" t="str">
            <v>Teachers, Specialists  (2310)</v>
          </cell>
          <cell r="I4607">
            <v>1844094</v>
          </cell>
          <cell r="J4607">
            <v>69262</v>
          </cell>
          <cell r="K4607">
            <v>1913356</v>
          </cell>
          <cell r="L4607">
            <v>5.5443446499987479</v>
          </cell>
          <cell r="M4607">
            <v>672.88763847371195</v>
          </cell>
        </row>
        <row r="4608">
          <cell r="A4608">
            <v>4606</v>
          </cell>
          <cell r="B4608">
            <v>24</v>
          </cell>
          <cell r="C4608" t="str">
            <v>087</v>
          </cell>
          <cell r="D4608" t="str">
            <v xml:space="preserve">EAST LONGMEADOW              </v>
          </cell>
          <cell r="E4608">
            <v>7</v>
          </cell>
          <cell r="F4608" t="str">
            <v>Other Teaching Services</v>
          </cell>
          <cell r="I4608">
            <v>3326967</v>
          </cell>
          <cell r="J4608">
            <v>319397</v>
          </cell>
          <cell r="K4608">
            <v>3646364</v>
          </cell>
          <cell r="L4608">
            <v>10.566093677991987</v>
          </cell>
          <cell r="M4608">
            <v>1282.3506242307017</v>
          </cell>
        </row>
        <row r="4609">
          <cell r="A4609">
            <v>4607</v>
          </cell>
          <cell r="B4609">
            <v>25</v>
          </cell>
          <cell r="C4609" t="str">
            <v>087</v>
          </cell>
          <cell r="D4609" t="str">
            <v xml:space="preserve">EAST LONGMEADOW              </v>
          </cell>
          <cell r="E4609">
            <v>0</v>
          </cell>
          <cell r="G4609">
            <v>8385</v>
          </cell>
          <cell r="H4609" t="str">
            <v>Medical/ Therapeutic Services (2320)</v>
          </cell>
          <cell r="I4609">
            <v>1115497</v>
          </cell>
          <cell r="J4609">
            <v>189028</v>
          </cell>
          <cell r="K4609">
            <v>1304525</v>
          </cell>
          <cell r="L4609">
            <v>3.7801309346193896</v>
          </cell>
          <cell r="M4609">
            <v>458.77439774925267</v>
          </cell>
        </row>
        <row r="4610">
          <cell r="A4610">
            <v>4608</v>
          </cell>
          <cell r="B4610">
            <v>26</v>
          </cell>
          <cell r="C4610" t="str">
            <v>087</v>
          </cell>
          <cell r="D4610" t="str">
            <v xml:space="preserve">EAST LONGMEADOW              </v>
          </cell>
          <cell r="E4610">
            <v>0</v>
          </cell>
          <cell r="G4610">
            <v>8390</v>
          </cell>
          <cell r="H4610" t="str">
            <v>Substitute Teachers (2325)</v>
          </cell>
          <cell r="I4610">
            <v>309283</v>
          </cell>
          <cell r="J4610">
            <v>0</v>
          </cell>
          <cell r="K4610">
            <v>309283</v>
          </cell>
          <cell r="L4610">
            <v>0.89621144543177689</v>
          </cell>
          <cell r="M4610">
            <v>108.76841920168806</v>
          </cell>
        </row>
        <row r="4611">
          <cell r="A4611">
            <v>4609</v>
          </cell>
          <cell r="B4611">
            <v>27</v>
          </cell>
          <cell r="C4611" t="str">
            <v>087</v>
          </cell>
          <cell r="D4611" t="str">
            <v xml:space="preserve">EAST LONGMEADOW              </v>
          </cell>
          <cell r="E4611">
            <v>0</v>
          </cell>
          <cell r="G4611">
            <v>8395</v>
          </cell>
          <cell r="H4611" t="str">
            <v>Non-Clerical Paraprofs./Instructional Assistants (2330)</v>
          </cell>
          <cell r="I4611">
            <v>1645779</v>
          </cell>
          <cell r="J4611">
            <v>130369</v>
          </cell>
          <cell r="K4611">
            <v>1776148</v>
          </cell>
          <cell r="L4611">
            <v>5.1467560983977769</v>
          </cell>
          <cell r="M4611">
            <v>624.63442940038681</v>
          </cell>
        </row>
        <row r="4612">
          <cell r="A4612">
            <v>4610</v>
          </cell>
          <cell r="B4612">
            <v>28</v>
          </cell>
          <cell r="C4612" t="str">
            <v>087</v>
          </cell>
          <cell r="D4612" t="str">
            <v xml:space="preserve">EAST LONGMEADOW              </v>
          </cell>
          <cell r="E4612">
            <v>0</v>
          </cell>
          <cell r="G4612">
            <v>8400</v>
          </cell>
          <cell r="H4612" t="str">
            <v>Librarians and Media Center Directors (2340)</v>
          </cell>
          <cell r="I4612">
            <v>256408</v>
          </cell>
          <cell r="J4612">
            <v>0</v>
          </cell>
          <cell r="K4612">
            <v>256408</v>
          </cell>
          <cell r="L4612">
            <v>0.74299519954304327</v>
          </cell>
          <cell r="M4612">
            <v>90.173377879374016</v>
          </cell>
        </row>
        <row r="4613">
          <cell r="A4613">
            <v>4611</v>
          </cell>
          <cell r="B4613">
            <v>29</v>
          </cell>
          <cell r="C4613" t="str">
            <v>087</v>
          </cell>
          <cell r="D4613" t="str">
            <v xml:space="preserve">EAST LONGMEADOW              </v>
          </cell>
          <cell r="E4613">
            <v>8</v>
          </cell>
          <cell r="F4613" t="str">
            <v>Professional Development</v>
          </cell>
          <cell r="I4613">
            <v>238827</v>
          </cell>
          <cell r="J4613">
            <v>98215</v>
          </cell>
          <cell r="K4613">
            <v>337042</v>
          </cell>
          <cell r="L4613">
            <v>0.97664888788332027</v>
          </cell>
          <cell r="M4613">
            <v>118.53068401617725</v>
          </cell>
        </row>
        <row r="4614">
          <cell r="A4614">
            <v>4612</v>
          </cell>
          <cell r="B4614">
            <v>30</v>
          </cell>
          <cell r="C4614" t="str">
            <v>087</v>
          </cell>
          <cell r="D4614" t="str">
            <v xml:space="preserve">EAST LONGMEADOW              </v>
          </cell>
          <cell r="E4614">
            <v>0</v>
          </cell>
          <cell r="G4614">
            <v>8405</v>
          </cell>
          <cell r="H4614" t="str">
            <v>Professional Development Leadership (2351)</v>
          </cell>
          <cell r="I4614">
            <v>0</v>
          </cell>
          <cell r="J4614">
            <v>0</v>
          </cell>
          <cell r="K4614">
            <v>0</v>
          </cell>
          <cell r="L4614">
            <v>0</v>
          </cell>
          <cell r="M4614">
            <v>0</v>
          </cell>
        </row>
        <row r="4615">
          <cell r="A4615">
            <v>4613</v>
          </cell>
          <cell r="B4615">
            <v>31</v>
          </cell>
          <cell r="C4615" t="str">
            <v>087</v>
          </cell>
          <cell r="D4615" t="str">
            <v xml:space="preserve">EAST LONGMEADOW              </v>
          </cell>
          <cell r="E4615">
            <v>0</v>
          </cell>
          <cell r="G4615">
            <v>8410</v>
          </cell>
          <cell r="H4615" t="str">
            <v>Teacher/Instructional Staff-Professional Days (2353)</v>
          </cell>
          <cell r="I4615">
            <v>158931</v>
          </cell>
          <cell r="J4615">
            <v>0</v>
          </cell>
          <cell r="K4615">
            <v>158931</v>
          </cell>
          <cell r="L4615">
            <v>0.46053543594028035</v>
          </cell>
          <cell r="M4615">
            <v>55.892737823105328</v>
          </cell>
        </row>
        <row r="4616">
          <cell r="A4616">
            <v>4614</v>
          </cell>
          <cell r="B4616">
            <v>32</v>
          </cell>
          <cell r="C4616" t="str">
            <v>087</v>
          </cell>
          <cell r="D4616" t="str">
            <v xml:space="preserve">EAST LONGMEADOW              </v>
          </cell>
          <cell r="E4616">
            <v>0</v>
          </cell>
          <cell r="G4616">
            <v>8415</v>
          </cell>
          <cell r="H4616" t="str">
            <v>Substitutes for Instructional Staff at Prof. Dev. (2355)</v>
          </cell>
          <cell r="I4616">
            <v>16344</v>
          </cell>
          <cell r="J4616">
            <v>0</v>
          </cell>
          <cell r="K4616">
            <v>16344</v>
          </cell>
          <cell r="L4616">
            <v>4.736011958024515E-2</v>
          </cell>
          <cell r="M4616">
            <v>5.7478459644803941</v>
          </cell>
        </row>
        <row r="4617">
          <cell r="A4617">
            <v>4615</v>
          </cell>
          <cell r="B4617">
            <v>33</v>
          </cell>
          <cell r="C4617" t="str">
            <v>087</v>
          </cell>
          <cell r="D4617" t="str">
            <v xml:space="preserve">EAST LONGMEADOW              </v>
          </cell>
          <cell r="E4617">
            <v>0</v>
          </cell>
          <cell r="G4617">
            <v>8420</v>
          </cell>
          <cell r="H4617" t="str">
            <v>Prof. Dev.  Stipends, Providers and Expenses (2357)</v>
          </cell>
          <cell r="I4617">
            <v>63552</v>
          </cell>
          <cell r="J4617">
            <v>98215</v>
          </cell>
          <cell r="K4617">
            <v>161767</v>
          </cell>
          <cell r="L4617">
            <v>0.46875333236279476</v>
          </cell>
          <cell r="M4617">
            <v>56.890100228591521</v>
          </cell>
        </row>
        <row r="4618">
          <cell r="A4618">
            <v>4616</v>
          </cell>
          <cell r="B4618">
            <v>34</v>
          </cell>
          <cell r="C4618" t="str">
            <v>087</v>
          </cell>
          <cell r="D4618" t="str">
            <v xml:space="preserve">EAST LONGMEADOW              </v>
          </cell>
          <cell r="E4618">
            <v>9</v>
          </cell>
          <cell r="F4618" t="str">
            <v>Instructional Materials, Equipment and Technology</v>
          </cell>
          <cell r="I4618">
            <v>660751</v>
          </cell>
          <cell r="J4618">
            <v>954349</v>
          </cell>
          <cell r="K4618">
            <v>1615100</v>
          </cell>
          <cell r="L4618">
            <v>4.680086217208391</v>
          </cell>
          <cell r="M4618">
            <v>567.99718656585196</v>
          </cell>
        </row>
        <row r="4619">
          <cell r="A4619">
            <v>4617</v>
          </cell>
          <cell r="B4619">
            <v>35</v>
          </cell>
          <cell r="C4619" t="str">
            <v>087</v>
          </cell>
          <cell r="D4619" t="str">
            <v xml:space="preserve">EAST LONGMEADOW              </v>
          </cell>
          <cell r="E4619">
            <v>0</v>
          </cell>
          <cell r="G4619">
            <v>8425</v>
          </cell>
          <cell r="H4619" t="str">
            <v>Textbooks &amp; Related Software/Media/Materials (2410)</v>
          </cell>
          <cell r="I4619">
            <v>70238</v>
          </cell>
          <cell r="J4619">
            <v>100708</v>
          </cell>
          <cell r="K4619">
            <v>170946</v>
          </cell>
          <cell r="L4619">
            <v>0.49535138287840108</v>
          </cell>
          <cell r="M4619">
            <v>60.118164234218391</v>
          </cell>
        </row>
        <row r="4620">
          <cell r="A4620">
            <v>4618</v>
          </cell>
          <cell r="B4620">
            <v>36</v>
          </cell>
          <cell r="C4620" t="str">
            <v>087</v>
          </cell>
          <cell r="D4620" t="str">
            <v xml:space="preserve">EAST LONGMEADOW              </v>
          </cell>
          <cell r="E4620">
            <v>0</v>
          </cell>
          <cell r="G4620">
            <v>8430</v>
          </cell>
          <cell r="H4620" t="str">
            <v>Other Instructional Materials (2415)</v>
          </cell>
          <cell r="I4620">
            <v>10827</v>
          </cell>
          <cell r="J4620">
            <v>0</v>
          </cell>
          <cell r="K4620">
            <v>10827</v>
          </cell>
          <cell r="L4620">
            <v>3.1373471285812179E-2</v>
          </cell>
          <cell r="M4620">
            <v>3.8076314401266047</v>
          </cell>
        </row>
        <row r="4621">
          <cell r="A4621">
            <v>4619</v>
          </cell>
          <cell r="B4621">
            <v>37</v>
          </cell>
          <cell r="C4621" t="str">
            <v>087</v>
          </cell>
          <cell r="D4621" t="str">
            <v xml:space="preserve">EAST LONGMEADOW              </v>
          </cell>
          <cell r="E4621">
            <v>0</v>
          </cell>
          <cell r="G4621">
            <v>8435</v>
          </cell>
          <cell r="H4621" t="str">
            <v>Instructional Equipment (2420)</v>
          </cell>
          <cell r="I4621">
            <v>100991</v>
          </cell>
          <cell r="J4621">
            <v>0</v>
          </cell>
          <cell r="K4621">
            <v>100991</v>
          </cell>
          <cell r="L4621">
            <v>0.29264230522078671</v>
          </cell>
          <cell r="M4621">
            <v>35.516441005802704</v>
          </cell>
        </row>
        <row r="4622">
          <cell r="A4622">
            <v>4620</v>
          </cell>
          <cell r="B4622">
            <v>38</v>
          </cell>
          <cell r="C4622" t="str">
            <v>087</v>
          </cell>
          <cell r="D4622" t="str">
            <v xml:space="preserve">EAST LONGMEADOW              </v>
          </cell>
          <cell r="E4622">
            <v>0</v>
          </cell>
          <cell r="G4622">
            <v>8440</v>
          </cell>
          <cell r="H4622" t="str">
            <v>General Supplies (2430)</v>
          </cell>
          <cell r="I4622">
            <v>155822</v>
          </cell>
          <cell r="J4622">
            <v>117249</v>
          </cell>
          <cell r="K4622">
            <v>273071</v>
          </cell>
          <cell r="L4622">
            <v>0.79127968758548239</v>
          </cell>
          <cell r="M4622">
            <v>96.03340953050818</v>
          </cell>
        </row>
        <row r="4623">
          <cell r="A4623">
            <v>4621</v>
          </cell>
          <cell r="B4623">
            <v>39</v>
          </cell>
          <cell r="C4623" t="str">
            <v>087</v>
          </cell>
          <cell r="D4623" t="str">
            <v xml:space="preserve">EAST LONGMEADOW              </v>
          </cell>
          <cell r="E4623">
            <v>0</v>
          </cell>
          <cell r="G4623">
            <v>8445</v>
          </cell>
          <cell r="H4623" t="str">
            <v>Other Instructional Services (2440)</v>
          </cell>
          <cell r="I4623">
            <v>257143</v>
          </cell>
          <cell r="J4623">
            <v>63046</v>
          </cell>
          <cell r="K4623">
            <v>320189</v>
          </cell>
          <cell r="L4623">
            <v>0.92781383555305397</v>
          </cell>
          <cell r="M4623">
            <v>112.60383330402672</v>
          </cell>
        </row>
        <row r="4624">
          <cell r="A4624">
            <v>4622</v>
          </cell>
          <cell r="B4624">
            <v>40</v>
          </cell>
          <cell r="C4624" t="str">
            <v>087</v>
          </cell>
          <cell r="D4624" t="str">
            <v xml:space="preserve">EAST LONGMEADOW              </v>
          </cell>
          <cell r="E4624">
            <v>0</v>
          </cell>
          <cell r="G4624">
            <v>8450</v>
          </cell>
          <cell r="H4624" t="str">
            <v>Classroom Instructional Technology (2451)</v>
          </cell>
          <cell r="I4624">
            <v>63230</v>
          </cell>
          <cell r="J4624">
            <v>539605</v>
          </cell>
          <cell r="K4624">
            <v>602835</v>
          </cell>
          <cell r="L4624">
            <v>1.7468390655382455</v>
          </cell>
          <cell r="M4624">
            <v>212.00457183049059</v>
          </cell>
        </row>
        <row r="4625">
          <cell r="A4625">
            <v>4623</v>
          </cell>
          <cell r="B4625">
            <v>41</v>
          </cell>
          <cell r="C4625" t="str">
            <v>087</v>
          </cell>
          <cell r="D4625" t="str">
            <v xml:space="preserve">EAST LONGMEADOW              </v>
          </cell>
          <cell r="E4625">
            <v>0</v>
          </cell>
          <cell r="G4625">
            <v>8455</v>
          </cell>
          <cell r="H4625" t="str">
            <v>Other Instructional Hardware  (2453)</v>
          </cell>
          <cell r="I4625">
            <v>0</v>
          </cell>
          <cell r="J4625">
            <v>133741</v>
          </cell>
          <cell r="K4625">
            <v>133741</v>
          </cell>
          <cell r="L4625">
            <v>0.38754220220151536</v>
          </cell>
          <cell r="M4625">
            <v>47.033937049410937</v>
          </cell>
        </row>
        <row r="4626">
          <cell r="A4626">
            <v>4624</v>
          </cell>
          <cell r="B4626">
            <v>42</v>
          </cell>
          <cell r="C4626" t="str">
            <v>087</v>
          </cell>
          <cell r="D4626" t="str">
            <v xml:space="preserve">EAST LONGMEADOW              </v>
          </cell>
          <cell r="E4626">
            <v>0</v>
          </cell>
          <cell r="G4626">
            <v>8460</v>
          </cell>
          <cell r="H4626" t="str">
            <v>Instructional Software (2455)</v>
          </cell>
          <cell r="I4626">
            <v>2500</v>
          </cell>
          <cell r="J4626">
            <v>0</v>
          </cell>
          <cell r="K4626">
            <v>2500</v>
          </cell>
          <cell r="L4626">
            <v>7.244266945093788E-3</v>
          </cell>
          <cell r="M4626">
            <v>0.87919817126780375</v>
          </cell>
        </row>
        <row r="4627">
          <cell r="A4627">
            <v>4625</v>
          </cell>
          <cell r="B4627">
            <v>43</v>
          </cell>
          <cell r="C4627" t="str">
            <v>087</v>
          </cell>
          <cell r="D4627" t="str">
            <v xml:space="preserve">EAST LONGMEADOW              </v>
          </cell>
          <cell r="E4627">
            <v>10</v>
          </cell>
          <cell r="F4627" t="str">
            <v>Guidance, Counseling and Testing</v>
          </cell>
          <cell r="I4627">
            <v>1009240</v>
          </cell>
          <cell r="J4627">
            <v>0</v>
          </cell>
          <cell r="K4627">
            <v>1009240</v>
          </cell>
          <cell r="L4627">
            <v>2.9244815886665818</v>
          </cell>
          <cell r="M4627">
            <v>354.92878494812732</v>
          </cell>
        </row>
        <row r="4628">
          <cell r="A4628">
            <v>4626</v>
          </cell>
          <cell r="B4628">
            <v>44</v>
          </cell>
          <cell r="C4628" t="str">
            <v>087</v>
          </cell>
          <cell r="D4628" t="str">
            <v xml:space="preserve">EAST LONGMEADOW              </v>
          </cell>
          <cell r="E4628">
            <v>0</v>
          </cell>
          <cell r="G4628">
            <v>8465</v>
          </cell>
          <cell r="H4628" t="str">
            <v>Guidance and Adjustment Counselors (2710)</v>
          </cell>
          <cell r="I4628">
            <v>756672</v>
          </cell>
          <cell r="J4628">
            <v>0</v>
          </cell>
          <cell r="K4628">
            <v>756672</v>
          </cell>
          <cell r="L4628">
            <v>2.1926135831512026</v>
          </cell>
          <cell r="M4628">
            <v>266.10585545982065</v>
          </cell>
        </row>
        <row r="4629">
          <cell r="A4629">
            <v>4627</v>
          </cell>
          <cell r="B4629">
            <v>45</v>
          </cell>
          <cell r="C4629" t="str">
            <v>087</v>
          </cell>
          <cell r="D4629" t="str">
            <v xml:space="preserve">EAST LONGMEADOW              </v>
          </cell>
          <cell r="E4629">
            <v>0</v>
          </cell>
          <cell r="G4629">
            <v>8470</v>
          </cell>
          <cell r="H4629" t="str">
            <v>Testing and Assessment (2720)</v>
          </cell>
          <cell r="I4629">
            <v>0</v>
          </cell>
          <cell r="J4629">
            <v>0</v>
          </cell>
          <cell r="K4629">
            <v>0</v>
          </cell>
          <cell r="L4629">
            <v>0</v>
          </cell>
          <cell r="M4629">
            <v>0</v>
          </cell>
        </row>
        <row r="4630">
          <cell r="A4630">
            <v>4628</v>
          </cell>
          <cell r="B4630">
            <v>46</v>
          </cell>
          <cell r="C4630" t="str">
            <v>087</v>
          </cell>
          <cell r="D4630" t="str">
            <v xml:space="preserve">EAST LONGMEADOW              </v>
          </cell>
          <cell r="E4630">
            <v>0</v>
          </cell>
          <cell r="G4630">
            <v>8475</v>
          </cell>
          <cell r="H4630" t="str">
            <v>Psychological Services (2800)</v>
          </cell>
          <cell r="I4630">
            <v>252568</v>
          </cell>
          <cell r="J4630">
            <v>0</v>
          </cell>
          <cell r="K4630">
            <v>252568</v>
          </cell>
          <cell r="L4630">
            <v>0.73186800551537923</v>
          </cell>
          <cell r="M4630">
            <v>88.82292948830667</v>
          </cell>
        </row>
        <row r="4631">
          <cell r="A4631">
            <v>4629</v>
          </cell>
          <cell r="B4631">
            <v>47</v>
          </cell>
          <cell r="C4631" t="str">
            <v>087</v>
          </cell>
          <cell r="D4631" t="str">
            <v xml:space="preserve">EAST LONGMEADOW              </v>
          </cell>
          <cell r="E4631">
            <v>11</v>
          </cell>
          <cell r="F4631" t="str">
            <v>Pupil Services</v>
          </cell>
          <cell r="I4631">
            <v>1206800.5</v>
          </cell>
          <cell r="J4631">
            <v>1267667</v>
          </cell>
          <cell r="K4631">
            <v>2474467.5</v>
          </cell>
          <cell r="L4631">
            <v>7.1702812467835457</v>
          </cell>
          <cell r="M4631">
            <v>870.21892034464565</v>
          </cell>
        </row>
        <row r="4632">
          <cell r="A4632">
            <v>4630</v>
          </cell>
          <cell r="B4632">
            <v>48</v>
          </cell>
          <cell r="C4632" t="str">
            <v>087</v>
          </cell>
          <cell r="D4632" t="str">
            <v xml:space="preserve">EAST LONGMEADOW              </v>
          </cell>
          <cell r="E4632">
            <v>0</v>
          </cell>
          <cell r="G4632">
            <v>8485</v>
          </cell>
          <cell r="H4632" t="str">
            <v>Attendance and Parent Liaison Services (3100)</v>
          </cell>
          <cell r="I4632">
            <v>1732</v>
          </cell>
          <cell r="J4632">
            <v>0</v>
          </cell>
          <cell r="K4632">
            <v>1732</v>
          </cell>
          <cell r="L4632">
            <v>5.0188281395609768E-3</v>
          </cell>
          <cell r="M4632">
            <v>0.60910849305433445</v>
          </cell>
        </row>
        <row r="4633">
          <cell r="A4633">
            <v>4631</v>
          </cell>
          <cell r="B4633">
            <v>49</v>
          </cell>
          <cell r="C4633" t="str">
            <v>087</v>
          </cell>
          <cell r="D4633" t="str">
            <v xml:space="preserve">EAST LONGMEADOW              </v>
          </cell>
          <cell r="E4633">
            <v>0</v>
          </cell>
          <cell r="G4633">
            <v>8490</v>
          </cell>
          <cell r="H4633" t="str">
            <v>Medical/Health Services (3200)</v>
          </cell>
          <cell r="I4633">
            <v>383162</v>
          </cell>
          <cell r="J4633">
            <v>77900</v>
          </cell>
          <cell r="K4633">
            <v>461062</v>
          </cell>
          <cell r="L4633">
            <v>1.3360224824955329</v>
          </cell>
          <cell r="M4633">
            <v>162.14594689643044</v>
          </cell>
        </row>
        <row r="4634">
          <cell r="A4634">
            <v>4632</v>
          </cell>
          <cell r="B4634">
            <v>50</v>
          </cell>
          <cell r="C4634" t="str">
            <v>087</v>
          </cell>
          <cell r="D4634" t="str">
            <v xml:space="preserve">EAST LONGMEADOW              </v>
          </cell>
          <cell r="E4634">
            <v>0</v>
          </cell>
          <cell r="G4634">
            <v>8495</v>
          </cell>
          <cell r="H4634" t="str">
            <v>In-District Transportation (3300)</v>
          </cell>
          <cell r="I4634">
            <v>505463.5</v>
          </cell>
          <cell r="J4634">
            <v>288626</v>
          </cell>
          <cell r="K4634">
            <v>794089.5</v>
          </cell>
          <cell r="L4634">
            <v>2.3010385265184214</v>
          </cell>
          <cell r="M4634">
            <v>279.26481448918588</v>
          </cell>
        </row>
        <row r="4635">
          <cell r="A4635">
            <v>4633</v>
          </cell>
          <cell r="B4635">
            <v>51</v>
          </cell>
          <cell r="C4635" t="str">
            <v>087</v>
          </cell>
          <cell r="D4635" t="str">
            <v xml:space="preserve">EAST LONGMEADOW              </v>
          </cell>
          <cell r="E4635">
            <v>0</v>
          </cell>
          <cell r="G4635">
            <v>8500</v>
          </cell>
          <cell r="H4635" t="str">
            <v>Food Salaries and Other Expenses (3400)</v>
          </cell>
          <cell r="I4635">
            <v>0</v>
          </cell>
          <cell r="J4635">
            <v>763491</v>
          </cell>
          <cell r="K4635">
            <v>763491</v>
          </cell>
          <cell r="L4635">
            <v>2.2123730456706405</v>
          </cell>
          <cell r="M4635">
            <v>268.50395639177071</v>
          </cell>
        </row>
        <row r="4636">
          <cell r="A4636">
            <v>4634</v>
          </cell>
          <cell r="B4636">
            <v>52</v>
          </cell>
          <cell r="C4636" t="str">
            <v>087</v>
          </cell>
          <cell r="D4636" t="str">
            <v xml:space="preserve">EAST LONGMEADOW              </v>
          </cell>
          <cell r="E4636">
            <v>0</v>
          </cell>
          <cell r="G4636">
            <v>8505</v>
          </cell>
          <cell r="H4636" t="str">
            <v>Athletics (3510)</v>
          </cell>
          <cell r="I4636">
            <v>223330</v>
          </cell>
          <cell r="J4636">
            <v>137650</v>
          </cell>
          <cell r="K4636">
            <v>360980</v>
          </cell>
          <cell r="L4636">
            <v>1.0460141927359823</v>
          </cell>
          <cell r="M4636">
            <v>126.94918234570072</v>
          </cell>
        </row>
        <row r="4637">
          <cell r="A4637">
            <v>4635</v>
          </cell>
          <cell r="B4637">
            <v>53</v>
          </cell>
          <cell r="C4637" t="str">
            <v>087</v>
          </cell>
          <cell r="D4637" t="str">
            <v xml:space="preserve">EAST LONGMEADOW              </v>
          </cell>
          <cell r="E4637">
            <v>0</v>
          </cell>
          <cell r="G4637">
            <v>8510</v>
          </cell>
          <cell r="H4637" t="str">
            <v>Other Student Body Activities (3520)</v>
          </cell>
          <cell r="I4637">
            <v>93113</v>
          </cell>
          <cell r="J4637">
            <v>0</v>
          </cell>
          <cell r="K4637">
            <v>93113</v>
          </cell>
          <cell r="L4637">
            <v>0.26981417122340717</v>
          </cell>
          <cell r="M4637">
            <v>32.745911728503607</v>
          </cell>
        </row>
        <row r="4638">
          <cell r="A4638">
            <v>4636</v>
          </cell>
          <cell r="B4638">
            <v>54</v>
          </cell>
          <cell r="C4638" t="str">
            <v>087</v>
          </cell>
          <cell r="D4638" t="str">
            <v xml:space="preserve">EAST LONGMEADOW              </v>
          </cell>
          <cell r="E4638">
            <v>0</v>
          </cell>
          <cell r="G4638">
            <v>8515</v>
          </cell>
          <cell r="H4638" t="str">
            <v>School Security  (3600)</v>
          </cell>
          <cell r="I4638">
            <v>0</v>
          </cell>
          <cell r="J4638">
            <v>0</v>
          </cell>
          <cell r="K4638">
            <v>0</v>
          </cell>
          <cell r="L4638">
            <v>0</v>
          </cell>
          <cell r="M4638">
            <v>0</v>
          </cell>
        </row>
        <row r="4639">
          <cell r="A4639">
            <v>4637</v>
          </cell>
          <cell r="B4639">
            <v>55</v>
          </cell>
          <cell r="C4639" t="str">
            <v>087</v>
          </cell>
          <cell r="D4639" t="str">
            <v xml:space="preserve">EAST LONGMEADOW              </v>
          </cell>
          <cell r="E4639">
            <v>12</v>
          </cell>
          <cell r="F4639" t="str">
            <v>Operations and Maintenance</v>
          </cell>
          <cell r="I4639">
            <v>2052295</v>
          </cell>
          <cell r="J4639">
            <v>118579</v>
          </cell>
          <cell r="K4639">
            <v>2170874</v>
          </cell>
          <cell r="L4639">
            <v>6.2905563040654133</v>
          </cell>
          <cell r="M4639">
            <v>763.45138034112892</v>
          </cell>
        </row>
        <row r="4640">
          <cell r="A4640">
            <v>4638</v>
          </cell>
          <cell r="B4640">
            <v>56</v>
          </cell>
          <cell r="C4640" t="str">
            <v>087</v>
          </cell>
          <cell r="D4640" t="str">
            <v xml:space="preserve">EAST LONGMEADOW              </v>
          </cell>
          <cell r="E4640">
            <v>0</v>
          </cell>
          <cell r="G4640">
            <v>8520</v>
          </cell>
          <cell r="H4640" t="str">
            <v>Custodial Services (4110)</v>
          </cell>
          <cell r="I4640">
            <v>976376</v>
          </cell>
          <cell r="J4640">
            <v>118579</v>
          </cell>
          <cell r="K4640">
            <v>1094955</v>
          </cell>
          <cell r="L4640">
            <v>3.1728585251460677</v>
          </cell>
          <cell r="M4640">
            <v>385.07297344821524</v>
          </cell>
        </row>
        <row r="4641">
          <cell r="A4641">
            <v>4639</v>
          </cell>
          <cell r="B4641">
            <v>57</v>
          </cell>
          <cell r="C4641" t="str">
            <v>087</v>
          </cell>
          <cell r="D4641" t="str">
            <v xml:space="preserve">EAST LONGMEADOW              </v>
          </cell>
          <cell r="E4641">
            <v>0</v>
          </cell>
          <cell r="G4641">
            <v>8525</v>
          </cell>
          <cell r="H4641" t="str">
            <v>Heating of Buildings (4120)</v>
          </cell>
          <cell r="I4641">
            <v>359620</v>
          </cell>
          <cell r="J4641">
            <v>0</v>
          </cell>
          <cell r="K4641">
            <v>359620</v>
          </cell>
          <cell r="L4641">
            <v>1.0420733115178513</v>
          </cell>
          <cell r="M4641">
            <v>126.47089854053104</v>
          </cell>
        </row>
        <row r="4642">
          <cell r="A4642">
            <v>4640</v>
          </cell>
          <cell r="B4642">
            <v>58</v>
          </cell>
          <cell r="C4642" t="str">
            <v>087</v>
          </cell>
          <cell r="D4642" t="str">
            <v xml:space="preserve">EAST LONGMEADOW              </v>
          </cell>
          <cell r="E4642">
            <v>0</v>
          </cell>
          <cell r="G4642">
            <v>8530</v>
          </cell>
          <cell r="H4642" t="str">
            <v>Utility Services (4130)</v>
          </cell>
          <cell r="I4642">
            <v>431938</v>
          </cell>
          <cell r="J4642">
            <v>0</v>
          </cell>
          <cell r="K4642">
            <v>431938</v>
          </cell>
          <cell r="L4642">
            <v>1.2516296702919683</v>
          </cell>
          <cell r="M4642">
            <v>151.90363988042904</v>
          </cell>
        </row>
        <row r="4643">
          <cell r="A4643">
            <v>4641</v>
          </cell>
          <cell r="B4643">
            <v>59</v>
          </cell>
          <cell r="C4643" t="str">
            <v>087</v>
          </cell>
          <cell r="D4643" t="str">
            <v xml:space="preserve">EAST LONGMEADOW              </v>
          </cell>
          <cell r="E4643">
            <v>0</v>
          </cell>
          <cell r="G4643">
            <v>8535</v>
          </cell>
          <cell r="H4643" t="str">
            <v>Maintenance of Grounds (4210)</v>
          </cell>
          <cell r="I4643">
            <v>103053</v>
          </cell>
          <cell r="J4643">
            <v>0</v>
          </cell>
          <cell r="K4643">
            <v>103053</v>
          </cell>
          <cell r="L4643">
            <v>0.29861737659710008</v>
          </cell>
          <cell r="M4643">
            <v>36.241603657464395</v>
          </cell>
        </row>
        <row r="4644">
          <cell r="A4644">
            <v>4642</v>
          </cell>
          <cell r="B4644">
            <v>60</v>
          </cell>
          <cell r="C4644" t="str">
            <v>087</v>
          </cell>
          <cell r="D4644" t="str">
            <v xml:space="preserve">EAST LONGMEADOW              </v>
          </cell>
          <cell r="E4644">
            <v>0</v>
          </cell>
          <cell r="G4644">
            <v>8540</v>
          </cell>
          <cell r="H4644" t="str">
            <v>Maintenance of Buildings (4220)</v>
          </cell>
          <cell r="I4644">
            <v>160018</v>
          </cell>
          <cell r="J4644">
            <v>0</v>
          </cell>
          <cell r="K4644">
            <v>160018</v>
          </cell>
          <cell r="L4644">
            <v>0.46368524320800714</v>
          </cell>
          <cell r="M4644">
            <v>56.275013187972569</v>
          </cell>
        </row>
        <row r="4645">
          <cell r="A4645">
            <v>4643</v>
          </cell>
          <cell r="B4645">
            <v>61</v>
          </cell>
          <cell r="C4645" t="str">
            <v>087</v>
          </cell>
          <cell r="D4645" t="str">
            <v xml:space="preserve">EAST LONGMEADOW              </v>
          </cell>
          <cell r="E4645">
            <v>0</v>
          </cell>
          <cell r="G4645">
            <v>8545</v>
          </cell>
          <cell r="H4645" t="str">
            <v>Building Security System (4225)</v>
          </cell>
          <cell r="I4645">
            <v>0</v>
          </cell>
          <cell r="J4645">
            <v>0</v>
          </cell>
          <cell r="K4645">
            <v>0</v>
          </cell>
          <cell r="L4645">
            <v>0</v>
          </cell>
          <cell r="M4645">
            <v>0</v>
          </cell>
        </row>
        <row r="4646">
          <cell r="A4646">
            <v>4644</v>
          </cell>
          <cell r="B4646">
            <v>62</v>
          </cell>
          <cell r="C4646" t="str">
            <v>087</v>
          </cell>
          <cell r="D4646" t="str">
            <v xml:space="preserve">EAST LONGMEADOW              </v>
          </cell>
          <cell r="E4646">
            <v>0</v>
          </cell>
          <cell r="G4646">
            <v>8550</v>
          </cell>
          <cell r="H4646" t="str">
            <v>Maintenance of Equipment (4230)</v>
          </cell>
          <cell r="I4646">
            <v>21290</v>
          </cell>
          <cell r="J4646">
            <v>0</v>
          </cell>
          <cell r="K4646">
            <v>21290</v>
          </cell>
          <cell r="L4646">
            <v>6.1692177304418699E-2</v>
          </cell>
          <cell r="M4646">
            <v>7.4872516265166169</v>
          </cell>
        </row>
        <row r="4647">
          <cell r="A4647">
            <v>4645</v>
          </cell>
          <cell r="B4647">
            <v>63</v>
          </cell>
          <cell r="C4647" t="str">
            <v>087</v>
          </cell>
          <cell r="D4647" t="str">
            <v xml:space="preserve">EAST LONGMEADOW              </v>
          </cell>
          <cell r="E4647">
            <v>0</v>
          </cell>
          <cell r="G4647">
            <v>8555</v>
          </cell>
          <cell r="H4647" t="str">
            <v xml:space="preserve">Extraordinary Maintenance (4300)   </v>
          </cell>
          <cell r="I4647">
            <v>0</v>
          </cell>
          <cell r="J4647">
            <v>0</v>
          </cell>
          <cell r="K4647">
            <v>0</v>
          </cell>
          <cell r="L4647">
            <v>0</v>
          </cell>
          <cell r="M4647">
            <v>0</v>
          </cell>
        </row>
        <row r="4648">
          <cell r="A4648">
            <v>4646</v>
          </cell>
          <cell r="B4648">
            <v>64</v>
          </cell>
          <cell r="C4648" t="str">
            <v>087</v>
          </cell>
          <cell r="D4648" t="str">
            <v xml:space="preserve">EAST LONGMEADOW              </v>
          </cell>
          <cell r="E4648">
            <v>0</v>
          </cell>
          <cell r="G4648">
            <v>8560</v>
          </cell>
          <cell r="H4648" t="str">
            <v>Networking and Telecommunications (4400)</v>
          </cell>
          <cell r="I4648">
            <v>0</v>
          </cell>
          <cell r="J4648">
            <v>0</v>
          </cell>
          <cell r="K4648">
            <v>0</v>
          </cell>
          <cell r="L4648">
            <v>0</v>
          </cell>
          <cell r="M4648">
            <v>0</v>
          </cell>
        </row>
        <row r="4649">
          <cell r="A4649">
            <v>4647</v>
          </cell>
          <cell r="B4649">
            <v>65</v>
          </cell>
          <cell r="C4649" t="str">
            <v>087</v>
          </cell>
          <cell r="D4649" t="str">
            <v xml:space="preserve">EAST LONGMEADOW              </v>
          </cell>
          <cell r="E4649">
            <v>0</v>
          </cell>
          <cell r="G4649">
            <v>8565</v>
          </cell>
          <cell r="H4649" t="str">
            <v>Technology Maintenance (4450)</v>
          </cell>
          <cell r="I4649">
            <v>0</v>
          </cell>
          <cell r="J4649">
            <v>0</v>
          </cell>
          <cell r="K4649">
            <v>0</v>
          </cell>
          <cell r="L4649">
            <v>0</v>
          </cell>
          <cell r="M4649">
            <v>0</v>
          </cell>
        </row>
        <row r="4650">
          <cell r="A4650">
            <v>4648</v>
          </cell>
          <cell r="B4650">
            <v>66</v>
          </cell>
          <cell r="C4650" t="str">
            <v>087</v>
          </cell>
          <cell r="D4650" t="str">
            <v xml:space="preserve">EAST LONGMEADOW              </v>
          </cell>
          <cell r="E4650">
            <v>13</v>
          </cell>
          <cell r="F4650" t="str">
            <v>Insurance, Retirement Programs and Other</v>
          </cell>
          <cell r="I4650">
            <v>3933248</v>
          </cell>
          <cell r="J4650">
            <v>269913</v>
          </cell>
          <cell r="K4650">
            <v>4203161</v>
          </cell>
          <cell r="L4650">
            <v>12.17952811888294</v>
          </cell>
          <cell r="M4650">
            <v>1478.1645858976613</v>
          </cell>
        </row>
        <row r="4651">
          <cell r="A4651">
            <v>4649</v>
          </cell>
          <cell r="B4651">
            <v>67</v>
          </cell>
          <cell r="C4651" t="str">
            <v>087</v>
          </cell>
          <cell r="D4651" t="str">
            <v xml:space="preserve">EAST LONGMEADOW              </v>
          </cell>
          <cell r="E4651">
            <v>0</v>
          </cell>
          <cell r="G4651">
            <v>8570</v>
          </cell>
          <cell r="H4651" t="str">
            <v>Employer Retirement Contributions (5100)</v>
          </cell>
          <cell r="I4651">
            <v>949779</v>
          </cell>
          <cell r="J4651">
            <v>19913</v>
          </cell>
          <cell r="K4651">
            <v>969692</v>
          </cell>
          <cell r="L4651">
            <v>2.8098830810087545</v>
          </cell>
          <cell r="M4651">
            <v>341.02057323720766</v>
          </cell>
        </row>
        <row r="4652">
          <cell r="A4652">
            <v>4650</v>
          </cell>
          <cell r="B4652">
            <v>68</v>
          </cell>
          <cell r="C4652" t="str">
            <v>087</v>
          </cell>
          <cell r="D4652" t="str">
            <v xml:space="preserve">EAST LONGMEADOW              </v>
          </cell>
          <cell r="E4652">
            <v>0</v>
          </cell>
          <cell r="G4652">
            <v>8575</v>
          </cell>
          <cell r="H4652" t="str">
            <v>Insurance for Active Employees (5200)</v>
          </cell>
          <cell r="I4652">
            <v>2114578</v>
          </cell>
          <cell r="J4652">
            <v>250000</v>
          </cell>
          <cell r="K4652">
            <v>2364578</v>
          </cell>
          <cell r="L4652">
            <v>6.8518536977983917</v>
          </cell>
          <cell r="M4652">
            <v>831.57306136803231</v>
          </cell>
        </row>
        <row r="4653">
          <cell r="A4653">
            <v>4651</v>
          </cell>
          <cell r="B4653">
            <v>69</v>
          </cell>
          <cell r="C4653" t="str">
            <v>087</v>
          </cell>
          <cell r="D4653" t="str">
            <v xml:space="preserve">EAST LONGMEADOW              </v>
          </cell>
          <cell r="E4653">
            <v>0</v>
          </cell>
          <cell r="G4653">
            <v>8580</v>
          </cell>
          <cell r="H4653" t="str">
            <v>Insurance for Retired School Employees (5250)</v>
          </cell>
          <cell r="I4653">
            <v>657314</v>
          </cell>
          <cell r="J4653">
            <v>0</v>
          </cell>
          <cell r="K4653">
            <v>657314</v>
          </cell>
          <cell r="L4653">
            <v>1.9047032330989513</v>
          </cell>
          <cell r="M4653">
            <v>231.16370669949006</v>
          </cell>
        </row>
        <row r="4654">
          <cell r="A4654">
            <v>4652</v>
          </cell>
          <cell r="B4654">
            <v>70</v>
          </cell>
          <cell r="C4654" t="str">
            <v>087</v>
          </cell>
          <cell r="D4654" t="str">
            <v xml:space="preserve">EAST LONGMEADOW              </v>
          </cell>
          <cell r="E4654">
            <v>0</v>
          </cell>
          <cell r="G4654">
            <v>8585</v>
          </cell>
          <cell r="H4654" t="str">
            <v>Other Non-Employee Insurance (5260)</v>
          </cell>
          <cell r="I4654">
            <v>174577</v>
          </cell>
          <cell r="J4654">
            <v>0</v>
          </cell>
          <cell r="K4654">
            <v>174577</v>
          </cell>
          <cell r="L4654">
            <v>0.50587295618945527</v>
          </cell>
          <cell r="M4654">
            <v>61.39511165816775</v>
          </cell>
        </row>
        <row r="4655">
          <cell r="A4655">
            <v>4653</v>
          </cell>
          <cell r="B4655">
            <v>71</v>
          </cell>
          <cell r="C4655" t="str">
            <v>087</v>
          </cell>
          <cell r="D4655" t="str">
            <v xml:space="preserve">EAST LONGMEADOW              </v>
          </cell>
          <cell r="E4655">
            <v>0</v>
          </cell>
          <cell r="G4655">
            <v>8590</v>
          </cell>
          <cell r="H4655" t="str">
            <v xml:space="preserve">Rental Lease of Equipment (5300)   </v>
          </cell>
          <cell r="I4655">
            <v>0</v>
          </cell>
          <cell r="J4655">
            <v>0</v>
          </cell>
          <cell r="K4655">
            <v>0</v>
          </cell>
          <cell r="L4655">
            <v>0</v>
          </cell>
          <cell r="M4655">
            <v>0</v>
          </cell>
        </row>
        <row r="4656">
          <cell r="A4656">
            <v>4654</v>
          </cell>
          <cell r="B4656">
            <v>72</v>
          </cell>
          <cell r="C4656" t="str">
            <v>087</v>
          </cell>
          <cell r="D4656" t="str">
            <v xml:space="preserve">EAST LONGMEADOW              </v>
          </cell>
          <cell r="E4656">
            <v>0</v>
          </cell>
          <cell r="G4656">
            <v>8595</v>
          </cell>
          <cell r="H4656" t="str">
            <v>Rental Lease  of Buildings (5350)</v>
          </cell>
          <cell r="I4656">
            <v>0</v>
          </cell>
          <cell r="J4656">
            <v>0</v>
          </cell>
          <cell r="K4656">
            <v>0</v>
          </cell>
          <cell r="L4656">
            <v>0</v>
          </cell>
          <cell r="M4656">
            <v>0</v>
          </cell>
        </row>
        <row r="4657">
          <cell r="A4657">
            <v>4655</v>
          </cell>
          <cell r="B4657">
            <v>73</v>
          </cell>
          <cell r="C4657" t="str">
            <v>087</v>
          </cell>
          <cell r="D4657" t="str">
            <v xml:space="preserve">EAST LONGMEADOW              </v>
          </cell>
          <cell r="E4657">
            <v>0</v>
          </cell>
          <cell r="G4657">
            <v>8600</v>
          </cell>
          <cell r="H4657" t="str">
            <v>Short Term Interest RAN's (5400)</v>
          </cell>
          <cell r="I4657">
            <v>0</v>
          </cell>
          <cell r="J4657">
            <v>0</v>
          </cell>
          <cell r="K4657">
            <v>0</v>
          </cell>
          <cell r="L4657">
            <v>0</v>
          </cell>
          <cell r="M4657">
            <v>0</v>
          </cell>
        </row>
        <row r="4658">
          <cell r="A4658">
            <v>4656</v>
          </cell>
          <cell r="B4658">
            <v>74</v>
          </cell>
          <cell r="C4658" t="str">
            <v>087</v>
          </cell>
          <cell r="D4658" t="str">
            <v xml:space="preserve">EAST LONGMEADOW              </v>
          </cell>
          <cell r="E4658">
            <v>0</v>
          </cell>
          <cell r="G4658">
            <v>8610</v>
          </cell>
          <cell r="H4658" t="str">
            <v>Crossing Guards, Inspections, Bank Charges (5500)</v>
          </cell>
          <cell r="I4658">
            <v>37000</v>
          </cell>
          <cell r="J4658">
            <v>0</v>
          </cell>
          <cell r="K4658">
            <v>37000</v>
          </cell>
          <cell r="L4658">
            <v>0.10721515078738807</v>
          </cell>
          <cell r="M4658">
            <v>13.012132934763496</v>
          </cell>
        </row>
        <row r="4659">
          <cell r="A4659">
            <v>4657</v>
          </cell>
          <cell r="B4659">
            <v>75</v>
          </cell>
          <cell r="C4659" t="str">
            <v>087</v>
          </cell>
          <cell r="D4659" t="str">
            <v xml:space="preserve">EAST LONGMEADOW              </v>
          </cell>
          <cell r="E4659">
            <v>14</v>
          </cell>
          <cell r="F4659" t="str">
            <v xml:space="preserve">Payments To Out-Of-District Schools </v>
          </cell>
          <cell r="I4659">
            <v>2228075.5</v>
          </cell>
          <cell r="J4659">
            <v>1092659</v>
          </cell>
          <cell r="K4659">
            <v>3320734.5</v>
          </cell>
          <cell r="L4659">
            <v>9.6225148687130186</v>
          </cell>
          <cell r="M4659">
            <v>39438.652019002373</v>
          </cell>
        </row>
        <row r="4660">
          <cell r="A4660">
            <v>4658</v>
          </cell>
          <cell r="B4660">
            <v>76</v>
          </cell>
          <cell r="C4660" t="str">
            <v>087</v>
          </cell>
          <cell r="D4660" t="str">
            <v xml:space="preserve">EAST LONGMEADOW              </v>
          </cell>
          <cell r="E4660">
            <v>15</v>
          </cell>
          <cell r="F4660" t="str">
            <v>Tuition To Other Schools (9000)</v>
          </cell>
          <cell r="G4660" t="str">
            <v xml:space="preserve"> </v>
          </cell>
          <cell r="I4660">
            <v>1835877</v>
          </cell>
          <cell r="J4660">
            <v>1092659</v>
          </cell>
          <cell r="K4660">
            <v>2928536</v>
          </cell>
          <cell r="L4660">
            <v>8.4860386169268729</v>
          </cell>
          <cell r="M4660">
            <v>34780.712589073635</v>
          </cell>
        </row>
        <row r="4661">
          <cell r="A4661">
            <v>4659</v>
          </cell>
          <cell r="B4661">
            <v>77</v>
          </cell>
          <cell r="C4661" t="str">
            <v>087</v>
          </cell>
          <cell r="D4661" t="str">
            <v xml:space="preserve">EAST LONGMEADOW              </v>
          </cell>
          <cell r="E4661">
            <v>16</v>
          </cell>
          <cell r="F4661" t="str">
            <v>Out-of-District Transportation (3300)</v>
          </cell>
          <cell r="I4661">
            <v>392198.5</v>
          </cell>
          <cell r="K4661">
            <v>392198.5</v>
          </cell>
          <cell r="L4661">
            <v>1.1364762517861464</v>
          </cell>
          <cell r="M4661">
            <v>4657.9394299287405</v>
          </cell>
        </row>
        <row r="4662">
          <cell r="A4662">
            <v>4660</v>
          </cell>
          <cell r="B4662">
            <v>78</v>
          </cell>
          <cell r="C4662" t="str">
            <v>087</v>
          </cell>
          <cell r="D4662" t="str">
            <v xml:space="preserve">EAST LONGMEADOW              </v>
          </cell>
          <cell r="E4662">
            <v>17</v>
          </cell>
          <cell r="F4662" t="str">
            <v>TOTAL EXPENDITURES</v>
          </cell>
          <cell r="I4662">
            <v>29754572</v>
          </cell>
          <cell r="J4662">
            <v>4755476</v>
          </cell>
          <cell r="K4662">
            <v>34510048</v>
          </cell>
          <cell r="L4662">
            <v>99.999999999999986</v>
          </cell>
          <cell r="M4662">
            <v>11787.426307340234</v>
          </cell>
        </row>
        <row r="4663">
          <cell r="A4663">
            <v>4661</v>
          </cell>
          <cell r="B4663">
            <v>79</v>
          </cell>
          <cell r="C4663" t="str">
            <v>087</v>
          </cell>
          <cell r="D4663" t="str">
            <v xml:space="preserve">EAST LONGMEADOW              </v>
          </cell>
          <cell r="E4663">
            <v>18</v>
          </cell>
          <cell r="F4663" t="str">
            <v>percentage of overall spending from the general fund</v>
          </cell>
          <cell r="I4663">
            <v>86.220024962005269</v>
          </cell>
        </row>
        <row r="4664">
          <cell r="A4664">
            <v>4662</v>
          </cell>
          <cell r="B4664">
            <v>1</v>
          </cell>
          <cell r="C4664" t="str">
            <v>088</v>
          </cell>
          <cell r="D4664" t="str">
            <v xml:space="preserve">EASTON                       </v>
          </cell>
          <cell r="E4664">
            <v>1</v>
          </cell>
          <cell r="F4664" t="str">
            <v>In-District FTE Average Membership</v>
          </cell>
          <cell r="G4664" t="str">
            <v xml:space="preserve"> </v>
          </cell>
        </row>
        <row r="4665">
          <cell r="A4665">
            <v>4663</v>
          </cell>
          <cell r="B4665">
            <v>2</v>
          </cell>
          <cell r="C4665" t="str">
            <v>088</v>
          </cell>
          <cell r="D4665" t="str">
            <v xml:space="preserve">EASTON                       </v>
          </cell>
          <cell r="E4665">
            <v>2</v>
          </cell>
          <cell r="F4665" t="str">
            <v>Out-of-District FTE Average Membership</v>
          </cell>
          <cell r="G4665" t="str">
            <v xml:space="preserve"> </v>
          </cell>
        </row>
        <row r="4666">
          <cell r="A4666">
            <v>4664</v>
          </cell>
          <cell r="B4666">
            <v>3</v>
          </cell>
          <cell r="C4666" t="str">
            <v>088</v>
          </cell>
          <cell r="D4666" t="str">
            <v xml:space="preserve">EASTON                       </v>
          </cell>
          <cell r="E4666">
            <v>3</v>
          </cell>
          <cell r="F4666" t="str">
            <v>Total FTE Average Membership</v>
          </cell>
          <cell r="G4666" t="str">
            <v xml:space="preserve"> </v>
          </cell>
        </row>
        <row r="4667">
          <cell r="A4667">
            <v>4665</v>
          </cell>
          <cell r="B4667">
            <v>4</v>
          </cell>
          <cell r="C4667" t="str">
            <v>088</v>
          </cell>
          <cell r="D4667" t="str">
            <v xml:space="preserve">EASTON                       </v>
          </cell>
          <cell r="E4667">
            <v>4</v>
          </cell>
          <cell r="F4667" t="str">
            <v>Administration</v>
          </cell>
          <cell r="G4667" t="str">
            <v xml:space="preserve"> </v>
          </cell>
          <cell r="I4667">
            <v>1331190</v>
          </cell>
          <cell r="J4667">
            <v>0</v>
          </cell>
          <cell r="K4667">
            <v>1331190</v>
          </cell>
          <cell r="L4667">
            <v>3.1073368387306677</v>
          </cell>
          <cell r="M4667">
            <v>345.04665629860028</v>
          </cell>
        </row>
        <row r="4668">
          <cell r="A4668">
            <v>4666</v>
          </cell>
          <cell r="B4668">
            <v>5</v>
          </cell>
          <cell r="C4668" t="str">
            <v>088</v>
          </cell>
          <cell r="D4668" t="str">
            <v xml:space="preserve">EASTON                       </v>
          </cell>
          <cell r="E4668">
            <v>0</v>
          </cell>
          <cell r="G4668">
            <v>8300</v>
          </cell>
          <cell r="H4668" t="str">
            <v>School Committee (1110)</v>
          </cell>
          <cell r="I4668">
            <v>24045</v>
          </cell>
          <cell r="J4668">
            <v>0</v>
          </cell>
          <cell r="K4668">
            <v>24045</v>
          </cell>
          <cell r="L4668">
            <v>5.6127160125360696E-2</v>
          </cell>
          <cell r="M4668">
            <v>6.2325038880248833</v>
          </cell>
        </row>
        <row r="4669">
          <cell r="A4669">
            <v>4667</v>
          </cell>
          <cell r="B4669">
            <v>6</v>
          </cell>
          <cell r="C4669" t="str">
            <v>088</v>
          </cell>
          <cell r="D4669" t="str">
            <v xml:space="preserve">EASTON                       </v>
          </cell>
          <cell r="E4669">
            <v>0</v>
          </cell>
          <cell r="G4669">
            <v>8305</v>
          </cell>
          <cell r="H4669" t="str">
            <v>Superintendent (1210)</v>
          </cell>
          <cell r="I4669">
            <v>266732</v>
          </cell>
          <cell r="J4669">
            <v>0</v>
          </cell>
          <cell r="K4669">
            <v>266732</v>
          </cell>
          <cell r="L4669">
            <v>0.62262048968840544</v>
          </cell>
          <cell r="M4669">
            <v>69.137376879212027</v>
          </cell>
        </row>
        <row r="4670">
          <cell r="A4670">
            <v>4668</v>
          </cell>
          <cell r="B4670">
            <v>7</v>
          </cell>
          <cell r="C4670" t="str">
            <v>088</v>
          </cell>
          <cell r="D4670" t="str">
            <v xml:space="preserve">EASTON                       </v>
          </cell>
          <cell r="E4670">
            <v>0</v>
          </cell>
          <cell r="G4670">
            <v>8310</v>
          </cell>
          <cell r="H4670" t="str">
            <v>Assistant Superintendents (1220)</v>
          </cell>
          <cell r="I4670">
            <v>115442</v>
          </cell>
          <cell r="J4670">
            <v>0</v>
          </cell>
          <cell r="K4670">
            <v>115442</v>
          </cell>
          <cell r="L4670">
            <v>0.26947105923027198</v>
          </cell>
          <cell r="M4670">
            <v>29.922757905650595</v>
          </cell>
        </row>
        <row r="4671">
          <cell r="A4671">
            <v>4669</v>
          </cell>
          <cell r="B4671">
            <v>8</v>
          </cell>
          <cell r="C4671" t="str">
            <v>088</v>
          </cell>
          <cell r="D4671" t="str">
            <v xml:space="preserve">EASTON                       </v>
          </cell>
          <cell r="E4671">
            <v>0</v>
          </cell>
          <cell r="G4671">
            <v>8315</v>
          </cell>
          <cell r="H4671" t="str">
            <v>Other District-Wide Administration (1230)</v>
          </cell>
          <cell r="I4671">
            <v>133015</v>
          </cell>
          <cell r="J4671">
            <v>0</v>
          </cell>
          <cell r="K4671">
            <v>133015</v>
          </cell>
          <cell r="L4671">
            <v>0.31049092135890427</v>
          </cell>
          <cell r="M4671">
            <v>34.477708657335405</v>
          </cell>
        </row>
        <row r="4672">
          <cell r="A4672">
            <v>4670</v>
          </cell>
          <cell r="B4672">
            <v>9</v>
          </cell>
          <cell r="C4672" t="str">
            <v>088</v>
          </cell>
          <cell r="D4672" t="str">
            <v xml:space="preserve">EASTON                       </v>
          </cell>
          <cell r="E4672">
            <v>0</v>
          </cell>
          <cell r="G4672">
            <v>8320</v>
          </cell>
          <cell r="H4672" t="str">
            <v>Business and Finance (1410)</v>
          </cell>
          <cell r="I4672">
            <v>594592</v>
          </cell>
          <cell r="J4672">
            <v>0</v>
          </cell>
          <cell r="K4672">
            <v>594592</v>
          </cell>
          <cell r="L4672">
            <v>1.3879293155857129</v>
          </cell>
          <cell r="M4672">
            <v>154.11923276308968</v>
          </cell>
        </row>
        <row r="4673">
          <cell r="A4673">
            <v>4671</v>
          </cell>
          <cell r="B4673">
            <v>10</v>
          </cell>
          <cell r="C4673" t="str">
            <v>088</v>
          </cell>
          <cell r="D4673" t="str">
            <v xml:space="preserve">EASTON                       </v>
          </cell>
          <cell r="E4673">
            <v>0</v>
          </cell>
          <cell r="G4673">
            <v>8325</v>
          </cell>
          <cell r="H4673" t="str">
            <v>Human Resources and Benefits (1420)</v>
          </cell>
          <cell r="I4673">
            <v>84612</v>
          </cell>
          <cell r="J4673">
            <v>0</v>
          </cell>
          <cell r="K4673">
            <v>84612</v>
          </cell>
          <cell r="L4673">
            <v>0.19750597931075148</v>
          </cell>
          <cell r="M4673">
            <v>21.931570762052878</v>
          </cell>
        </row>
        <row r="4674">
          <cell r="A4674">
            <v>4672</v>
          </cell>
          <cell r="B4674">
            <v>11</v>
          </cell>
          <cell r="C4674" t="str">
            <v>088</v>
          </cell>
          <cell r="D4674" t="str">
            <v xml:space="preserve">EASTON                       </v>
          </cell>
          <cell r="E4674">
            <v>0</v>
          </cell>
          <cell r="G4674">
            <v>8330</v>
          </cell>
          <cell r="H4674" t="str">
            <v>Legal Service For School Committee (1430)</v>
          </cell>
          <cell r="I4674">
            <v>50812</v>
          </cell>
          <cell r="J4674">
            <v>0</v>
          </cell>
          <cell r="K4674">
            <v>50812</v>
          </cell>
          <cell r="L4674">
            <v>0.11860816220793627</v>
          </cell>
          <cell r="M4674">
            <v>13.170554691550025</v>
          </cell>
        </row>
        <row r="4675">
          <cell r="A4675">
            <v>4673</v>
          </cell>
          <cell r="B4675">
            <v>12</v>
          </cell>
          <cell r="C4675" t="str">
            <v>088</v>
          </cell>
          <cell r="D4675" t="str">
            <v xml:space="preserve">EASTON                       </v>
          </cell>
          <cell r="E4675">
            <v>0</v>
          </cell>
          <cell r="G4675">
            <v>8335</v>
          </cell>
          <cell r="H4675" t="str">
            <v>Legal Settlements (1435)</v>
          </cell>
          <cell r="I4675">
            <v>0</v>
          </cell>
          <cell r="J4675">
            <v>0</v>
          </cell>
          <cell r="K4675">
            <v>0</v>
          </cell>
          <cell r="L4675">
            <v>0</v>
          </cell>
          <cell r="M4675">
            <v>0</v>
          </cell>
        </row>
        <row r="4676">
          <cell r="A4676">
            <v>4674</v>
          </cell>
          <cell r="B4676">
            <v>13</v>
          </cell>
          <cell r="C4676" t="str">
            <v>088</v>
          </cell>
          <cell r="D4676" t="str">
            <v xml:space="preserve">EASTON                       </v>
          </cell>
          <cell r="E4676">
            <v>0</v>
          </cell>
          <cell r="G4676">
            <v>8340</v>
          </cell>
          <cell r="H4676" t="str">
            <v>District-wide Information Mgmt and Tech (1450)</v>
          </cell>
          <cell r="I4676">
            <v>61940</v>
          </cell>
          <cell r="J4676">
            <v>0</v>
          </cell>
          <cell r="K4676">
            <v>61940</v>
          </cell>
          <cell r="L4676">
            <v>0.14458375122332465</v>
          </cell>
          <cell r="M4676">
            <v>16.05495075168481</v>
          </cell>
        </row>
        <row r="4677">
          <cell r="A4677">
            <v>4675</v>
          </cell>
          <cell r="B4677">
            <v>14</v>
          </cell>
          <cell r="C4677" t="str">
            <v>088</v>
          </cell>
          <cell r="D4677" t="str">
            <v xml:space="preserve">EASTON                       </v>
          </cell>
          <cell r="E4677">
            <v>5</v>
          </cell>
          <cell r="F4677" t="str">
            <v xml:space="preserve">Instructional Leadership </v>
          </cell>
          <cell r="I4677">
            <v>2308530</v>
          </cell>
          <cell r="J4677">
            <v>92995</v>
          </cell>
          <cell r="K4677">
            <v>2401525</v>
          </cell>
          <cell r="L4677">
            <v>5.6057716040780559</v>
          </cell>
          <cell r="M4677">
            <v>622.47926386728875</v>
          </cell>
        </row>
        <row r="4678">
          <cell r="A4678">
            <v>4676</v>
          </cell>
          <cell r="B4678">
            <v>15</v>
          </cell>
          <cell r="C4678" t="str">
            <v>088</v>
          </cell>
          <cell r="D4678" t="str">
            <v xml:space="preserve">EASTON                       </v>
          </cell>
          <cell r="E4678">
            <v>0</v>
          </cell>
          <cell r="G4678">
            <v>8345</v>
          </cell>
          <cell r="H4678" t="str">
            <v>Curriculum Directors  (Supervisory) (2110)</v>
          </cell>
          <cell r="I4678">
            <v>223742</v>
          </cell>
          <cell r="J4678">
            <v>92995</v>
          </cell>
          <cell r="K4678">
            <v>316737</v>
          </cell>
          <cell r="L4678">
            <v>0.73934490815663845</v>
          </cell>
          <cell r="M4678">
            <v>82.098755832037327</v>
          </cell>
        </row>
        <row r="4679">
          <cell r="A4679">
            <v>4677</v>
          </cell>
          <cell r="B4679">
            <v>16</v>
          </cell>
          <cell r="C4679" t="str">
            <v>088</v>
          </cell>
          <cell r="D4679" t="str">
            <v xml:space="preserve">EASTON                       </v>
          </cell>
          <cell r="E4679">
            <v>0</v>
          </cell>
          <cell r="G4679">
            <v>8350</v>
          </cell>
          <cell r="H4679" t="str">
            <v>Department Heads  (Non-Supervisory) (2120)</v>
          </cell>
          <cell r="I4679">
            <v>0</v>
          </cell>
          <cell r="J4679">
            <v>0</v>
          </cell>
          <cell r="K4679">
            <v>0</v>
          </cell>
          <cell r="L4679">
            <v>0</v>
          </cell>
          <cell r="M4679">
            <v>0</v>
          </cell>
        </row>
        <row r="4680">
          <cell r="A4680">
            <v>4678</v>
          </cell>
          <cell r="B4680">
            <v>17</v>
          </cell>
          <cell r="C4680" t="str">
            <v>088</v>
          </cell>
          <cell r="D4680" t="str">
            <v xml:space="preserve">EASTON                       </v>
          </cell>
          <cell r="E4680">
            <v>0</v>
          </cell>
          <cell r="G4680">
            <v>8355</v>
          </cell>
          <cell r="H4680" t="str">
            <v>School Leadership-Building (2210)</v>
          </cell>
          <cell r="I4680">
            <v>1739550</v>
          </cell>
          <cell r="J4680">
            <v>0</v>
          </cell>
          <cell r="K4680">
            <v>1739550</v>
          </cell>
          <cell r="L4680">
            <v>4.060553187609532</v>
          </cell>
          <cell r="M4680">
            <v>450.89424572317262</v>
          </cell>
        </row>
        <row r="4681">
          <cell r="A4681">
            <v>4679</v>
          </cell>
          <cell r="B4681">
            <v>18</v>
          </cell>
          <cell r="C4681" t="str">
            <v>088</v>
          </cell>
          <cell r="D4681" t="str">
            <v xml:space="preserve">EASTON                       </v>
          </cell>
          <cell r="E4681">
            <v>0</v>
          </cell>
          <cell r="G4681">
            <v>8360</v>
          </cell>
          <cell r="H4681" t="str">
            <v>Curriculum Leaders/Dept Heads-Building Level (2220)</v>
          </cell>
          <cell r="I4681">
            <v>104795</v>
          </cell>
          <cell r="J4681">
            <v>0</v>
          </cell>
          <cell r="K4681">
            <v>104795</v>
          </cell>
          <cell r="L4681">
            <v>0.24461824684288516</v>
          </cell>
          <cell r="M4681">
            <v>27.163037843442197</v>
          </cell>
        </row>
        <row r="4682">
          <cell r="A4682">
            <v>4680</v>
          </cell>
          <cell r="B4682">
            <v>19</v>
          </cell>
          <cell r="C4682" t="str">
            <v>088</v>
          </cell>
          <cell r="D4682" t="str">
            <v xml:space="preserve">EASTON                       </v>
          </cell>
          <cell r="E4682">
            <v>0</v>
          </cell>
          <cell r="G4682">
            <v>8365</v>
          </cell>
          <cell r="H4682" t="str">
            <v>Building Technology (2250)</v>
          </cell>
          <cell r="I4682">
            <v>240443</v>
          </cell>
          <cell r="J4682">
            <v>0</v>
          </cell>
          <cell r="K4682">
            <v>240443</v>
          </cell>
          <cell r="L4682">
            <v>0.56125526146899984</v>
          </cell>
          <cell r="M4682">
            <v>62.323224468636596</v>
          </cell>
        </row>
        <row r="4683">
          <cell r="A4683">
            <v>4681</v>
          </cell>
          <cell r="B4683">
            <v>20</v>
          </cell>
          <cell r="C4683" t="str">
            <v>088</v>
          </cell>
          <cell r="D4683" t="str">
            <v xml:space="preserve">EASTON                       </v>
          </cell>
          <cell r="E4683">
            <v>0</v>
          </cell>
          <cell r="G4683">
            <v>8380</v>
          </cell>
          <cell r="H4683" t="str">
            <v>Instructional Coordinators and Team Leaders (2315)</v>
          </cell>
          <cell r="I4683">
            <v>0</v>
          </cell>
          <cell r="J4683">
            <v>0</v>
          </cell>
          <cell r="K4683">
            <v>0</v>
          </cell>
          <cell r="L4683">
            <v>0</v>
          </cell>
          <cell r="M4683">
            <v>0</v>
          </cell>
        </row>
        <row r="4684">
          <cell r="A4684">
            <v>4682</v>
          </cell>
          <cell r="B4684">
            <v>21</v>
          </cell>
          <cell r="C4684" t="str">
            <v>088</v>
          </cell>
          <cell r="D4684" t="str">
            <v xml:space="preserve">EASTON                       </v>
          </cell>
          <cell r="E4684">
            <v>6</v>
          </cell>
          <cell r="F4684" t="str">
            <v>Classroom and Specialist Teachers</v>
          </cell>
          <cell r="I4684">
            <v>16988050</v>
          </cell>
          <cell r="J4684">
            <v>561277</v>
          </cell>
          <cell r="K4684">
            <v>17549327</v>
          </cell>
          <cell r="L4684">
            <v>40.964603311346053</v>
          </cell>
          <cell r="M4684">
            <v>4548.8146708138929</v>
          </cell>
        </row>
        <row r="4685">
          <cell r="A4685">
            <v>4683</v>
          </cell>
          <cell r="B4685">
            <v>22</v>
          </cell>
          <cell r="C4685" t="str">
            <v>088</v>
          </cell>
          <cell r="D4685" t="str">
            <v xml:space="preserve">EASTON                       </v>
          </cell>
          <cell r="E4685">
            <v>0</v>
          </cell>
          <cell r="G4685">
            <v>8370</v>
          </cell>
          <cell r="H4685" t="str">
            <v>Teachers, Classroom (2305)</v>
          </cell>
          <cell r="I4685">
            <v>16271991</v>
          </cell>
          <cell r="J4685">
            <v>483241</v>
          </cell>
          <cell r="K4685">
            <v>16755232</v>
          </cell>
          <cell r="L4685">
            <v>39.110983131693388</v>
          </cell>
          <cell r="M4685">
            <v>4342.9839294971489</v>
          </cell>
        </row>
        <row r="4686">
          <cell r="A4686">
            <v>4684</v>
          </cell>
          <cell r="B4686">
            <v>23</v>
          </cell>
          <cell r="C4686" t="str">
            <v>088</v>
          </cell>
          <cell r="D4686" t="str">
            <v xml:space="preserve">EASTON                       </v>
          </cell>
          <cell r="E4686">
            <v>0</v>
          </cell>
          <cell r="G4686">
            <v>8375</v>
          </cell>
          <cell r="H4686" t="str">
            <v>Teachers, Specialists  (2310)</v>
          </cell>
          <cell r="I4686">
            <v>716059</v>
          </cell>
          <cell r="J4686">
            <v>78036</v>
          </cell>
          <cell r="K4686">
            <v>794095</v>
          </cell>
          <cell r="L4686">
            <v>1.8536201796526639</v>
          </cell>
          <cell r="M4686">
            <v>205.83074131674442</v>
          </cell>
        </row>
        <row r="4687">
          <cell r="A4687">
            <v>4685</v>
          </cell>
          <cell r="B4687">
            <v>24</v>
          </cell>
          <cell r="C4687" t="str">
            <v>088</v>
          </cell>
          <cell r="D4687" t="str">
            <v xml:space="preserve">EASTON                       </v>
          </cell>
          <cell r="E4687">
            <v>7</v>
          </cell>
          <cell r="F4687" t="str">
            <v>Other Teaching Services</v>
          </cell>
          <cell r="I4687">
            <v>2124393</v>
          </cell>
          <cell r="J4687">
            <v>1189354</v>
          </cell>
          <cell r="K4687">
            <v>3313747</v>
          </cell>
          <cell r="L4687">
            <v>7.7351303174852832</v>
          </cell>
          <cell r="M4687">
            <v>858.92871954380507</v>
          </cell>
        </row>
        <row r="4688">
          <cell r="A4688">
            <v>4686</v>
          </cell>
          <cell r="B4688">
            <v>25</v>
          </cell>
          <cell r="C4688" t="str">
            <v>088</v>
          </cell>
          <cell r="D4688" t="str">
            <v xml:space="preserve">EASTON                       </v>
          </cell>
          <cell r="E4688">
            <v>0</v>
          </cell>
          <cell r="G4688">
            <v>8385</v>
          </cell>
          <cell r="H4688" t="str">
            <v>Medical/ Therapeutic Services (2320)</v>
          </cell>
          <cell r="I4688">
            <v>979131</v>
          </cell>
          <cell r="J4688">
            <v>5215</v>
          </cell>
          <cell r="K4688">
            <v>984346</v>
          </cell>
          <cell r="L4688">
            <v>2.2977145169789268</v>
          </cell>
          <cell r="M4688">
            <v>255.14411612234318</v>
          </cell>
        </row>
        <row r="4689">
          <cell r="A4689">
            <v>4687</v>
          </cell>
          <cell r="B4689">
            <v>26</v>
          </cell>
          <cell r="C4689" t="str">
            <v>088</v>
          </cell>
          <cell r="D4689" t="str">
            <v xml:space="preserve">EASTON                       </v>
          </cell>
          <cell r="E4689">
            <v>0</v>
          </cell>
          <cell r="G4689">
            <v>8390</v>
          </cell>
          <cell r="H4689" t="str">
            <v>Substitute Teachers (2325)</v>
          </cell>
          <cell r="I4689">
            <v>365563</v>
          </cell>
          <cell r="J4689">
            <v>0</v>
          </cell>
          <cell r="K4689">
            <v>365563</v>
          </cell>
          <cell r="L4689">
            <v>0.85331724004604836</v>
          </cell>
          <cell r="M4689">
            <v>94.754536029030589</v>
          </cell>
        </row>
        <row r="4690">
          <cell r="A4690">
            <v>4688</v>
          </cell>
          <cell r="B4690">
            <v>27</v>
          </cell>
          <cell r="C4690" t="str">
            <v>088</v>
          </cell>
          <cell r="D4690" t="str">
            <v xml:space="preserve">EASTON                       </v>
          </cell>
          <cell r="E4690">
            <v>0</v>
          </cell>
          <cell r="G4690">
            <v>8395</v>
          </cell>
          <cell r="H4690" t="str">
            <v>Non-Clerical Paraprofs./Instructional Assistants (2330)</v>
          </cell>
          <cell r="I4690">
            <v>513373</v>
          </cell>
          <cell r="J4690">
            <v>1184139</v>
          </cell>
          <cell r="K4690">
            <v>1697512</v>
          </cell>
          <cell r="L4690">
            <v>3.9624257782791137</v>
          </cell>
          <cell r="M4690">
            <v>439.99792638672886</v>
          </cell>
        </row>
        <row r="4691">
          <cell r="A4691">
            <v>4689</v>
          </cell>
          <cell r="B4691">
            <v>28</v>
          </cell>
          <cell r="C4691" t="str">
            <v>088</v>
          </cell>
          <cell r="D4691" t="str">
            <v xml:space="preserve">EASTON                       </v>
          </cell>
          <cell r="E4691">
            <v>0</v>
          </cell>
          <cell r="G4691">
            <v>8400</v>
          </cell>
          <cell r="H4691" t="str">
            <v>Librarians and Media Center Directors (2340)</v>
          </cell>
          <cell r="I4691">
            <v>266326</v>
          </cell>
          <cell r="J4691">
            <v>0</v>
          </cell>
          <cell r="K4691">
            <v>266326</v>
          </cell>
          <cell r="L4691">
            <v>0.62167278218119415</v>
          </cell>
          <cell r="M4691">
            <v>69.032141005702442</v>
          </cell>
        </row>
        <row r="4692">
          <cell r="A4692">
            <v>4690</v>
          </cell>
          <cell r="B4692">
            <v>29</v>
          </cell>
          <cell r="C4692" t="str">
            <v>088</v>
          </cell>
          <cell r="D4692" t="str">
            <v xml:space="preserve">EASTON                       </v>
          </cell>
          <cell r="E4692">
            <v>8</v>
          </cell>
          <cell r="F4692" t="str">
            <v>Professional Development</v>
          </cell>
          <cell r="I4692">
            <v>220886</v>
          </cell>
          <cell r="J4692">
            <v>54989</v>
          </cell>
          <cell r="K4692">
            <v>275875</v>
          </cell>
          <cell r="L4692">
            <v>0.64396258264021133</v>
          </cell>
          <cell r="M4692">
            <v>71.507257646448934</v>
          </cell>
        </row>
        <row r="4693">
          <cell r="A4693">
            <v>4691</v>
          </cell>
          <cell r="B4693">
            <v>30</v>
          </cell>
          <cell r="C4693" t="str">
            <v>088</v>
          </cell>
          <cell r="D4693" t="str">
            <v xml:space="preserve">EASTON                       </v>
          </cell>
          <cell r="E4693">
            <v>0</v>
          </cell>
          <cell r="G4693">
            <v>8405</v>
          </cell>
          <cell r="H4693" t="str">
            <v>Professional Development Leadership (2351)</v>
          </cell>
          <cell r="I4693">
            <v>59546</v>
          </cell>
          <cell r="J4693">
            <v>0</v>
          </cell>
          <cell r="K4693">
            <v>59546</v>
          </cell>
          <cell r="L4693">
            <v>0.13899554488769922</v>
          </cell>
          <cell r="M4693">
            <v>15.434421980300675</v>
          </cell>
        </row>
        <row r="4694">
          <cell r="A4694">
            <v>4692</v>
          </cell>
          <cell r="B4694">
            <v>31</v>
          </cell>
          <cell r="C4694" t="str">
            <v>088</v>
          </cell>
          <cell r="D4694" t="str">
            <v xml:space="preserve">EASTON                       </v>
          </cell>
          <cell r="E4694">
            <v>0</v>
          </cell>
          <cell r="G4694">
            <v>8410</v>
          </cell>
          <cell r="H4694" t="str">
            <v>Teacher/Instructional Staff-Professional Days (2353)</v>
          </cell>
          <cell r="I4694">
            <v>0</v>
          </cell>
          <cell r="J4694">
            <v>0</v>
          </cell>
          <cell r="K4694">
            <v>0</v>
          </cell>
          <cell r="L4694">
            <v>0</v>
          </cell>
          <cell r="M4694">
            <v>0</v>
          </cell>
        </row>
        <row r="4695">
          <cell r="A4695">
            <v>4693</v>
          </cell>
          <cell r="B4695">
            <v>32</v>
          </cell>
          <cell r="C4695" t="str">
            <v>088</v>
          </cell>
          <cell r="D4695" t="str">
            <v xml:space="preserve">EASTON                       </v>
          </cell>
          <cell r="E4695">
            <v>0</v>
          </cell>
          <cell r="G4695">
            <v>8415</v>
          </cell>
          <cell r="H4695" t="str">
            <v>Substitutes for Instructional Staff at Prof. Dev. (2355)</v>
          </cell>
          <cell r="I4695">
            <v>20325</v>
          </cell>
          <cell r="J4695">
            <v>0</v>
          </cell>
          <cell r="K4695">
            <v>20325</v>
          </cell>
          <cell r="L4695">
            <v>4.7443731734163282E-2</v>
          </cell>
          <cell r="M4695">
            <v>5.2682737169517884</v>
          </cell>
        </row>
        <row r="4696">
          <cell r="A4696">
            <v>4694</v>
          </cell>
          <cell r="B4696">
            <v>33</v>
          </cell>
          <cell r="C4696" t="str">
            <v>088</v>
          </cell>
          <cell r="D4696" t="str">
            <v xml:space="preserve">EASTON                       </v>
          </cell>
          <cell r="E4696">
            <v>0</v>
          </cell>
          <cell r="G4696">
            <v>8420</v>
          </cell>
          <cell r="H4696" t="str">
            <v>Prof. Dev.  Stipends, Providers and Expenses (2357)</v>
          </cell>
          <cell r="I4696">
            <v>141015</v>
          </cell>
          <cell r="J4696">
            <v>54989</v>
          </cell>
          <cell r="K4696">
            <v>196004</v>
          </cell>
          <cell r="L4696">
            <v>0.45752330601834884</v>
          </cell>
          <cell r="M4696">
            <v>50.804561949196476</v>
          </cell>
        </row>
        <row r="4697">
          <cell r="A4697">
            <v>4695</v>
          </cell>
          <cell r="B4697">
            <v>34</v>
          </cell>
          <cell r="C4697" t="str">
            <v>088</v>
          </cell>
          <cell r="D4697" t="str">
            <v xml:space="preserve">EASTON                       </v>
          </cell>
          <cell r="E4697">
            <v>9</v>
          </cell>
          <cell r="F4697" t="str">
            <v>Instructional Materials, Equipment and Technology</v>
          </cell>
          <cell r="I4697">
            <v>760093</v>
          </cell>
          <cell r="J4697">
            <v>191870</v>
          </cell>
          <cell r="K4697">
            <v>951963</v>
          </cell>
          <cell r="L4697">
            <v>2.2221243391315761</v>
          </cell>
          <cell r="M4697">
            <v>246.75038880248835</v>
          </cell>
        </row>
        <row r="4698">
          <cell r="A4698">
            <v>4696</v>
          </cell>
          <cell r="B4698">
            <v>35</v>
          </cell>
          <cell r="C4698" t="str">
            <v>088</v>
          </cell>
          <cell r="D4698" t="str">
            <v xml:space="preserve">EASTON                       </v>
          </cell>
          <cell r="E4698">
            <v>0</v>
          </cell>
          <cell r="G4698">
            <v>8425</v>
          </cell>
          <cell r="H4698" t="str">
            <v>Textbooks &amp; Related Software/Media/Materials (2410)</v>
          </cell>
          <cell r="I4698">
            <v>172356</v>
          </cell>
          <cell r="J4698">
            <v>0</v>
          </cell>
          <cell r="K4698">
            <v>172356</v>
          </cell>
          <cell r="L4698">
            <v>0.40232284510570465</v>
          </cell>
          <cell r="M4698">
            <v>44.674961119751167</v>
          </cell>
        </row>
        <row r="4699">
          <cell r="A4699">
            <v>4697</v>
          </cell>
          <cell r="B4699">
            <v>36</v>
          </cell>
          <cell r="C4699" t="str">
            <v>088</v>
          </cell>
          <cell r="D4699" t="str">
            <v xml:space="preserve">EASTON                       </v>
          </cell>
          <cell r="E4699">
            <v>0</v>
          </cell>
          <cell r="G4699">
            <v>8430</v>
          </cell>
          <cell r="H4699" t="str">
            <v>Other Instructional Materials (2415)</v>
          </cell>
          <cell r="I4699">
            <v>37110</v>
          </cell>
          <cell r="J4699">
            <v>2591</v>
          </cell>
          <cell r="K4699">
            <v>39701</v>
          </cell>
          <cell r="L4699">
            <v>9.267225552659368E-2</v>
          </cell>
          <cell r="M4699">
            <v>10.290565059616382</v>
          </cell>
        </row>
        <row r="4700">
          <cell r="A4700">
            <v>4698</v>
          </cell>
          <cell r="B4700">
            <v>37</v>
          </cell>
          <cell r="C4700" t="str">
            <v>088</v>
          </cell>
          <cell r="D4700" t="str">
            <v xml:space="preserve">EASTON                       </v>
          </cell>
          <cell r="E4700">
            <v>0</v>
          </cell>
          <cell r="G4700">
            <v>8435</v>
          </cell>
          <cell r="H4700" t="str">
            <v>Instructional Equipment (2420)</v>
          </cell>
          <cell r="I4700">
            <v>72570</v>
          </cell>
          <cell r="J4700">
            <v>16932</v>
          </cell>
          <cell r="K4700">
            <v>89502</v>
          </cell>
          <cell r="L4700">
            <v>0.2089204859862771</v>
          </cell>
          <cell r="M4700">
            <v>23.199066874027995</v>
          </cell>
        </row>
        <row r="4701">
          <cell r="A4701">
            <v>4699</v>
          </cell>
          <cell r="B4701">
            <v>38</v>
          </cell>
          <cell r="C4701" t="str">
            <v>088</v>
          </cell>
          <cell r="D4701" t="str">
            <v xml:space="preserve">EASTON                       </v>
          </cell>
          <cell r="E4701">
            <v>0</v>
          </cell>
          <cell r="G4701">
            <v>8440</v>
          </cell>
          <cell r="H4701" t="str">
            <v>General Supplies (2430)</v>
          </cell>
          <cell r="I4701">
            <v>299047</v>
          </cell>
          <cell r="J4701">
            <v>18770</v>
          </cell>
          <cell r="K4701">
            <v>317817</v>
          </cell>
          <cell r="L4701">
            <v>0.74186590349601833</v>
          </cell>
          <cell r="M4701">
            <v>82.378693623639194</v>
          </cell>
        </row>
        <row r="4702">
          <cell r="A4702">
            <v>4700</v>
          </cell>
          <cell r="B4702">
            <v>39</v>
          </cell>
          <cell r="C4702" t="str">
            <v>088</v>
          </cell>
          <cell r="D4702" t="str">
            <v xml:space="preserve">EASTON                       </v>
          </cell>
          <cell r="E4702">
            <v>0</v>
          </cell>
          <cell r="G4702">
            <v>8445</v>
          </cell>
          <cell r="H4702" t="str">
            <v>Other Instructional Services (2440)</v>
          </cell>
          <cell r="I4702">
            <v>114047</v>
          </cell>
          <cell r="J4702">
            <v>81990</v>
          </cell>
          <cell r="K4702">
            <v>196037</v>
          </cell>
          <cell r="L4702">
            <v>0.45760033643149656</v>
          </cell>
          <cell r="M4702">
            <v>50.813115603939863</v>
          </cell>
        </row>
        <row r="4703">
          <cell r="A4703">
            <v>4701</v>
          </cell>
          <cell r="B4703">
            <v>40</v>
          </cell>
          <cell r="C4703" t="str">
            <v>088</v>
          </cell>
          <cell r="D4703" t="str">
            <v xml:space="preserve">EASTON                       </v>
          </cell>
          <cell r="E4703">
            <v>0</v>
          </cell>
          <cell r="G4703">
            <v>8450</v>
          </cell>
          <cell r="H4703" t="str">
            <v>Classroom Instructional Technology (2451)</v>
          </cell>
          <cell r="I4703">
            <v>64963</v>
          </cell>
          <cell r="J4703">
            <v>71587</v>
          </cell>
          <cell r="K4703">
            <v>136550</v>
          </cell>
          <cell r="L4703">
            <v>0.31874251258548569</v>
          </cell>
          <cell r="M4703">
            <v>35.393986521513739</v>
          </cell>
        </row>
        <row r="4704">
          <cell r="A4704">
            <v>4702</v>
          </cell>
          <cell r="B4704">
            <v>41</v>
          </cell>
          <cell r="C4704" t="str">
            <v>088</v>
          </cell>
          <cell r="D4704" t="str">
            <v xml:space="preserve">EASTON                       </v>
          </cell>
          <cell r="E4704">
            <v>0</v>
          </cell>
          <cell r="G4704">
            <v>8455</v>
          </cell>
          <cell r="H4704" t="str">
            <v>Other Instructional Hardware  (2453)</v>
          </cell>
          <cell r="I4704">
            <v>0</v>
          </cell>
          <cell r="J4704">
            <v>0</v>
          </cell>
          <cell r="K4704">
            <v>0</v>
          </cell>
          <cell r="L4704">
            <v>0</v>
          </cell>
          <cell r="M4704">
            <v>0</v>
          </cell>
        </row>
        <row r="4705">
          <cell r="A4705">
            <v>4703</v>
          </cell>
          <cell r="B4705">
            <v>42</v>
          </cell>
          <cell r="C4705" t="str">
            <v>088</v>
          </cell>
          <cell r="D4705" t="str">
            <v xml:space="preserve">EASTON                       </v>
          </cell>
          <cell r="E4705">
            <v>0</v>
          </cell>
          <cell r="G4705">
            <v>8460</v>
          </cell>
          <cell r="H4705" t="str">
            <v>Instructional Software (2455)</v>
          </cell>
          <cell r="I4705">
            <v>0</v>
          </cell>
          <cell r="J4705">
            <v>0</v>
          </cell>
          <cell r="K4705">
            <v>0</v>
          </cell>
          <cell r="L4705">
            <v>0</v>
          </cell>
          <cell r="M4705">
            <v>0</v>
          </cell>
        </row>
        <row r="4706">
          <cell r="A4706">
            <v>4704</v>
          </cell>
          <cell r="B4706">
            <v>43</v>
          </cell>
          <cell r="C4706" t="str">
            <v>088</v>
          </cell>
          <cell r="D4706" t="str">
            <v xml:space="preserve">EASTON                       </v>
          </cell>
          <cell r="E4706">
            <v>10</v>
          </cell>
          <cell r="F4706" t="str">
            <v>Guidance, Counseling and Testing</v>
          </cell>
          <cell r="I4706">
            <v>1382473</v>
          </cell>
          <cell r="J4706">
            <v>0</v>
          </cell>
          <cell r="K4706">
            <v>1382473</v>
          </cell>
          <cell r="L4706">
            <v>3.227044435017167</v>
          </cell>
          <cell r="M4706">
            <v>358.33929497148785</v>
          </cell>
        </row>
        <row r="4707">
          <cell r="A4707">
            <v>4705</v>
          </cell>
          <cell r="B4707">
            <v>44</v>
          </cell>
          <cell r="C4707" t="str">
            <v>088</v>
          </cell>
          <cell r="D4707" t="str">
            <v xml:space="preserve">EASTON                       </v>
          </cell>
          <cell r="E4707">
            <v>0</v>
          </cell>
          <cell r="G4707">
            <v>8465</v>
          </cell>
          <cell r="H4707" t="str">
            <v>Guidance and Adjustment Counselors (2710)</v>
          </cell>
          <cell r="I4707">
            <v>827275</v>
          </cell>
          <cell r="J4707">
            <v>0</v>
          </cell>
          <cell r="K4707">
            <v>827275</v>
          </cell>
          <cell r="L4707">
            <v>1.9310707586902793</v>
          </cell>
          <cell r="M4707">
            <v>214.43105235873509</v>
          </cell>
        </row>
        <row r="4708">
          <cell r="A4708">
            <v>4706</v>
          </cell>
          <cell r="B4708">
            <v>45</v>
          </cell>
          <cell r="C4708" t="str">
            <v>088</v>
          </cell>
          <cell r="D4708" t="str">
            <v xml:space="preserve">EASTON                       </v>
          </cell>
          <cell r="E4708">
            <v>0</v>
          </cell>
          <cell r="G4708">
            <v>8470</v>
          </cell>
          <cell r="H4708" t="str">
            <v>Testing and Assessment (2720)</v>
          </cell>
          <cell r="I4708">
            <v>0</v>
          </cell>
          <cell r="J4708">
            <v>0</v>
          </cell>
          <cell r="K4708">
            <v>0</v>
          </cell>
          <cell r="L4708">
            <v>0</v>
          </cell>
          <cell r="M4708">
            <v>0</v>
          </cell>
        </row>
        <row r="4709">
          <cell r="A4709">
            <v>4707</v>
          </cell>
          <cell r="B4709">
            <v>46</v>
          </cell>
          <cell r="C4709" t="str">
            <v>088</v>
          </cell>
          <cell r="D4709" t="str">
            <v xml:space="preserve">EASTON                       </v>
          </cell>
          <cell r="E4709">
            <v>0</v>
          </cell>
          <cell r="G4709">
            <v>8475</v>
          </cell>
          <cell r="H4709" t="str">
            <v>Psychological Services (2800)</v>
          </cell>
          <cell r="I4709">
            <v>555198</v>
          </cell>
          <cell r="J4709">
            <v>0</v>
          </cell>
          <cell r="K4709">
            <v>555198</v>
          </cell>
          <cell r="L4709">
            <v>1.2959736763268874</v>
          </cell>
          <cell r="M4709">
            <v>143.90824261275273</v>
          </cell>
        </row>
        <row r="4710">
          <cell r="A4710">
            <v>4708</v>
          </cell>
          <cell r="B4710">
            <v>47</v>
          </cell>
          <cell r="C4710" t="str">
            <v>088</v>
          </cell>
          <cell r="D4710" t="str">
            <v xml:space="preserve">EASTON                       </v>
          </cell>
          <cell r="E4710">
            <v>11</v>
          </cell>
          <cell r="F4710" t="str">
            <v>Pupil Services</v>
          </cell>
          <cell r="I4710">
            <v>2215005</v>
          </cell>
          <cell r="J4710">
            <v>1275267</v>
          </cell>
          <cell r="K4710">
            <v>3490272</v>
          </cell>
          <cell r="L4710">
            <v>8.1471846714519831</v>
          </cell>
          <cell r="M4710">
            <v>904.68429237947123</v>
          </cell>
        </row>
        <row r="4711">
          <cell r="A4711">
            <v>4709</v>
          </cell>
          <cell r="B4711">
            <v>48</v>
          </cell>
          <cell r="C4711" t="str">
            <v>088</v>
          </cell>
          <cell r="D4711" t="str">
            <v xml:space="preserve">EASTON                       </v>
          </cell>
          <cell r="E4711">
            <v>0</v>
          </cell>
          <cell r="G4711">
            <v>8485</v>
          </cell>
          <cell r="H4711" t="str">
            <v>Attendance and Parent Liaison Services (3100)</v>
          </cell>
          <cell r="I4711">
            <v>32000</v>
          </cell>
          <cell r="J4711">
            <v>0</v>
          </cell>
          <cell r="K4711">
            <v>32000</v>
          </cell>
          <cell r="L4711">
            <v>7.4696158203848714E-2</v>
          </cell>
          <cell r="M4711">
            <v>8.2944530844997413</v>
          </cell>
        </row>
        <row r="4712">
          <cell r="A4712">
            <v>4710</v>
          </cell>
          <cell r="B4712">
            <v>49</v>
          </cell>
          <cell r="C4712" t="str">
            <v>088</v>
          </cell>
          <cell r="D4712" t="str">
            <v xml:space="preserve">EASTON                       </v>
          </cell>
          <cell r="E4712">
            <v>0</v>
          </cell>
          <cell r="G4712">
            <v>8490</v>
          </cell>
          <cell r="H4712" t="str">
            <v>Medical/Health Services (3200)</v>
          </cell>
          <cell r="I4712">
            <v>376909</v>
          </cell>
          <cell r="J4712">
            <v>0</v>
          </cell>
          <cell r="K4712">
            <v>376909</v>
          </cell>
          <cell r="L4712">
            <v>0.87980169663920038</v>
          </cell>
          <cell r="M4712">
            <v>97.695438050803531</v>
          </cell>
        </row>
        <row r="4713">
          <cell r="A4713">
            <v>4711</v>
          </cell>
          <cell r="B4713">
            <v>50</v>
          </cell>
          <cell r="C4713" t="str">
            <v>088</v>
          </cell>
          <cell r="D4713" t="str">
            <v xml:space="preserve">EASTON                       </v>
          </cell>
          <cell r="E4713">
            <v>0</v>
          </cell>
          <cell r="G4713">
            <v>8495</v>
          </cell>
          <cell r="H4713" t="str">
            <v>In-District Transportation (3300)</v>
          </cell>
          <cell r="I4713">
            <v>1155413</v>
          </cell>
          <cell r="J4713">
            <v>0</v>
          </cell>
          <cell r="K4713">
            <v>1155413</v>
          </cell>
          <cell r="L4713">
            <v>2.6970285074619826</v>
          </cell>
          <cell r="M4713">
            <v>299.48496630378435</v>
          </cell>
        </row>
        <row r="4714">
          <cell r="A4714">
            <v>4712</v>
          </cell>
          <cell r="B4714">
            <v>51</v>
          </cell>
          <cell r="C4714" t="str">
            <v>088</v>
          </cell>
          <cell r="D4714" t="str">
            <v xml:space="preserve">EASTON                       </v>
          </cell>
          <cell r="E4714">
            <v>0</v>
          </cell>
          <cell r="G4714">
            <v>8500</v>
          </cell>
          <cell r="H4714" t="str">
            <v>Food Salaries and Other Expenses (3400)</v>
          </cell>
          <cell r="I4714">
            <v>0</v>
          </cell>
          <cell r="J4714">
            <v>931366</v>
          </cell>
          <cell r="K4714">
            <v>931366</v>
          </cell>
          <cell r="L4714">
            <v>2.1740456900526799</v>
          </cell>
          <cell r="M4714">
            <v>241.41161223431831</v>
          </cell>
        </row>
        <row r="4715">
          <cell r="A4715">
            <v>4713</v>
          </cell>
          <cell r="B4715">
            <v>52</v>
          </cell>
          <cell r="C4715" t="str">
            <v>088</v>
          </cell>
          <cell r="D4715" t="str">
            <v xml:space="preserve">EASTON                       </v>
          </cell>
          <cell r="E4715">
            <v>0</v>
          </cell>
          <cell r="G4715">
            <v>8505</v>
          </cell>
          <cell r="H4715" t="str">
            <v>Athletics (3510)</v>
          </cell>
          <cell r="I4715">
            <v>503018</v>
          </cell>
          <cell r="J4715">
            <v>183924</v>
          </cell>
          <cell r="K4715">
            <v>686942</v>
          </cell>
          <cell r="L4715">
            <v>1.6034977596521325</v>
          </cell>
          <cell r="M4715">
            <v>178.05650596163815</v>
          </cell>
        </row>
        <row r="4716">
          <cell r="A4716">
            <v>4714</v>
          </cell>
          <cell r="B4716">
            <v>53</v>
          </cell>
          <cell r="C4716" t="str">
            <v>088</v>
          </cell>
          <cell r="D4716" t="str">
            <v xml:space="preserve">EASTON                       </v>
          </cell>
          <cell r="E4716">
            <v>0</v>
          </cell>
          <cell r="G4716">
            <v>8510</v>
          </cell>
          <cell r="H4716" t="str">
            <v>Other Student Body Activities (3520)</v>
          </cell>
          <cell r="I4716">
            <v>126544</v>
          </cell>
          <cell r="J4716">
            <v>159977</v>
          </cell>
          <cell r="K4716">
            <v>286521</v>
          </cell>
          <cell r="L4716">
            <v>0.66881306077265423</v>
          </cell>
          <cell r="M4716">
            <v>74.266718506998444</v>
          </cell>
        </row>
        <row r="4717">
          <cell r="A4717">
            <v>4715</v>
          </cell>
          <cell r="B4717">
            <v>54</v>
          </cell>
          <cell r="C4717" t="str">
            <v>088</v>
          </cell>
          <cell r="D4717" t="str">
            <v xml:space="preserve">EASTON                       </v>
          </cell>
          <cell r="E4717">
            <v>0</v>
          </cell>
          <cell r="G4717">
            <v>8515</v>
          </cell>
          <cell r="H4717" t="str">
            <v>School Security  (3600)</v>
          </cell>
          <cell r="I4717">
            <v>21121</v>
          </cell>
          <cell r="J4717">
            <v>0</v>
          </cell>
          <cell r="K4717">
            <v>21121</v>
          </cell>
          <cell r="L4717">
            <v>4.9301798669484018E-2</v>
          </cell>
          <cell r="M4717">
            <v>5.4745982374287196</v>
          </cell>
        </row>
        <row r="4718">
          <cell r="A4718">
            <v>4716</v>
          </cell>
          <cell r="B4718">
            <v>55</v>
          </cell>
          <cell r="C4718" t="str">
            <v>088</v>
          </cell>
          <cell r="D4718" t="str">
            <v xml:space="preserve">EASTON                       </v>
          </cell>
          <cell r="E4718">
            <v>12</v>
          </cell>
          <cell r="F4718" t="str">
            <v>Operations and Maintenance</v>
          </cell>
          <cell r="I4718">
            <v>3318076</v>
          </cell>
          <cell r="J4718">
            <v>95232</v>
          </cell>
          <cell r="K4718">
            <v>3413308</v>
          </cell>
          <cell r="L4718">
            <v>7.9675310739519514</v>
          </cell>
          <cell r="M4718">
            <v>884.73509590461379</v>
          </cell>
        </row>
        <row r="4719">
          <cell r="A4719">
            <v>4717</v>
          </cell>
          <cell r="B4719">
            <v>56</v>
          </cell>
          <cell r="C4719" t="str">
            <v>088</v>
          </cell>
          <cell r="D4719" t="str">
            <v xml:space="preserve">EASTON                       </v>
          </cell>
          <cell r="E4719">
            <v>0</v>
          </cell>
          <cell r="G4719">
            <v>8520</v>
          </cell>
          <cell r="H4719" t="str">
            <v>Custodial Services (4110)</v>
          </cell>
          <cell r="I4719">
            <v>1250457</v>
          </cell>
          <cell r="J4719">
            <v>92467</v>
          </cell>
          <cell r="K4719">
            <v>1342924</v>
          </cell>
          <cell r="L4719">
            <v>3.1347269862420415</v>
          </cell>
          <cell r="M4719">
            <v>348.08812856402278</v>
          </cell>
        </row>
        <row r="4720">
          <cell r="A4720">
            <v>4718</v>
          </cell>
          <cell r="B4720">
            <v>57</v>
          </cell>
          <cell r="C4720" t="str">
            <v>088</v>
          </cell>
          <cell r="D4720" t="str">
            <v xml:space="preserve">EASTON                       </v>
          </cell>
          <cell r="E4720">
            <v>0</v>
          </cell>
          <cell r="G4720">
            <v>8525</v>
          </cell>
          <cell r="H4720" t="str">
            <v>Heating of Buildings (4120)</v>
          </cell>
          <cell r="I4720">
            <v>578527</v>
          </cell>
          <cell r="J4720">
            <v>0</v>
          </cell>
          <cell r="K4720">
            <v>578527</v>
          </cell>
          <cell r="L4720">
            <v>1.350429509912437</v>
          </cell>
          <cell r="M4720">
            <v>149.95515811301192</v>
          </cell>
        </row>
        <row r="4721">
          <cell r="A4721">
            <v>4719</v>
          </cell>
          <cell r="B4721">
            <v>58</v>
          </cell>
          <cell r="C4721" t="str">
            <v>088</v>
          </cell>
          <cell r="D4721" t="str">
            <v xml:space="preserve">EASTON                       </v>
          </cell>
          <cell r="E4721">
            <v>0</v>
          </cell>
          <cell r="G4721">
            <v>8530</v>
          </cell>
          <cell r="H4721" t="str">
            <v>Utility Services (4130)</v>
          </cell>
          <cell r="I4721">
            <v>823179</v>
          </cell>
          <cell r="J4721">
            <v>0</v>
          </cell>
          <cell r="K4721">
            <v>823179</v>
          </cell>
          <cell r="L4721">
            <v>1.9215096504401867</v>
          </cell>
          <cell r="M4721">
            <v>213.36936236391912</v>
          </cell>
        </row>
        <row r="4722">
          <cell r="A4722">
            <v>4720</v>
          </cell>
          <cell r="B4722">
            <v>59</v>
          </cell>
          <cell r="C4722" t="str">
            <v>088</v>
          </cell>
          <cell r="D4722" t="str">
            <v xml:space="preserve">EASTON                       </v>
          </cell>
          <cell r="E4722">
            <v>0</v>
          </cell>
          <cell r="G4722">
            <v>8535</v>
          </cell>
          <cell r="H4722" t="str">
            <v>Maintenance of Grounds (4210)</v>
          </cell>
          <cell r="I4722">
            <v>56878</v>
          </cell>
          <cell r="J4722">
            <v>0</v>
          </cell>
          <cell r="K4722">
            <v>56878</v>
          </cell>
          <cell r="L4722">
            <v>0.13276775269745333</v>
          </cell>
          <cell r="M4722">
            <v>14.742871954380508</v>
          </cell>
        </row>
        <row r="4723">
          <cell r="A4723">
            <v>4721</v>
          </cell>
          <cell r="B4723">
            <v>60</v>
          </cell>
          <cell r="C4723" t="str">
            <v>088</v>
          </cell>
          <cell r="D4723" t="str">
            <v xml:space="preserve">EASTON                       </v>
          </cell>
          <cell r="E4723">
            <v>0</v>
          </cell>
          <cell r="G4723">
            <v>8540</v>
          </cell>
          <cell r="H4723" t="str">
            <v>Maintenance of Buildings (4220)</v>
          </cell>
          <cell r="I4723">
            <v>609035</v>
          </cell>
          <cell r="J4723">
            <v>2765</v>
          </cell>
          <cell r="K4723">
            <v>611800</v>
          </cell>
          <cell r="L4723">
            <v>1.4280971746598325</v>
          </cell>
          <cell r="M4723">
            <v>158.57957490927942</v>
          </cell>
        </row>
        <row r="4724">
          <cell r="A4724">
            <v>4722</v>
          </cell>
          <cell r="B4724">
            <v>61</v>
          </cell>
          <cell r="C4724" t="str">
            <v>088</v>
          </cell>
          <cell r="D4724" t="str">
            <v xml:space="preserve">EASTON                       </v>
          </cell>
          <cell r="E4724">
            <v>0</v>
          </cell>
          <cell r="G4724">
            <v>8545</v>
          </cell>
          <cell r="H4724" t="str">
            <v>Building Security System (4225)</v>
          </cell>
          <cell r="I4724">
            <v>0</v>
          </cell>
          <cell r="J4724">
            <v>0</v>
          </cell>
          <cell r="K4724">
            <v>0</v>
          </cell>
          <cell r="L4724">
            <v>0</v>
          </cell>
          <cell r="M4724">
            <v>0</v>
          </cell>
        </row>
        <row r="4725">
          <cell r="A4725">
            <v>4723</v>
          </cell>
          <cell r="B4725">
            <v>62</v>
          </cell>
          <cell r="C4725" t="str">
            <v>088</v>
          </cell>
          <cell r="D4725" t="str">
            <v xml:space="preserve">EASTON                       </v>
          </cell>
          <cell r="E4725">
            <v>0</v>
          </cell>
          <cell r="G4725">
            <v>8550</v>
          </cell>
          <cell r="H4725" t="str">
            <v>Maintenance of Equipment (4230)</v>
          </cell>
          <cell r="I4725">
            <v>0</v>
          </cell>
          <cell r="J4725">
            <v>0</v>
          </cell>
          <cell r="K4725">
            <v>0</v>
          </cell>
          <cell r="L4725">
            <v>0</v>
          </cell>
          <cell r="M4725">
            <v>0</v>
          </cell>
        </row>
        <row r="4726">
          <cell r="A4726">
            <v>4724</v>
          </cell>
          <cell r="B4726">
            <v>63</v>
          </cell>
          <cell r="C4726" t="str">
            <v>088</v>
          </cell>
          <cell r="D4726" t="str">
            <v xml:space="preserve">EASTON                       </v>
          </cell>
          <cell r="E4726">
            <v>0</v>
          </cell>
          <cell r="G4726">
            <v>8555</v>
          </cell>
          <cell r="H4726" t="str">
            <v xml:space="preserve">Extraordinary Maintenance (4300)   </v>
          </cell>
          <cell r="I4726">
            <v>0</v>
          </cell>
          <cell r="J4726">
            <v>0</v>
          </cell>
          <cell r="K4726">
            <v>0</v>
          </cell>
          <cell r="L4726">
            <v>0</v>
          </cell>
          <cell r="M4726">
            <v>0</v>
          </cell>
        </row>
        <row r="4727">
          <cell r="A4727">
            <v>4725</v>
          </cell>
          <cell r="B4727">
            <v>64</v>
          </cell>
          <cell r="C4727" t="str">
            <v>088</v>
          </cell>
          <cell r="D4727" t="str">
            <v xml:space="preserve">EASTON                       </v>
          </cell>
          <cell r="E4727">
            <v>0</v>
          </cell>
          <cell r="G4727">
            <v>8560</v>
          </cell>
          <cell r="H4727" t="str">
            <v>Networking and Telecommunications (4400)</v>
          </cell>
          <cell r="I4727">
            <v>0</v>
          </cell>
          <cell r="J4727">
            <v>0</v>
          </cell>
          <cell r="K4727">
            <v>0</v>
          </cell>
          <cell r="L4727">
            <v>0</v>
          </cell>
          <cell r="M4727">
            <v>0</v>
          </cell>
        </row>
        <row r="4728">
          <cell r="A4728">
            <v>4726</v>
          </cell>
          <cell r="B4728">
            <v>65</v>
          </cell>
          <cell r="C4728" t="str">
            <v>088</v>
          </cell>
          <cell r="D4728" t="str">
            <v xml:space="preserve">EASTON                       </v>
          </cell>
          <cell r="E4728">
            <v>0</v>
          </cell>
          <cell r="G4728">
            <v>8565</v>
          </cell>
          <cell r="H4728" t="str">
            <v>Technology Maintenance (4450)</v>
          </cell>
          <cell r="I4728">
            <v>0</v>
          </cell>
          <cell r="J4728">
            <v>0</v>
          </cell>
          <cell r="K4728">
            <v>0</v>
          </cell>
          <cell r="L4728">
            <v>0</v>
          </cell>
          <cell r="M4728">
            <v>0</v>
          </cell>
        </row>
        <row r="4729">
          <cell r="A4729">
            <v>4727</v>
          </cell>
          <cell r="B4729">
            <v>66</v>
          </cell>
          <cell r="C4729" t="str">
            <v>088</v>
          </cell>
          <cell r="D4729" t="str">
            <v xml:space="preserve">EASTON                       </v>
          </cell>
          <cell r="E4729">
            <v>13</v>
          </cell>
          <cell r="F4729" t="str">
            <v>Insurance, Retirement Programs and Other</v>
          </cell>
          <cell r="I4729">
            <v>5970110</v>
          </cell>
          <cell r="J4729">
            <v>71046</v>
          </cell>
          <cell r="K4729">
            <v>6041156</v>
          </cell>
          <cell r="L4729">
            <v>14.101598259691558</v>
          </cell>
          <cell r="M4729">
            <v>1565.8776568170035</v>
          </cell>
        </row>
        <row r="4730">
          <cell r="A4730">
            <v>4728</v>
          </cell>
          <cell r="B4730">
            <v>67</v>
          </cell>
          <cell r="C4730" t="str">
            <v>088</v>
          </cell>
          <cell r="D4730" t="str">
            <v xml:space="preserve">EASTON                       </v>
          </cell>
          <cell r="E4730">
            <v>0</v>
          </cell>
          <cell r="G4730">
            <v>8570</v>
          </cell>
          <cell r="H4730" t="str">
            <v>Employer Retirement Contributions (5100)</v>
          </cell>
          <cell r="I4730">
            <v>657062</v>
          </cell>
          <cell r="J4730">
            <v>21960</v>
          </cell>
          <cell r="K4730">
            <v>679022</v>
          </cell>
          <cell r="L4730">
            <v>1.5850104604966799</v>
          </cell>
          <cell r="M4730">
            <v>176.00362882322446</v>
          </cell>
        </row>
        <row r="4731">
          <cell r="A4731">
            <v>4729</v>
          </cell>
          <cell r="B4731">
            <v>68</v>
          </cell>
          <cell r="C4731" t="str">
            <v>088</v>
          </cell>
          <cell r="D4731" t="str">
            <v xml:space="preserve">EASTON                       </v>
          </cell>
          <cell r="E4731">
            <v>0</v>
          </cell>
          <cell r="G4731">
            <v>8575</v>
          </cell>
          <cell r="H4731" t="str">
            <v>Insurance for Active Employees (5200)</v>
          </cell>
          <cell r="I4731">
            <v>3840436</v>
          </cell>
          <cell r="J4731">
            <v>49086</v>
          </cell>
          <cell r="K4731">
            <v>3889522</v>
          </cell>
          <cell r="L4731">
            <v>9.0791359577921895</v>
          </cell>
          <cell r="M4731">
            <v>1008.17055469155</v>
          </cell>
        </row>
        <row r="4732">
          <cell r="A4732">
            <v>4730</v>
          </cell>
          <cell r="B4732">
            <v>69</v>
          </cell>
          <cell r="C4732" t="str">
            <v>088</v>
          </cell>
          <cell r="D4732" t="str">
            <v xml:space="preserve">EASTON                       </v>
          </cell>
          <cell r="E4732">
            <v>0</v>
          </cell>
          <cell r="G4732">
            <v>8580</v>
          </cell>
          <cell r="H4732" t="str">
            <v>Insurance for Retired School Employees (5250)</v>
          </cell>
          <cell r="I4732">
            <v>1186090</v>
          </cell>
          <cell r="J4732">
            <v>0</v>
          </cell>
          <cell r="K4732">
            <v>1186090</v>
          </cell>
          <cell r="L4732">
            <v>2.768636446375091</v>
          </cell>
          <cell r="M4732">
            <v>307.43649559357181</v>
          </cell>
        </row>
        <row r="4733">
          <cell r="A4733">
            <v>4731</v>
          </cell>
          <cell r="B4733">
            <v>70</v>
          </cell>
          <cell r="C4733" t="str">
            <v>088</v>
          </cell>
          <cell r="D4733" t="str">
            <v xml:space="preserve">EASTON                       </v>
          </cell>
          <cell r="E4733">
            <v>0</v>
          </cell>
          <cell r="G4733">
            <v>8585</v>
          </cell>
          <cell r="H4733" t="str">
            <v>Other Non-Employee Insurance (5260)</v>
          </cell>
          <cell r="I4733">
            <v>187218</v>
          </cell>
          <cell r="J4733">
            <v>0</v>
          </cell>
          <cell r="K4733">
            <v>187218</v>
          </cell>
          <cell r="L4733">
            <v>0.43701454208150464</v>
          </cell>
          <cell r="M4733">
            <v>48.527216174183515</v>
          </cell>
        </row>
        <row r="4734">
          <cell r="A4734">
            <v>4732</v>
          </cell>
          <cell r="B4734">
            <v>71</v>
          </cell>
          <cell r="C4734" t="str">
            <v>088</v>
          </cell>
          <cell r="D4734" t="str">
            <v xml:space="preserve">EASTON                       </v>
          </cell>
          <cell r="E4734">
            <v>0</v>
          </cell>
          <cell r="G4734">
            <v>8590</v>
          </cell>
          <cell r="H4734" t="str">
            <v xml:space="preserve">Rental Lease of Equipment (5300)   </v>
          </cell>
          <cell r="I4734">
            <v>0</v>
          </cell>
          <cell r="J4734">
            <v>0</v>
          </cell>
          <cell r="K4734">
            <v>0</v>
          </cell>
          <cell r="L4734">
            <v>0</v>
          </cell>
          <cell r="M4734">
            <v>0</v>
          </cell>
        </row>
        <row r="4735">
          <cell r="A4735">
            <v>4733</v>
          </cell>
          <cell r="B4735">
            <v>72</v>
          </cell>
          <cell r="C4735" t="str">
            <v>088</v>
          </cell>
          <cell r="D4735" t="str">
            <v xml:space="preserve">EASTON                       </v>
          </cell>
          <cell r="E4735">
            <v>0</v>
          </cell>
          <cell r="G4735">
            <v>8595</v>
          </cell>
          <cell r="H4735" t="str">
            <v>Rental Lease  of Buildings (5350)</v>
          </cell>
          <cell r="I4735">
            <v>69480</v>
          </cell>
          <cell r="J4735">
            <v>0</v>
          </cell>
          <cell r="K4735">
            <v>69480</v>
          </cell>
          <cell r="L4735">
            <v>0.16218403350010652</v>
          </cell>
          <cell r="M4735">
            <v>18.009331259720064</v>
          </cell>
        </row>
        <row r="4736">
          <cell r="A4736">
            <v>4734</v>
          </cell>
          <cell r="B4736">
            <v>73</v>
          </cell>
          <cell r="C4736" t="str">
            <v>088</v>
          </cell>
          <cell r="D4736" t="str">
            <v xml:space="preserve">EASTON                       </v>
          </cell>
          <cell r="E4736">
            <v>0</v>
          </cell>
          <cell r="G4736">
            <v>8600</v>
          </cell>
          <cell r="H4736" t="str">
            <v>Short Term Interest RAN's (5400)</v>
          </cell>
          <cell r="I4736">
            <v>0</v>
          </cell>
          <cell r="J4736">
            <v>0</v>
          </cell>
          <cell r="K4736">
            <v>0</v>
          </cell>
          <cell r="L4736">
            <v>0</v>
          </cell>
          <cell r="M4736">
            <v>0</v>
          </cell>
        </row>
        <row r="4737">
          <cell r="A4737">
            <v>4735</v>
          </cell>
          <cell r="B4737">
            <v>74</v>
          </cell>
          <cell r="C4737" t="str">
            <v>088</v>
          </cell>
          <cell r="D4737" t="str">
            <v xml:space="preserve">EASTON                       </v>
          </cell>
          <cell r="E4737">
            <v>0</v>
          </cell>
          <cell r="G4737">
            <v>8610</v>
          </cell>
          <cell r="H4737" t="str">
            <v>Crossing Guards, Inspections, Bank Charges (5500)</v>
          </cell>
          <cell r="I4737">
            <v>29824</v>
          </cell>
          <cell r="J4737">
            <v>0</v>
          </cell>
          <cell r="K4737">
            <v>29824</v>
          </cell>
          <cell r="L4737">
            <v>6.9616819445986994E-2</v>
          </cell>
          <cell r="M4737">
            <v>7.7304302747537585</v>
          </cell>
        </row>
        <row r="4738">
          <cell r="A4738">
            <v>4736</v>
          </cell>
          <cell r="B4738">
            <v>75</v>
          </cell>
          <cell r="C4738" t="str">
            <v>088</v>
          </cell>
          <cell r="D4738" t="str">
            <v xml:space="preserve">EASTON                       </v>
          </cell>
          <cell r="E4738">
            <v>14</v>
          </cell>
          <cell r="F4738" t="str">
            <v xml:space="preserve">Payments To Out-Of-District Schools </v>
          </cell>
          <cell r="I4738">
            <v>2078316</v>
          </cell>
          <cell r="J4738">
            <v>611070</v>
          </cell>
          <cell r="K4738">
            <v>2689386</v>
          </cell>
          <cell r="L4738">
            <v>6.277712566475496</v>
          </cell>
          <cell r="M4738">
            <v>41825.598755832041</v>
          </cell>
        </row>
        <row r="4739">
          <cell r="A4739">
            <v>4737</v>
          </cell>
          <cell r="B4739">
            <v>76</v>
          </cell>
          <cell r="C4739" t="str">
            <v>088</v>
          </cell>
          <cell r="D4739" t="str">
            <v xml:space="preserve">EASTON                       </v>
          </cell>
          <cell r="E4739">
            <v>15</v>
          </cell>
          <cell r="F4739" t="str">
            <v>Tuition To Other Schools (9000)</v>
          </cell>
          <cell r="G4739" t="str">
            <v xml:space="preserve"> </v>
          </cell>
          <cell r="I4739">
            <v>1607960</v>
          </cell>
          <cell r="J4739">
            <v>611070</v>
          </cell>
          <cell r="K4739">
            <v>2219030</v>
          </cell>
          <cell r="L4739">
            <v>5.1797817480964499</v>
          </cell>
          <cell r="M4739">
            <v>34510.575427682736</v>
          </cell>
        </row>
        <row r="4740">
          <cell r="A4740">
            <v>4738</v>
          </cell>
          <cell r="B4740">
            <v>77</v>
          </cell>
          <cell r="C4740" t="str">
            <v>088</v>
          </cell>
          <cell r="D4740" t="str">
            <v xml:space="preserve">EASTON                       </v>
          </cell>
          <cell r="E4740">
            <v>16</v>
          </cell>
          <cell r="F4740" t="str">
            <v>Out-of-District Transportation (3300)</v>
          </cell>
          <cell r="I4740">
            <v>470356</v>
          </cell>
          <cell r="K4740">
            <v>470356</v>
          </cell>
          <cell r="L4740">
            <v>1.0979308183790457</v>
          </cell>
          <cell r="M4740">
            <v>7315.0233281493001</v>
          </cell>
        </row>
        <row r="4741">
          <cell r="A4741">
            <v>4739</v>
          </cell>
          <cell r="B4741">
            <v>78</v>
          </cell>
          <cell r="C4741" t="str">
            <v>088</v>
          </cell>
          <cell r="D4741" t="str">
            <v xml:space="preserve">EASTON                       </v>
          </cell>
          <cell r="E4741">
            <v>17</v>
          </cell>
          <cell r="F4741" t="str">
            <v>TOTAL EXPENDITURES</v>
          </cell>
          <cell r="I4741">
            <v>38697122</v>
          </cell>
          <cell r="J4741">
            <v>4143100</v>
          </cell>
          <cell r="K4741">
            <v>42840222</v>
          </cell>
          <cell r="L4741">
            <v>100.00000000000001</v>
          </cell>
          <cell r="M4741">
            <v>10922.219616041608</v>
          </cell>
        </row>
        <row r="4742">
          <cell r="A4742">
            <v>4740</v>
          </cell>
          <cell r="B4742">
            <v>79</v>
          </cell>
          <cell r="C4742" t="str">
            <v>088</v>
          </cell>
          <cell r="D4742" t="str">
            <v xml:space="preserve">EASTON                       </v>
          </cell>
          <cell r="E4742">
            <v>18</v>
          </cell>
          <cell r="F4742" t="str">
            <v>percentage of overall spending from the general fund</v>
          </cell>
          <cell r="I4742">
            <v>90.328948342051078</v>
          </cell>
        </row>
        <row r="4743">
          <cell r="A4743">
            <v>4741</v>
          </cell>
          <cell r="B4743">
            <v>1</v>
          </cell>
          <cell r="C4743" t="str">
            <v>089</v>
          </cell>
          <cell r="D4743" t="str">
            <v xml:space="preserve">EDGARTOWN                    </v>
          </cell>
          <cell r="E4743">
            <v>1</v>
          </cell>
          <cell r="F4743" t="str">
            <v>In-District FTE Average Membership</v>
          </cell>
          <cell r="G4743" t="str">
            <v xml:space="preserve"> </v>
          </cell>
        </row>
        <row r="4744">
          <cell r="A4744">
            <v>4742</v>
          </cell>
          <cell r="B4744">
            <v>2</v>
          </cell>
          <cell r="C4744" t="str">
            <v>089</v>
          </cell>
          <cell r="D4744" t="str">
            <v xml:space="preserve">EDGARTOWN                    </v>
          </cell>
          <cell r="E4744">
            <v>2</v>
          </cell>
          <cell r="F4744" t="str">
            <v>Out-of-District FTE Average Membership</v>
          </cell>
          <cell r="G4744" t="str">
            <v xml:space="preserve"> </v>
          </cell>
        </row>
        <row r="4745">
          <cell r="A4745">
            <v>4743</v>
          </cell>
          <cell r="B4745">
            <v>3</v>
          </cell>
          <cell r="C4745" t="str">
            <v>089</v>
          </cell>
          <cell r="D4745" t="str">
            <v xml:space="preserve">EDGARTOWN                    </v>
          </cell>
          <cell r="E4745">
            <v>3</v>
          </cell>
          <cell r="F4745" t="str">
            <v>Total FTE Average Membership</v>
          </cell>
          <cell r="G4745" t="str">
            <v xml:space="preserve"> </v>
          </cell>
        </row>
        <row r="4746">
          <cell r="A4746">
            <v>4744</v>
          </cell>
          <cell r="B4746">
            <v>4</v>
          </cell>
          <cell r="C4746" t="str">
            <v>089</v>
          </cell>
          <cell r="D4746" t="str">
            <v xml:space="preserve">EDGARTOWN                    </v>
          </cell>
          <cell r="E4746">
            <v>4</v>
          </cell>
          <cell r="F4746" t="str">
            <v>Administration</v>
          </cell>
          <cell r="G4746" t="str">
            <v xml:space="preserve"> </v>
          </cell>
          <cell r="I4746">
            <v>164332</v>
          </cell>
          <cell r="J4746">
            <v>244</v>
          </cell>
          <cell r="K4746">
            <v>164576</v>
          </cell>
          <cell r="L4746">
            <v>1.8758428133630092</v>
          </cell>
          <cell r="M4746">
            <v>490.97852028639619</v>
          </cell>
        </row>
        <row r="4747">
          <cell r="A4747">
            <v>4745</v>
          </cell>
          <cell r="B4747">
            <v>5</v>
          </cell>
          <cell r="C4747" t="str">
            <v>089</v>
          </cell>
          <cell r="D4747" t="str">
            <v xml:space="preserve">EDGARTOWN                    </v>
          </cell>
          <cell r="E4747">
            <v>0</v>
          </cell>
          <cell r="G4747">
            <v>8300</v>
          </cell>
          <cell r="H4747" t="str">
            <v>School Committee (1110)</v>
          </cell>
          <cell r="I4747">
            <v>9447</v>
          </cell>
          <cell r="J4747">
            <v>0</v>
          </cell>
          <cell r="K4747">
            <v>9447</v>
          </cell>
          <cell r="L4747">
            <v>0.10767722546325313</v>
          </cell>
          <cell r="M4747">
            <v>28.183174224343677</v>
          </cell>
        </row>
        <row r="4748">
          <cell r="A4748">
            <v>4746</v>
          </cell>
          <cell r="B4748">
            <v>6</v>
          </cell>
          <cell r="C4748" t="str">
            <v>089</v>
          </cell>
          <cell r="D4748" t="str">
            <v xml:space="preserve">EDGARTOWN                    </v>
          </cell>
          <cell r="E4748">
            <v>0</v>
          </cell>
          <cell r="G4748">
            <v>8305</v>
          </cell>
          <cell r="H4748" t="str">
            <v>Superintendent (1210)</v>
          </cell>
          <cell r="I4748">
            <v>45326</v>
          </cell>
          <cell r="J4748">
            <v>0</v>
          </cell>
          <cell r="K4748">
            <v>45326</v>
          </cell>
          <cell r="L4748">
            <v>0.51662728076081421</v>
          </cell>
          <cell r="M4748">
            <v>135.22076372315036</v>
          </cell>
        </row>
        <row r="4749">
          <cell r="A4749">
            <v>4747</v>
          </cell>
          <cell r="B4749">
            <v>7</v>
          </cell>
          <cell r="C4749" t="str">
            <v>089</v>
          </cell>
          <cell r="D4749" t="str">
            <v xml:space="preserve">EDGARTOWN                    </v>
          </cell>
          <cell r="E4749">
            <v>0</v>
          </cell>
          <cell r="G4749">
            <v>8310</v>
          </cell>
          <cell r="H4749" t="str">
            <v>Assistant Superintendents (1220)</v>
          </cell>
          <cell r="I4749">
            <v>0</v>
          </cell>
          <cell r="J4749">
            <v>0</v>
          </cell>
          <cell r="K4749">
            <v>0</v>
          </cell>
          <cell r="L4749">
            <v>0</v>
          </cell>
          <cell r="M4749">
            <v>0</v>
          </cell>
        </row>
        <row r="4750">
          <cell r="A4750">
            <v>4748</v>
          </cell>
          <cell r="B4750">
            <v>8</v>
          </cell>
          <cell r="C4750" t="str">
            <v>089</v>
          </cell>
          <cell r="D4750" t="str">
            <v xml:space="preserve">EDGARTOWN                    </v>
          </cell>
          <cell r="E4750">
            <v>0</v>
          </cell>
          <cell r="G4750">
            <v>8315</v>
          </cell>
          <cell r="H4750" t="str">
            <v>Other District-Wide Administration (1230)</v>
          </cell>
          <cell r="I4750">
            <v>0</v>
          </cell>
          <cell r="J4750">
            <v>0</v>
          </cell>
          <cell r="K4750">
            <v>0</v>
          </cell>
          <cell r="L4750">
            <v>0</v>
          </cell>
          <cell r="M4750">
            <v>0</v>
          </cell>
        </row>
        <row r="4751">
          <cell r="A4751">
            <v>4749</v>
          </cell>
          <cell r="B4751">
            <v>9</v>
          </cell>
          <cell r="C4751" t="str">
            <v>089</v>
          </cell>
          <cell r="D4751" t="str">
            <v xml:space="preserve">EDGARTOWN                    </v>
          </cell>
          <cell r="E4751">
            <v>0</v>
          </cell>
          <cell r="G4751">
            <v>8320</v>
          </cell>
          <cell r="H4751" t="str">
            <v>Business and Finance (1410)</v>
          </cell>
          <cell r="I4751">
            <v>105806</v>
          </cell>
          <cell r="J4751">
            <v>244</v>
          </cell>
          <cell r="K4751">
            <v>106050</v>
          </cell>
          <cell r="L4751">
            <v>1.2087614862261031</v>
          </cell>
          <cell r="M4751">
            <v>316.37828162291169</v>
          </cell>
        </row>
        <row r="4752">
          <cell r="A4752">
            <v>4750</v>
          </cell>
          <cell r="B4752">
            <v>10</v>
          </cell>
          <cell r="C4752" t="str">
            <v>089</v>
          </cell>
          <cell r="D4752" t="str">
            <v xml:space="preserve">EDGARTOWN                    </v>
          </cell>
          <cell r="E4752">
            <v>0</v>
          </cell>
          <cell r="G4752">
            <v>8325</v>
          </cell>
          <cell r="H4752" t="str">
            <v>Human Resources and Benefits (1420)</v>
          </cell>
          <cell r="I4752">
            <v>0</v>
          </cell>
          <cell r="J4752">
            <v>0</v>
          </cell>
          <cell r="K4752">
            <v>0</v>
          </cell>
          <cell r="L4752">
            <v>0</v>
          </cell>
          <cell r="M4752">
            <v>0</v>
          </cell>
        </row>
        <row r="4753">
          <cell r="A4753">
            <v>4751</v>
          </cell>
          <cell r="B4753">
            <v>11</v>
          </cell>
          <cell r="C4753" t="str">
            <v>089</v>
          </cell>
          <cell r="D4753" t="str">
            <v xml:space="preserve">EDGARTOWN                    </v>
          </cell>
          <cell r="E4753">
            <v>0</v>
          </cell>
          <cell r="G4753">
            <v>8330</v>
          </cell>
          <cell r="H4753" t="str">
            <v>Legal Service For School Committee (1430)</v>
          </cell>
          <cell r="I4753">
            <v>3149</v>
          </cell>
          <cell r="J4753">
            <v>0</v>
          </cell>
          <cell r="K4753">
            <v>3149</v>
          </cell>
          <cell r="L4753">
            <v>3.5892408487751049E-2</v>
          </cell>
          <cell r="M4753">
            <v>9.3943914081145596</v>
          </cell>
        </row>
        <row r="4754">
          <cell r="A4754">
            <v>4752</v>
          </cell>
          <cell r="B4754">
            <v>12</v>
          </cell>
          <cell r="C4754" t="str">
            <v>089</v>
          </cell>
          <cell r="D4754" t="str">
            <v xml:space="preserve">EDGARTOWN                    </v>
          </cell>
          <cell r="E4754">
            <v>0</v>
          </cell>
          <cell r="G4754">
            <v>8335</v>
          </cell>
          <cell r="H4754" t="str">
            <v>Legal Settlements (1435)</v>
          </cell>
          <cell r="I4754">
            <v>0</v>
          </cell>
          <cell r="J4754">
            <v>0</v>
          </cell>
          <cell r="K4754">
            <v>0</v>
          </cell>
          <cell r="L4754">
            <v>0</v>
          </cell>
          <cell r="M4754">
            <v>0</v>
          </cell>
        </row>
        <row r="4755">
          <cell r="A4755">
            <v>4753</v>
          </cell>
          <cell r="B4755">
            <v>13</v>
          </cell>
          <cell r="C4755" t="str">
            <v>089</v>
          </cell>
          <cell r="D4755" t="str">
            <v xml:space="preserve">EDGARTOWN                    </v>
          </cell>
          <cell r="E4755">
            <v>0</v>
          </cell>
          <cell r="G4755">
            <v>8340</v>
          </cell>
          <cell r="H4755" t="str">
            <v>District-wide Information Mgmt and Tech (1450)</v>
          </cell>
          <cell r="I4755">
            <v>604</v>
          </cell>
          <cell r="J4755">
            <v>0</v>
          </cell>
          <cell r="K4755">
            <v>604</v>
          </cell>
          <cell r="L4755">
            <v>6.8844124250878472E-3</v>
          </cell>
          <cell r="M4755">
            <v>1.801909307875895</v>
          </cell>
        </row>
        <row r="4756">
          <cell r="A4756">
            <v>4754</v>
          </cell>
          <cell r="B4756">
            <v>14</v>
          </cell>
          <cell r="C4756" t="str">
            <v>089</v>
          </cell>
          <cell r="D4756" t="str">
            <v xml:space="preserve">EDGARTOWN                    </v>
          </cell>
          <cell r="E4756">
            <v>5</v>
          </cell>
          <cell r="F4756" t="str">
            <v xml:space="preserve">Instructional Leadership </v>
          </cell>
          <cell r="I4756">
            <v>553910</v>
          </cell>
          <cell r="J4756">
            <v>2395</v>
          </cell>
          <cell r="K4756">
            <v>556305</v>
          </cell>
          <cell r="L4756">
            <v>6.3407832022160511</v>
          </cell>
          <cell r="M4756">
            <v>1659.6211217183773</v>
          </cell>
        </row>
        <row r="4757">
          <cell r="A4757">
            <v>4755</v>
          </cell>
          <cell r="B4757">
            <v>15</v>
          </cell>
          <cell r="C4757" t="str">
            <v>089</v>
          </cell>
          <cell r="D4757" t="str">
            <v xml:space="preserve">EDGARTOWN                    </v>
          </cell>
          <cell r="E4757">
            <v>0</v>
          </cell>
          <cell r="G4757">
            <v>8345</v>
          </cell>
          <cell r="H4757" t="str">
            <v>Curriculum Directors  (Supervisory) (2110)</v>
          </cell>
          <cell r="I4757">
            <v>61167</v>
          </cell>
          <cell r="J4757">
            <v>0</v>
          </cell>
          <cell r="K4757">
            <v>61167</v>
          </cell>
          <cell r="L4757">
            <v>0.69718353444594106</v>
          </cell>
          <cell r="M4757">
            <v>182.47911694510739</v>
          </cell>
        </row>
        <row r="4758">
          <cell r="A4758">
            <v>4756</v>
          </cell>
          <cell r="B4758">
            <v>16</v>
          </cell>
          <cell r="C4758" t="str">
            <v>089</v>
          </cell>
          <cell r="D4758" t="str">
            <v xml:space="preserve">EDGARTOWN                    </v>
          </cell>
          <cell r="E4758">
            <v>0</v>
          </cell>
          <cell r="G4758">
            <v>8350</v>
          </cell>
          <cell r="H4758" t="str">
            <v>Department Heads  (Non-Supervisory) (2120)</v>
          </cell>
          <cell r="I4758">
            <v>0</v>
          </cell>
          <cell r="J4758">
            <v>0</v>
          </cell>
          <cell r="K4758">
            <v>0</v>
          </cell>
          <cell r="L4758">
            <v>0</v>
          </cell>
          <cell r="M4758">
            <v>0</v>
          </cell>
        </row>
        <row r="4759">
          <cell r="A4759">
            <v>4757</v>
          </cell>
          <cell r="B4759">
            <v>17</v>
          </cell>
          <cell r="C4759" t="str">
            <v>089</v>
          </cell>
          <cell r="D4759" t="str">
            <v xml:space="preserve">EDGARTOWN                    </v>
          </cell>
          <cell r="E4759">
            <v>0</v>
          </cell>
          <cell r="G4759">
            <v>8355</v>
          </cell>
          <cell r="H4759" t="str">
            <v>School Leadership-Building (2210)</v>
          </cell>
          <cell r="I4759">
            <v>382972</v>
          </cell>
          <cell r="J4759">
            <v>0</v>
          </cell>
          <cell r="K4759">
            <v>382972</v>
          </cell>
          <cell r="L4759">
            <v>4.365127806723085</v>
          </cell>
          <cell r="M4759">
            <v>1142.5178997613366</v>
          </cell>
        </row>
        <row r="4760">
          <cell r="A4760">
            <v>4758</v>
          </cell>
          <cell r="B4760">
            <v>18</v>
          </cell>
          <cell r="C4760" t="str">
            <v>089</v>
          </cell>
          <cell r="D4760" t="str">
            <v xml:space="preserve">EDGARTOWN                    </v>
          </cell>
          <cell r="E4760">
            <v>0</v>
          </cell>
          <cell r="G4760">
            <v>8360</v>
          </cell>
          <cell r="H4760" t="str">
            <v>Curriculum Leaders/Dept Heads-Building Level (2220)</v>
          </cell>
          <cell r="I4760">
            <v>0</v>
          </cell>
          <cell r="J4760">
            <v>0</v>
          </cell>
          <cell r="K4760">
            <v>0</v>
          </cell>
          <cell r="L4760">
            <v>0</v>
          </cell>
          <cell r="M4760">
            <v>0</v>
          </cell>
        </row>
        <row r="4761">
          <cell r="A4761">
            <v>4759</v>
          </cell>
          <cell r="B4761">
            <v>19</v>
          </cell>
          <cell r="C4761" t="str">
            <v>089</v>
          </cell>
          <cell r="D4761" t="str">
            <v xml:space="preserve">EDGARTOWN                    </v>
          </cell>
          <cell r="E4761">
            <v>0</v>
          </cell>
          <cell r="G4761">
            <v>8365</v>
          </cell>
          <cell r="H4761" t="str">
            <v>Building Technology (2250)</v>
          </cell>
          <cell r="I4761">
            <v>64436</v>
          </cell>
          <cell r="J4761">
            <v>2395</v>
          </cell>
          <cell r="K4761">
            <v>66831</v>
          </cell>
          <cell r="L4761">
            <v>0.76174199798186415</v>
          </cell>
          <cell r="M4761">
            <v>199.37649164677805</v>
          </cell>
        </row>
        <row r="4762">
          <cell r="A4762">
            <v>4760</v>
          </cell>
          <cell r="B4762">
            <v>20</v>
          </cell>
          <cell r="C4762" t="str">
            <v>089</v>
          </cell>
          <cell r="D4762" t="str">
            <v xml:space="preserve">EDGARTOWN                    </v>
          </cell>
          <cell r="E4762">
            <v>0</v>
          </cell>
          <cell r="G4762">
            <v>8380</v>
          </cell>
          <cell r="H4762" t="str">
            <v>Instructional Coordinators and Team Leaders (2315)</v>
          </cell>
          <cell r="I4762">
            <v>45335</v>
          </cell>
          <cell r="J4762">
            <v>0</v>
          </cell>
          <cell r="K4762">
            <v>45335</v>
          </cell>
          <cell r="L4762">
            <v>0.51672986306516155</v>
          </cell>
          <cell r="M4762">
            <v>135.24761336515513</v>
          </cell>
        </row>
        <row r="4763">
          <cell r="A4763">
            <v>4761</v>
          </cell>
          <cell r="B4763">
            <v>21</v>
          </cell>
          <cell r="C4763" t="str">
            <v>089</v>
          </cell>
          <cell r="D4763" t="str">
            <v xml:space="preserve">EDGARTOWN                    </v>
          </cell>
          <cell r="E4763">
            <v>6</v>
          </cell>
          <cell r="F4763" t="str">
            <v>Classroom and Specialist Teachers</v>
          </cell>
          <cell r="I4763">
            <v>2691104</v>
          </cell>
          <cell r="J4763">
            <v>100000</v>
          </cell>
          <cell r="K4763">
            <v>2791104</v>
          </cell>
          <cell r="L4763">
            <v>31.813097777007272</v>
          </cell>
          <cell r="M4763">
            <v>8326.6825775656325</v>
          </cell>
        </row>
        <row r="4764">
          <cell r="A4764">
            <v>4762</v>
          </cell>
          <cell r="B4764">
            <v>22</v>
          </cell>
          <cell r="C4764" t="str">
            <v>089</v>
          </cell>
          <cell r="D4764" t="str">
            <v xml:space="preserve">EDGARTOWN                    </v>
          </cell>
          <cell r="E4764">
            <v>0</v>
          </cell>
          <cell r="G4764">
            <v>8370</v>
          </cell>
          <cell r="H4764" t="str">
            <v>Teachers, Classroom (2305)</v>
          </cell>
          <cell r="I4764">
            <v>2509990</v>
          </cell>
          <cell r="J4764">
            <v>100000</v>
          </cell>
          <cell r="K4764">
            <v>2609990</v>
          </cell>
          <cell r="L4764">
            <v>29.748754280389125</v>
          </cell>
          <cell r="M4764">
            <v>7786.3663484486879</v>
          </cell>
        </row>
        <row r="4765">
          <cell r="A4765">
            <v>4763</v>
          </cell>
          <cell r="B4765">
            <v>23</v>
          </cell>
          <cell r="C4765" t="str">
            <v>089</v>
          </cell>
          <cell r="D4765" t="str">
            <v xml:space="preserve">EDGARTOWN                    </v>
          </cell>
          <cell r="E4765">
            <v>0</v>
          </cell>
          <cell r="G4765">
            <v>8375</v>
          </cell>
          <cell r="H4765" t="str">
            <v>Teachers, Specialists  (2310)</v>
          </cell>
          <cell r="I4765">
            <v>181114</v>
          </cell>
          <cell r="J4765">
            <v>0</v>
          </cell>
          <cell r="K4765">
            <v>181114</v>
          </cell>
          <cell r="L4765">
            <v>2.0643434966181462</v>
          </cell>
          <cell r="M4765">
            <v>540.31622911694512</v>
          </cell>
        </row>
        <row r="4766">
          <cell r="A4766">
            <v>4764</v>
          </cell>
          <cell r="B4766">
            <v>24</v>
          </cell>
          <cell r="C4766" t="str">
            <v>089</v>
          </cell>
          <cell r="D4766" t="str">
            <v xml:space="preserve">EDGARTOWN                    </v>
          </cell>
          <cell r="E4766">
            <v>7</v>
          </cell>
          <cell r="F4766" t="str">
            <v>Other Teaching Services</v>
          </cell>
          <cell r="I4766">
            <v>832263</v>
          </cell>
          <cell r="J4766">
            <v>28697</v>
          </cell>
          <cell r="K4766">
            <v>860960</v>
          </cell>
          <cell r="L4766">
            <v>9.8132511945424383</v>
          </cell>
          <cell r="M4766">
            <v>2568.496420047733</v>
          </cell>
        </row>
        <row r="4767">
          <cell r="A4767">
            <v>4765</v>
          </cell>
          <cell r="B4767">
            <v>25</v>
          </cell>
          <cell r="C4767" t="str">
            <v>089</v>
          </cell>
          <cell r="D4767" t="str">
            <v xml:space="preserve">EDGARTOWN                    </v>
          </cell>
          <cell r="E4767">
            <v>0</v>
          </cell>
          <cell r="G4767">
            <v>8385</v>
          </cell>
          <cell r="H4767" t="str">
            <v>Medical/ Therapeutic Services (2320)</v>
          </cell>
          <cell r="I4767">
            <v>25376</v>
          </cell>
          <cell r="J4767">
            <v>0</v>
          </cell>
          <cell r="K4767">
            <v>25376</v>
          </cell>
          <cell r="L4767">
            <v>0.28923650612422058</v>
          </cell>
          <cell r="M4767">
            <v>75.704057279236281</v>
          </cell>
        </row>
        <row r="4768">
          <cell r="A4768">
            <v>4766</v>
          </cell>
          <cell r="B4768">
            <v>26</v>
          </cell>
          <cell r="C4768" t="str">
            <v>089</v>
          </cell>
          <cell r="D4768" t="str">
            <v xml:space="preserve">EDGARTOWN                    </v>
          </cell>
          <cell r="E4768">
            <v>0</v>
          </cell>
          <cell r="G4768">
            <v>8390</v>
          </cell>
          <cell r="H4768" t="str">
            <v>Substitute Teachers (2325)</v>
          </cell>
          <cell r="I4768">
            <v>45983</v>
          </cell>
          <cell r="J4768">
            <v>0</v>
          </cell>
          <cell r="K4768">
            <v>45983</v>
          </cell>
          <cell r="L4768">
            <v>0.52411578897816968</v>
          </cell>
          <cell r="M4768">
            <v>137.18078758949881</v>
          </cell>
        </row>
        <row r="4769">
          <cell r="A4769">
            <v>4767</v>
          </cell>
          <cell r="B4769">
            <v>27</v>
          </cell>
          <cell r="C4769" t="str">
            <v>089</v>
          </cell>
          <cell r="D4769" t="str">
            <v xml:space="preserve">EDGARTOWN                    </v>
          </cell>
          <cell r="E4769">
            <v>0</v>
          </cell>
          <cell r="G4769">
            <v>8395</v>
          </cell>
          <cell r="H4769" t="str">
            <v>Non-Clerical Paraprofs./Instructional Assistants (2330)</v>
          </cell>
          <cell r="I4769">
            <v>656774</v>
          </cell>
          <cell r="J4769">
            <v>28697</v>
          </cell>
          <cell r="K4769">
            <v>685471</v>
          </cell>
          <cell r="L4769">
            <v>7.8130216381413771</v>
          </cell>
          <cell r="M4769">
            <v>2044.9612171837709</v>
          </cell>
        </row>
        <row r="4770">
          <cell r="A4770">
            <v>4768</v>
          </cell>
          <cell r="B4770">
            <v>28</v>
          </cell>
          <cell r="C4770" t="str">
            <v>089</v>
          </cell>
          <cell r="D4770" t="str">
            <v xml:space="preserve">EDGARTOWN                    </v>
          </cell>
          <cell r="E4770">
            <v>0</v>
          </cell>
          <cell r="G4770">
            <v>8400</v>
          </cell>
          <cell r="H4770" t="str">
            <v>Librarians and Media Center Directors (2340)</v>
          </cell>
          <cell r="I4770">
            <v>104130</v>
          </cell>
          <cell r="J4770">
            <v>0</v>
          </cell>
          <cell r="K4770">
            <v>104130</v>
          </cell>
          <cell r="L4770">
            <v>1.1868772612986715</v>
          </cell>
          <cell r="M4770">
            <v>310.65035799522673</v>
          </cell>
        </row>
        <row r="4771">
          <cell r="A4771">
            <v>4769</v>
          </cell>
          <cell r="B4771">
            <v>29</v>
          </cell>
          <cell r="C4771" t="str">
            <v>089</v>
          </cell>
          <cell r="D4771" t="str">
            <v xml:space="preserve">EDGARTOWN                    </v>
          </cell>
          <cell r="E4771">
            <v>8</v>
          </cell>
          <cell r="F4771" t="str">
            <v>Professional Development</v>
          </cell>
          <cell r="I4771">
            <v>78182</v>
          </cell>
          <cell r="J4771">
            <v>0</v>
          </cell>
          <cell r="K4771">
            <v>78182</v>
          </cell>
          <cell r="L4771">
            <v>0.89112107983148692</v>
          </cell>
          <cell r="M4771">
            <v>233.23985680190933</v>
          </cell>
        </row>
        <row r="4772">
          <cell r="A4772">
            <v>4770</v>
          </cell>
          <cell r="B4772">
            <v>30</v>
          </cell>
          <cell r="C4772" t="str">
            <v>089</v>
          </cell>
          <cell r="D4772" t="str">
            <v xml:space="preserve">EDGARTOWN                    </v>
          </cell>
          <cell r="E4772">
            <v>0</v>
          </cell>
          <cell r="G4772">
            <v>8405</v>
          </cell>
          <cell r="H4772" t="str">
            <v>Professional Development Leadership (2351)</v>
          </cell>
          <cell r="I4772">
            <v>0</v>
          </cell>
          <cell r="J4772">
            <v>0</v>
          </cell>
          <cell r="K4772">
            <v>0</v>
          </cell>
          <cell r="L4772">
            <v>0</v>
          </cell>
          <cell r="M4772">
            <v>0</v>
          </cell>
        </row>
        <row r="4773">
          <cell r="A4773">
            <v>4771</v>
          </cell>
          <cell r="B4773">
            <v>31</v>
          </cell>
          <cell r="C4773" t="str">
            <v>089</v>
          </cell>
          <cell r="D4773" t="str">
            <v xml:space="preserve">EDGARTOWN                    </v>
          </cell>
          <cell r="E4773">
            <v>0</v>
          </cell>
          <cell r="G4773">
            <v>8410</v>
          </cell>
          <cell r="H4773" t="str">
            <v>Teacher/Instructional Staff-Professional Days (2353)</v>
          </cell>
          <cell r="I4773">
            <v>44852</v>
          </cell>
          <cell r="J4773">
            <v>0</v>
          </cell>
          <cell r="K4773">
            <v>44852</v>
          </cell>
          <cell r="L4773">
            <v>0.51122461273185449</v>
          </cell>
          <cell r="M4773">
            <v>133.80668257756562</v>
          </cell>
        </row>
        <row r="4774">
          <cell r="A4774">
            <v>4772</v>
          </cell>
          <cell r="B4774">
            <v>32</v>
          </cell>
          <cell r="C4774" t="str">
            <v>089</v>
          </cell>
          <cell r="D4774" t="str">
            <v xml:space="preserve">EDGARTOWN                    </v>
          </cell>
          <cell r="E4774">
            <v>0</v>
          </cell>
          <cell r="G4774">
            <v>8415</v>
          </cell>
          <cell r="H4774" t="str">
            <v>Substitutes for Instructional Staff at Prof. Dev. (2355)</v>
          </cell>
          <cell r="I4774">
            <v>3640</v>
          </cell>
          <cell r="J4774">
            <v>0</v>
          </cell>
          <cell r="K4774">
            <v>3640</v>
          </cell>
          <cell r="L4774">
            <v>4.1488843091589012E-2</v>
          </cell>
          <cell r="M4774">
            <v>10.859188544152746</v>
          </cell>
        </row>
        <row r="4775">
          <cell r="A4775">
            <v>4773</v>
          </cell>
          <cell r="B4775">
            <v>33</v>
          </cell>
          <cell r="C4775" t="str">
            <v>089</v>
          </cell>
          <cell r="D4775" t="str">
            <v xml:space="preserve">EDGARTOWN                    </v>
          </cell>
          <cell r="E4775">
            <v>0</v>
          </cell>
          <cell r="G4775">
            <v>8420</v>
          </cell>
          <cell r="H4775" t="str">
            <v>Prof. Dev.  Stipends, Providers and Expenses (2357)</v>
          </cell>
          <cell r="I4775">
            <v>29690</v>
          </cell>
          <cell r="J4775">
            <v>0</v>
          </cell>
          <cell r="K4775">
            <v>29690</v>
          </cell>
          <cell r="L4775">
            <v>0.33840762400804336</v>
          </cell>
          <cell r="M4775">
            <v>88.57398568019093</v>
          </cell>
        </row>
        <row r="4776">
          <cell r="A4776">
            <v>4774</v>
          </cell>
          <cell r="B4776">
            <v>34</v>
          </cell>
          <cell r="C4776" t="str">
            <v>089</v>
          </cell>
          <cell r="D4776" t="str">
            <v xml:space="preserve">EDGARTOWN                    </v>
          </cell>
          <cell r="E4776">
            <v>9</v>
          </cell>
          <cell r="F4776" t="str">
            <v>Instructional Materials, Equipment and Technology</v>
          </cell>
          <cell r="I4776">
            <v>202109</v>
          </cell>
          <cell r="J4776">
            <v>15277</v>
          </cell>
          <cell r="K4776">
            <v>217386</v>
          </cell>
          <cell r="L4776">
            <v>2.477772979205541</v>
          </cell>
          <cell r="M4776">
            <v>648.5262529832936</v>
          </cell>
        </row>
        <row r="4777">
          <cell r="A4777">
            <v>4775</v>
          </cell>
          <cell r="B4777">
            <v>35</v>
          </cell>
          <cell r="C4777" t="str">
            <v>089</v>
          </cell>
          <cell r="D4777" t="str">
            <v xml:space="preserve">EDGARTOWN                    </v>
          </cell>
          <cell r="E4777">
            <v>0</v>
          </cell>
          <cell r="G4777">
            <v>8425</v>
          </cell>
          <cell r="H4777" t="str">
            <v>Textbooks &amp; Related Software/Media/Materials (2410)</v>
          </cell>
          <cell r="I4777">
            <v>31400</v>
          </cell>
          <cell r="J4777">
            <v>0</v>
          </cell>
          <cell r="K4777">
            <v>31400</v>
          </cell>
          <cell r="L4777">
            <v>0.35789826183403711</v>
          </cell>
          <cell r="M4777">
            <v>93.675417661097853</v>
          </cell>
        </row>
        <row r="4778">
          <cell r="A4778">
            <v>4776</v>
          </cell>
          <cell r="B4778">
            <v>36</v>
          </cell>
          <cell r="C4778" t="str">
            <v>089</v>
          </cell>
          <cell r="D4778" t="str">
            <v xml:space="preserve">EDGARTOWN                    </v>
          </cell>
          <cell r="E4778">
            <v>0</v>
          </cell>
          <cell r="G4778">
            <v>8430</v>
          </cell>
          <cell r="H4778" t="str">
            <v>Other Instructional Materials (2415)</v>
          </cell>
          <cell r="I4778">
            <v>8034</v>
          </cell>
          <cell r="J4778">
            <v>0</v>
          </cell>
          <cell r="K4778">
            <v>8034</v>
          </cell>
          <cell r="L4778">
            <v>9.1571803680721472E-2</v>
          </cell>
          <cell r="M4778">
            <v>23.967780429594274</v>
          </cell>
        </row>
        <row r="4779">
          <cell r="A4779">
            <v>4777</v>
          </cell>
          <cell r="B4779">
            <v>37</v>
          </cell>
          <cell r="C4779" t="str">
            <v>089</v>
          </cell>
          <cell r="D4779" t="str">
            <v xml:space="preserve">EDGARTOWN                    </v>
          </cell>
          <cell r="E4779">
            <v>0</v>
          </cell>
          <cell r="G4779">
            <v>8435</v>
          </cell>
          <cell r="H4779" t="str">
            <v>Instructional Equipment (2420)</v>
          </cell>
          <cell r="I4779">
            <v>11008</v>
          </cell>
          <cell r="J4779">
            <v>0</v>
          </cell>
          <cell r="K4779">
            <v>11008</v>
          </cell>
          <cell r="L4779">
            <v>0.12546955625060766</v>
          </cell>
          <cell r="M4779">
            <v>32.840095465393794</v>
          </cell>
        </row>
        <row r="4780">
          <cell r="A4780">
            <v>4778</v>
          </cell>
          <cell r="B4780">
            <v>38</v>
          </cell>
          <cell r="C4780" t="str">
            <v>089</v>
          </cell>
          <cell r="D4780" t="str">
            <v xml:space="preserve">EDGARTOWN                    </v>
          </cell>
          <cell r="E4780">
            <v>0</v>
          </cell>
          <cell r="G4780">
            <v>8440</v>
          </cell>
          <cell r="H4780" t="str">
            <v>General Supplies (2430)</v>
          </cell>
          <cell r="I4780">
            <v>54267</v>
          </cell>
          <cell r="J4780">
            <v>0</v>
          </cell>
          <cell r="K4780">
            <v>54267</v>
          </cell>
          <cell r="L4780">
            <v>0.61853710111298377</v>
          </cell>
          <cell r="M4780">
            <v>161.89439140811456</v>
          </cell>
        </row>
        <row r="4781">
          <cell r="A4781">
            <v>4779</v>
          </cell>
          <cell r="B4781">
            <v>39</v>
          </cell>
          <cell r="C4781" t="str">
            <v>089</v>
          </cell>
          <cell r="D4781" t="str">
            <v xml:space="preserve">EDGARTOWN                    </v>
          </cell>
          <cell r="E4781">
            <v>0</v>
          </cell>
          <cell r="G4781">
            <v>8445</v>
          </cell>
          <cell r="H4781" t="str">
            <v>Other Instructional Services (2440)</v>
          </cell>
          <cell r="I4781">
            <v>51432</v>
          </cell>
          <cell r="J4781">
            <v>15277</v>
          </cell>
          <cell r="K4781">
            <v>66709</v>
          </cell>
          <cell r="L4781">
            <v>0.76035143785626691</v>
          </cell>
          <cell r="M4781">
            <v>199.01252983293557</v>
          </cell>
        </row>
        <row r="4782">
          <cell r="A4782">
            <v>4780</v>
          </cell>
          <cell r="B4782">
            <v>40</v>
          </cell>
          <cell r="C4782" t="str">
            <v>089</v>
          </cell>
          <cell r="D4782" t="str">
            <v xml:space="preserve">EDGARTOWN                    </v>
          </cell>
          <cell r="E4782">
            <v>0</v>
          </cell>
          <cell r="G4782">
            <v>8450</v>
          </cell>
          <cell r="H4782" t="str">
            <v>Classroom Instructional Technology (2451)</v>
          </cell>
          <cell r="I4782">
            <v>26254</v>
          </cell>
          <cell r="J4782">
            <v>0</v>
          </cell>
          <cell r="K4782">
            <v>26254</v>
          </cell>
          <cell r="L4782">
            <v>0.29924397981499395</v>
          </cell>
          <cell r="M4782">
            <v>78.323389021479713</v>
          </cell>
        </row>
        <row r="4783">
          <cell r="A4783">
            <v>4781</v>
          </cell>
          <cell r="B4783">
            <v>41</v>
          </cell>
          <cell r="C4783" t="str">
            <v>089</v>
          </cell>
          <cell r="D4783" t="str">
            <v xml:space="preserve">EDGARTOWN                    </v>
          </cell>
          <cell r="E4783">
            <v>0</v>
          </cell>
          <cell r="G4783">
            <v>8455</v>
          </cell>
          <cell r="H4783" t="str">
            <v>Other Instructional Hardware  (2453)</v>
          </cell>
          <cell r="I4783">
            <v>13684</v>
          </cell>
          <cell r="J4783">
            <v>0</v>
          </cell>
          <cell r="K4783">
            <v>13684</v>
          </cell>
          <cell r="L4783">
            <v>0.1559706947432154</v>
          </cell>
          <cell r="M4783">
            <v>40.823389021479713</v>
          </cell>
        </row>
        <row r="4784">
          <cell r="A4784">
            <v>4782</v>
          </cell>
          <cell r="B4784">
            <v>42</v>
          </cell>
          <cell r="C4784" t="str">
            <v>089</v>
          </cell>
          <cell r="D4784" t="str">
            <v xml:space="preserve">EDGARTOWN                    </v>
          </cell>
          <cell r="E4784">
            <v>0</v>
          </cell>
          <cell r="G4784">
            <v>8460</v>
          </cell>
          <cell r="H4784" t="str">
            <v>Instructional Software (2455)</v>
          </cell>
          <cell r="I4784">
            <v>6030</v>
          </cell>
          <cell r="J4784">
            <v>0</v>
          </cell>
          <cell r="K4784">
            <v>6030</v>
          </cell>
          <cell r="L4784">
            <v>6.8730143912714772E-2</v>
          </cell>
          <cell r="M4784">
            <v>17.989260143198091</v>
          </cell>
        </row>
        <row r="4785">
          <cell r="A4785">
            <v>4783</v>
          </cell>
          <cell r="B4785">
            <v>43</v>
          </cell>
          <cell r="C4785" t="str">
            <v>089</v>
          </cell>
          <cell r="D4785" t="str">
            <v xml:space="preserve">EDGARTOWN                    </v>
          </cell>
          <cell r="E4785">
            <v>10</v>
          </cell>
          <cell r="F4785" t="str">
            <v>Guidance, Counseling and Testing</v>
          </cell>
          <cell r="I4785">
            <v>229270</v>
          </cell>
          <cell r="J4785">
            <v>0</v>
          </cell>
          <cell r="K4785">
            <v>229270</v>
          </cell>
          <cell r="L4785">
            <v>2.6132272130792895</v>
          </cell>
          <cell r="M4785">
            <v>683.9797136038186</v>
          </cell>
        </row>
        <row r="4786">
          <cell r="A4786">
            <v>4784</v>
          </cell>
          <cell r="B4786">
            <v>44</v>
          </cell>
          <cell r="C4786" t="str">
            <v>089</v>
          </cell>
          <cell r="D4786" t="str">
            <v xml:space="preserve">EDGARTOWN                    </v>
          </cell>
          <cell r="E4786">
            <v>0</v>
          </cell>
          <cell r="G4786">
            <v>8465</v>
          </cell>
          <cell r="H4786" t="str">
            <v>Guidance and Adjustment Counselors (2710)</v>
          </cell>
          <cell r="I4786">
            <v>179650</v>
          </cell>
          <cell r="J4786">
            <v>0</v>
          </cell>
          <cell r="K4786">
            <v>179650</v>
          </cell>
          <cell r="L4786">
            <v>2.0476567751109798</v>
          </cell>
          <cell r="M4786">
            <v>535.94868735083537</v>
          </cell>
        </row>
        <row r="4787">
          <cell r="A4787">
            <v>4785</v>
          </cell>
          <cell r="B4787">
            <v>45</v>
          </cell>
          <cell r="C4787" t="str">
            <v>089</v>
          </cell>
          <cell r="D4787" t="str">
            <v xml:space="preserve">EDGARTOWN                    </v>
          </cell>
          <cell r="E4787">
            <v>0</v>
          </cell>
          <cell r="G4787">
            <v>8470</v>
          </cell>
          <cell r="H4787" t="str">
            <v>Testing and Assessment (2720)</v>
          </cell>
          <cell r="I4787">
            <v>0</v>
          </cell>
          <cell r="J4787">
            <v>0</v>
          </cell>
          <cell r="K4787">
            <v>0</v>
          </cell>
          <cell r="L4787">
            <v>0</v>
          </cell>
          <cell r="M4787">
            <v>0</v>
          </cell>
        </row>
        <row r="4788">
          <cell r="A4788">
            <v>4786</v>
          </cell>
          <cell r="B4788">
            <v>46</v>
          </cell>
          <cell r="C4788" t="str">
            <v>089</v>
          </cell>
          <cell r="D4788" t="str">
            <v xml:space="preserve">EDGARTOWN                    </v>
          </cell>
          <cell r="E4788">
            <v>0</v>
          </cell>
          <cell r="G4788">
            <v>8475</v>
          </cell>
          <cell r="H4788" t="str">
            <v>Psychological Services (2800)</v>
          </cell>
          <cell r="I4788">
            <v>49620</v>
          </cell>
          <cell r="J4788">
            <v>0</v>
          </cell>
          <cell r="K4788">
            <v>49620</v>
          </cell>
          <cell r="L4788">
            <v>0.56557043796830964</v>
          </cell>
          <cell r="M4788">
            <v>148.03102625298331</v>
          </cell>
        </row>
        <row r="4789">
          <cell r="A4789">
            <v>4787</v>
          </cell>
          <cell r="B4789">
            <v>47</v>
          </cell>
          <cell r="C4789" t="str">
            <v>089</v>
          </cell>
          <cell r="D4789" t="str">
            <v xml:space="preserve">EDGARTOWN                    </v>
          </cell>
          <cell r="E4789">
            <v>11</v>
          </cell>
          <cell r="F4789" t="str">
            <v>Pupil Services</v>
          </cell>
          <cell r="I4789">
            <v>316246</v>
          </cell>
          <cell r="J4789">
            <v>120005</v>
          </cell>
          <cell r="K4789">
            <v>436251</v>
          </cell>
          <cell r="L4789">
            <v>4.9724036504254947</v>
          </cell>
          <cell r="M4789">
            <v>1301.4647971360382</v>
          </cell>
        </row>
        <row r="4790">
          <cell r="A4790">
            <v>4788</v>
          </cell>
          <cell r="B4790">
            <v>48</v>
          </cell>
          <cell r="C4790" t="str">
            <v>089</v>
          </cell>
          <cell r="D4790" t="str">
            <v xml:space="preserve">EDGARTOWN                    </v>
          </cell>
          <cell r="E4790">
            <v>0</v>
          </cell>
          <cell r="G4790">
            <v>8485</v>
          </cell>
          <cell r="H4790" t="str">
            <v>Attendance and Parent Liaison Services (3100)</v>
          </cell>
          <cell r="I4790">
            <v>0</v>
          </cell>
          <cell r="J4790">
            <v>0</v>
          </cell>
          <cell r="K4790">
            <v>0</v>
          </cell>
          <cell r="L4790">
            <v>0</v>
          </cell>
          <cell r="M4790">
            <v>0</v>
          </cell>
        </row>
        <row r="4791">
          <cell r="A4791">
            <v>4789</v>
          </cell>
          <cell r="B4791">
            <v>49</v>
          </cell>
          <cell r="C4791" t="str">
            <v>089</v>
          </cell>
          <cell r="D4791" t="str">
            <v xml:space="preserve">EDGARTOWN                    </v>
          </cell>
          <cell r="E4791">
            <v>0</v>
          </cell>
          <cell r="G4791">
            <v>8490</v>
          </cell>
          <cell r="H4791" t="str">
            <v>Medical/Health Services (3200)</v>
          </cell>
          <cell r="I4791">
            <v>99191</v>
          </cell>
          <cell r="J4791">
            <v>0</v>
          </cell>
          <cell r="K4791">
            <v>99191</v>
          </cell>
          <cell r="L4791">
            <v>1.1305823722796171</v>
          </cell>
          <cell r="M4791">
            <v>295.9158711217184</v>
          </cell>
        </row>
        <row r="4792">
          <cell r="A4792">
            <v>4790</v>
          </cell>
          <cell r="B4792">
            <v>50</v>
          </cell>
          <cell r="C4792" t="str">
            <v>089</v>
          </cell>
          <cell r="D4792" t="str">
            <v xml:space="preserve">EDGARTOWN                    </v>
          </cell>
          <cell r="E4792">
            <v>0</v>
          </cell>
          <cell r="G4792">
            <v>8495</v>
          </cell>
          <cell r="H4792" t="str">
            <v>In-District Transportation (3300)</v>
          </cell>
          <cell r="I4792">
            <v>99328</v>
          </cell>
          <cell r="J4792">
            <v>0</v>
          </cell>
          <cell r="K4792">
            <v>99328</v>
          </cell>
          <cell r="L4792">
            <v>1.1321439029124598</v>
          </cell>
          <cell r="M4792">
            <v>296.32458233890213</v>
          </cell>
        </row>
        <row r="4793">
          <cell r="A4793">
            <v>4791</v>
          </cell>
          <cell r="B4793">
            <v>51</v>
          </cell>
          <cell r="C4793" t="str">
            <v>089</v>
          </cell>
          <cell r="D4793" t="str">
            <v xml:space="preserve">EDGARTOWN                    </v>
          </cell>
          <cell r="E4793">
            <v>0</v>
          </cell>
          <cell r="G4793">
            <v>8500</v>
          </cell>
          <cell r="H4793" t="str">
            <v>Food Salaries and Other Expenses (3400)</v>
          </cell>
          <cell r="I4793">
            <v>111022</v>
          </cell>
          <cell r="J4793">
            <v>120005</v>
          </cell>
          <cell r="K4793">
            <v>231027</v>
          </cell>
          <cell r="L4793">
            <v>2.6332535584946526</v>
          </cell>
          <cell r="M4793">
            <v>689.22136038186159</v>
          </cell>
        </row>
        <row r="4794">
          <cell r="A4794">
            <v>4792</v>
          </cell>
          <cell r="B4794">
            <v>52</v>
          </cell>
          <cell r="C4794" t="str">
            <v>089</v>
          </cell>
          <cell r="D4794" t="str">
            <v xml:space="preserve">EDGARTOWN                    </v>
          </cell>
          <cell r="E4794">
            <v>0</v>
          </cell>
          <cell r="G4794">
            <v>8505</v>
          </cell>
          <cell r="H4794" t="str">
            <v>Athletics (3510)</v>
          </cell>
          <cell r="I4794">
            <v>6229</v>
          </cell>
          <cell r="J4794">
            <v>0</v>
          </cell>
          <cell r="K4794">
            <v>6229</v>
          </cell>
          <cell r="L4794">
            <v>7.0998352642172524E-2</v>
          </cell>
          <cell r="M4794">
            <v>18.582935560859188</v>
          </cell>
        </row>
        <row r="4795">
          <cell r="A4795">
            <v>4793</v>
          </cell>
          <cell r="B4795">
            <v>53</v>
          </cell>
          <cell r="C4795" t="str">
            <v>089</v>
          </cell>
          <cell r="D4795" t="str">
            <v xml:space="preserve">EDGARTOWN                    </v>
          </cell>
          <cell r="E4795">
            <v>0</v>
          </cell>
          <cell r="G4795">
            <v>8510</v>
          </cell>
          <cell r="H4795" t="str">
            <v>Other Student Body Activities (3520)</v>
          </cell>
          <cell r="I4795">
            <v>476</v>
          </cell>
          <cell r="J4795">
            <v>0</v>
          </cell>
          <cell r="K4795">
            <v>476</v>
          </cell>
          <cell r="L4795">
            <v>5.4254640965924099E-3</v>
          </cell>
          <cell r="M4795">
            <v>1.4200477326968974</v>
          </cell>
        </row>
        <row r="4796">
          <cell r="A4796">
            <v>4794</v>
          </cell>
          <cell r="B4796">
            <v>54</v>
          </cell>
          <cell r="C4796" t="str">
            <v>089</v>
          </cell>
          <cell r="D4796" t="str">
            <v xml:space="preserve">EDGARTOWN                    </v>
          </cell>
          <cell r="E4796">
            <v>0</v>
          </cell>
          <cell r="G4796">
            <v>8515</v>
          </cell>
          <cell r="H4796" t="str">
            <v>School Security  (3600)</v>
          </cell>
          <cell r="I4796">
            <v>0</v>
          </cell>
          <cell r="J4796">
            <v>0</v>
          </cell>
          <cell r="K4796">
            <v>0</v>
          </cell>
          <cell r="L4796">
            <v>0</v>
          </cell>
          <cell r="M4796">
            <v>0</v>
          </cell>
        </row>
        <row r="4797">
          <cell r="A4797">
            <v>4795</v>
          </cell>
          <cell r="B4797">
            <v>55</v>
          </cell>
          <cell r="C4797" t="str">
            <v>089</v>
          </cell>
          <cell r="D4797" t="str">
            <v xml:space="preserve">EDGARTOWN                    </v>
          </cell>
          <cell r="E4797">
            <v>12</v>
          </cell>
          <cell r="F4797" t="str">
            <v>Operations and Maintenance</v>
          </cell>
          <cell r="I4797">
            <v>615909</v>
          </cell>
          <cell r="J4797">
            <v>0</v>
          </cell>
          <cell r="K4797">
            <v>615909</v>
          </cell>
          <cell r="L4797">
            <v>7.0201516098070051</v>
          </cell>
          <cell r="M4797">
            <v>1837.4373508353221</v>
          </cell>
        </row>
        <row r="4798">
          <cell r="A4798">
            <v>4796</v>
          </cell>
          <cell r="B4798">
            <v>56</v>
          </cell>
          <cell r="C4798" t="str">
            <v>089</v>
          </cell>
          <cell r="D4798" t="str">
            <v xml:space="preserve">EDGARTOWN                    </v>
          </cell>
          <cell r="E4798">
            <v>0</v>
          </cell>
          <cell r="G4798">
            <v>8520</v>
          </cell>
          <cell r="H4798" t="str">
            <v>Custodial Services (4110)</v>
          </cell>
          <cell r="I4798">
            <v>304117</v>
          </cell>
          <cell r="J4798">
            <v>0</v>
          </cell>
          <cell r="K4798">
            <v>304117</v>
          </cell>
          <cell r="L4798">
            <v>3.4663358501331802</v>
          </cell>
          <cell r="M4798">
            <v>907.2702863961814</v>
          </cell>
        </row>
        <row r="4799">
          <cell r="A4799">
            <v>4797</v>
          </cell>
          <cell r="B4799">
            <v>57</v>
          </cell>
          <cell r="C4799" t="str">
            <v>089</v>
          </cell>
          <cell r="D4799" t="str">
            <v xml:space="preserve">EDGARTOWN                    </v>
          </cell>
          <cell r="E4799">
            <v>0</v>
          </cell>
          <cell r="G4799">
            <v>8525</v>
          </cell>
          <cell r="H4799" t="str">
            <v>Heating of Buildings (4120)</v>
          </cell>
          <cell r="I4799">
            <v>103034</v>
          </cell>
          <cell r="J4799">
            <v>0</v>
          </cell>
          <cell r="K4799">
            <v>103034</v>
          </cell>
          <cell r="L4799">
            <v>1.1743850162359293</v>
          </cell>
          <cell r="M4799">
            <v>307.38066825775655</v>
          </cell>
        </row>
        <row r="4800">
          <cell r="A4800">
            <v>4798</v>
          </cell>
          <cell r="B4800">
            <v>58</v>
          </cell>
          <cell r="C4800" t="str">
            <v>089</v>
          </cell>
          <cell r="D4800" t="str">
            <v xml:space="preserve">EDGARTOWN                    </v>
          </cell>
          <cell r="E4800">
            <v>0</v>
          </cell>
          <cell r="G4800">
            <v>8530</v>
          </cell>
          <cell r="H4800" t="str">
            <v>Utility Services (4130)</v>
          </cell>
          <cell r="I4800">
            <v>113281</v>
          </cell>
          <cell r="J4800">
            <v>0</v>
          </cell>
          <cell r="K4800">
            <v>113281</v>
          </cell>
          <cell r="L4800">
            <v>1.2911806687522789</v>
          </cell>
          <cell r="M4800">
            <v>337.95047732696901</v>
          </cell>
        </row>
        <row r="4801">
          <cell r="A4801">
            <v>4799</v>
          </cell>
          <cell r="B4801">
            <v>59</v>
          </cell>
          <cell r="C4801" t="str">
            <v>089</v>
          </cell>
          <cell r="D4801" t="str">
            <v xml:space="preserve">EDGARTOWN                    </v>
          </cell>
          <cell r="E4801">
            <v>0</v>
          </cell>
          <cell r="G4801">
            <v>8535</v>
          </cell>
          <cell r="H4801" t="str">
            <v>Maintenance of Grounds (4210)</v>
          </cell>
          <cell r="I4801">
            <v>0</v>
          </cell>
          <cell r="J4801">
            <v>0</v>
          </cell>
          <cell r="K4801">
            <v>0</v>
          </cell>
          <cell r="L4801">
            <v>0</v>
          </cell>
          <cell r="M4801">
            <v>0</v>
          </cell>
        </row>
        <row r="4802">
          <cell r="A4802">
            <v>4800</v>
          </cell>
          <cell r="B4802">
            <v>60</v>
          </cell>
          <cell r="C4802" t="str">
            <v>089</v>
          </cell>
          <cell r="D4802" t="str">
            <v xml:space="preserve">EDGARTOWN                    </v>
          </cell>
          <cell r="E4802">
            <v>0</v>
          </cell>
          <cell r="G4802">
            <v>8540</v>
          </cell>
          <cell r="H4802" t="str">
            <v>Maintenance of Buildings (4220)</v>
          </cell>
          <cell r="I4802">
            <v>85908</v>
          </cell>
          <cell r="J4802">
            <v>0</v>
          </cell>
          <cell r="K4802">
            <v>85908</v>
          </cell>
          <cell r="L4802">
            <v>0.97918228909676619</v>
          </cell>
          <cell r="M4802">
            <v>256.28878281622912</v>
          </cell>
        </row>
        <row r="4803">
          <cell r="A4803">
            <v>4801</v>
          </cell>
          <cell r="B4803">
            <v>61</v>
          </cell>
          <cell r="C4803" t="str">
            <v>089</v>
          </cell>
          <cell r="D4803" t="str">
            <v xml:space="preserve">EDGARTOWN                    </v>
          </cell>
          <cell r="E4803">
            <v>0</v>
          </cell>
          <cell r="G4803">
            <v>8545</v>
          </cell>
          <cell r="H4803" t="str">
            <v>Building Security System (4225)</v>
          </cell>
          <cell r="I4803">
            <v>0</v>
          </cell>
          <cell r="J4803">
            <v>0</v>
          </cell>
          <cell r="K4803">
            <v>0</v>
          </cell>
          <cell r="L4803">
            <v>0</v>
          </cell>
          <cell r="M4803">
            <v>0</v>
          </cell>
        </row>
        <row r="4804">
          <cell r="A4804">
            <v>4802</v>
          </cell>
          <cell r="B4804">
            <v>62</v>
          </cell>
          <cell r="C4804" t="str">
            <v>089</v>
          </cell>
          <cell r="D4804" t="str">
            <v xml:space="preserve">EDGARTOWN                    </v>
          </cell>
          <cell r="E4804">
            <v>0</v>
          </cell>
          <cell r="G4804">
            <v>8550</v>
          </cell>
          <cell r="H4804" t="str">
            <v>Maintenance of Equipment (4230)</v>
          </cell>
          <cell r="I4804">
            <v>982</v>
          </cell>
          <cell r="J4804">
            <v>0</v>
          </cell>
          <cell r="K4804">
            <v>982</v>
          </cell>
          <cell r="L4804">
            <v>1.1192869207675938E-2</v>
          </cell>
          <cell r="M4804">
            <v>2.9295942720763724</v>
          </cell>
        </row>
        <row r="4805">
          <cell r="A4805">
            <v>4803</v>
          </cell>
          <cell r="B4805">
            <v>63</v>
          </cell>
          <cell r="C4805" t="str">
            <v>089</v>
          </cell>
          <cell r="D4805" t="str">
            <v xml:space="preserve">EDGARTOWN                    </v>
          </cell>
          <cell r="E4805">
            <v>0</v>
          </cell>
          <cell r="G4805">
            <v>8555</v>
          </cell>
          <cell r="H4805" t="str">
            <v xml:space="preserve">Extraordinary Maintenance (4300)   </v>
          </cell>
          <cell r="I4805">
            <v>0</v>
          </cell>
          <cell r="J4805">
            <v>0</v>
          </cell>
          <cell r="K4805">
            <v>0</v>
          </cell>
          <cell r="L4805">
            <v>0</v>
          </cell>
          <cell r="M4805">
            <v>0</v>
          </cell>
        </row>
        <row r="4806">
          <cell r="A4806">
            <v>4804</v>
          </cell>
          <cell r="B4806">
            <v>64</v>
          </cell>
          <cell r="C4806" t="str">
            <v>089</v>
          </cell>
          <cell r="D4806" t="str">
            <v xml:space="preserve">EDGARTOWN                    </v>
          </cell>
          <cell r="E4806">
            <v>0</v>
          </cell>
          <cell r="G4806">
            <v>8560</v>
          </cell>
          <cell r="H4806" t="str">
            <v>Networking and Telecommunications (4400)</v>
          </cell>
          <cell r="I4806">
            <v>7882</v>
          </cell>
          <cell r="J4806">
            <v>0</v>
          </cell>
          <cell r="K4806">
            <v>7882</v>
          </cell>
          <cell r="L4806">
            <v>8.9839302540633131E-2</v>
          </cell>
          <cell r="M4806">
            <v>23.514319809069214</v>
          </cell>
        </row>
        <row r="4807">
          <cell r="A4807">
            <v>4805</v>
          </cell>
          <cell r="B4807">
            <v>65</v>
          </cell>
          <cell r="C4807" t="str">
            <v>089</v>
          </cell>
          <cell r="D4807" t="str">
            <v xml:space="preserve">EDGARTOWN                    </v>
          </cell>
          <cell r="E4807">
            <v>0</v>
          </cell>
          <cell r="G4807">
            <v>8565</v>
          </cell>
          <cell r="H4807" t="str">
            <v>Technology Maintenance (4450)</v>
          </cell>
          <cell r="I4807">
            <v>705</v>
          </cell>
          <cell r="J4807">
            <v>0</v>
          </cell>
          <cell r="K4807">
            <v>705</v>
          </cell>
          <cell r="L4807">
            <v>8.0356138405412794E-3</v>
          </cell>
          <cell r="M4807">
            <v>2.103221957040573</v>
          </cell>
        </row>
        <row r="4808">
          <cell r="A4808">
            <v>4806</v>
          </cell>
          <cell r="B4808">
            <v>66</v>
          </cell>
          <cell r="C4808" t="str">
            <v>089</v>
          </cell>
          <cell r="D4808" t="str">
            <v xml:space="preserve">EDGARTOWN                    </v>
          </cell>
          <cell r="E4808">
            <v>13</v>
          </cell>
          <cell r="F4808" t="str">
            <v>Insurance, Retirement Programs and Other</v>
          </cell>
          <cell r="I4808">
            <v>1723181</v>
          </cell>
          <cell r="J4808">
            <v>2257</v>
          </cell>
          <cell r="K4808">
            <v>1725438</v>
          </cell>
          <cell r="L4808">
            <v>19.666600672050869</v>
          </cell>
          <cell r="M4808">
            <v>5147.4880668257756</v>
          </cell>
        </row>
        <row r="4809">
          <cell r="A4809">
            <v>4807</v>
          </cell>
          <cell r="B4809">
            <v>67</v>
          </cell>
          <cell r="C4809" t="str">
            <v>089</v>
          </cell>
          <cell r="D4809" t="str">
            <v xml:space="preserve">EDGARTOWN                    </v>
          </cell>
          <cell r="E4809">
            <v>0</v>
          </cell>
          <cell r="G4809">
            <v>8570</v>
          </cell>
          <cell r="H4809" t="str">
            <v>Employer Retirement Contributions (5100)</v>
          </cell>
          <cell r="I4809">
            <v>192199</v>
          </cell>
          <cell r="J4809">
            <v>0</v>
          </cell>
          <cell r="K4809">
            <v>192199</v>
          </cell>
          <cell r="L4809">
            <v>2.1906907014726147</v>
          </cell>
          <cell r="M4809">
            <v>573.38603818615752</v>
          </cell>
        </row>
        <row r="4810">
          <cell r="A4810">
            <v>4808</v>
          </cell>
          <cell r="B4810">
            <v>68</v>
          </cell>
          <cell r="C4810" t="str">
            <v>089</v>
          </cell>
          <cell r="D4810" t="str">
            <v xml:space="preserve">EDGARTOWN                    </v>
          </cell>
          <cell r="E4810">
            <v>0</v>
          </cell>
          <cell r="G4810">
            <v>8575</v>
          </cell>
          <cell r="H4810" t="str">
            <v>Insurance for Active Employees (5200)</v>
          </cell>
          <cell r="I4810">
            <v>1160369</v>
          </cell>
          <cell r="J4810">
            <v>2257</v>
          </cell>
          <cell r="K4810">
            <v>1162626</v>
          </cell>
          <cell r="L4810">
            <v>13.251650463791695</v>
          </cell>
          <cell r="M4810">
            <v>3468.4546539379476</v>
          </cell>
        </row>
        <row r="4811">
          <cell r="A4811">
            <v>4809</v>
          </cell>
          <cell r="B4811">
            <v>69</v>
          </cell>
          <cell r="C4811" t="str">
            <v>089</v>
          </cell>
          <cell r="D4811" t="str">
            <v xml:space="preserve">EDGARTOWN                    </v>
          </cell>
          <cell r="E4811">
            <v>0</v>
          </cell>
          <cell r="G4811">
            <v>8580</v>
          </cell>
          <cell r="H4811" t="str">
            <v>Insurance for Retired School Employees (5250)</v>
          </cell>
          <cell r="I4811">
            <v>199842</v>
          </cell>
          <cell r="J4811">
            <v>0</v>
          </cell>
          <cell r="K4811">
            <v>199842</v>
          </cell>
          <cell r="L4811">
            <v>2.2778058739311353</v>
          </cell>
          <cell r="M4811">
            <v>596.18735083532226</v>
          </cell>
        </row>
        <row r="4812">
          <cell r="A4812">
            <v>4810</v>
          </cell>
          <cell r="B4812">
            <v>70</v>
          </cell>
          <cell r="C4812" t="str">
            <v>089</v>
          </cell>
          <cell r="D4812" t="str">
            <v xml:space="preserve">EDGARTOWN                    </v>
          </cell>
          <cell r="E4812">
            <v>0</v>
          </cell>
          <cell r="G4812">
            <v>8585</v>
          </cell>
          <cell r="H4812" t="str">
            <v>Other Non-Employee Insurance (5260)</v>
          </cell>
          <cell r="I4812">
            <v>140105</v>
          </cell>
          <cell r="J4812">
            <v>0</v>
          </cell>
          <cell r="K4812">
            <v>140105</v>
          </cell>
          <cell r="L4812">
            <v>1.5969215278426041</v>
          </cell>
          <cell r="M4812">
            <v>417.97434367541769</v>
          </cell>
        </row>
        <row r="4813">
          <cell r="A4813">
            <v>4811</v>
          </cell>
          <cell r="B4813">
            <v>71</v>
          </cell>
          <cell r="C4813" t="str">
            <v>089</v>
          </cell>
          <cell r="D4813" t="str">
            <v xml:space="preserve">EDGARTOWN                    </v>
          </cell>
          <cell r="E4813">
            <v>0</v>
          </cell>
          <cell r="G4813">
            <v>8590</v>
          </cell>
          <cell r="H4813" t="str">
            <v xml:space="preserve">Rental Lease of Equipment (5300)   </v>
          </cell>
          <cell r="I4813">
            <v>342</v>
          </cell>
          <cell r="J4813">
            <v>0</v>
          </cell>
          <cell r="K4813">
            <v>342</v>
          </cell>
          <cell r="L4813">
            <v>3.898127565198748E-3</v>
          </cell>
          <cell r="M4813">
            <v>1.0202863961813844</v>
          </cell>
        </row>
        <row r="4814">
          <cell r="A4814">
            <v>4812</v>
          </cell>
          <cell r="B4814">
            <v>72</v>
          </cell>
          <cell r="C4814" t="str">
            <v>089</v>
          </cell>
          <cell r="D4814" t="str">
            <v xml:space="preserve">EDGARTOWN                    </v>
          </cell>
          <cell r="E4814">
            <v>0</v>
          </cell>
          <cell r="G4814">
            <v>8595</v>
          </cell>
          <cell r="H4814" t="str">
            <v>Rental Lease  of Buildings (5350)</v>
          </cell>
          <cell r="I4814">
            <v>0</v>
          </cell>
          <cell r="J4814">
            <v>0</v>
          </cell>
          <cell r="K4814">
            <v>0</v>
          </cell>
          <cell r="L4814">
            <v>0</v>
          </cell>
          <cell r="M4814">
            <v>0</v>
          </cell>
        </row>
        <row r="4815">
          <cell r="A4815">
            <v>4813</v>
          </cell>
          <cell r="B4815">
            <v>73</v>
          </cell>
          <cell r="C4815" t="str">
            <v>089</v>
          </cell>
          <cell r="D4815" t="str">
            <v xml:space="preserve">EDGARTOWN                    </v>
          </cell>
          <cell r="E4815">
            <v>0</v>
          </cell>
          <cell r="G4815">
            <v>8600</v>
          </cell>
          <cell r="H4815" t="str">
            <v>Short Term Interest RAN's (5400)</v>
          </cell>
          <cell r="I4815">
            <v>0</v>
          </cell>
          <cell r="J4815">
            <v>0</v>
          </cell>
          <cell r="K4815">
            <v>0</v>
          </cell>
          <cell r="L4815">
            <v>0</v>
          </cell>
          <cell r="M4815">
            <v>0</v>
          </cell>
        </row>
        <row r="4816">
          <cell r="A4816">
            <v>4814</v>
          </cell>
          <cell r="B4816">
            <v>74</v>
          </cell>
          <cell r="C4816" t="str">
            <v>089</v>
          </cell>
          <cell r="D4816" t="str">
            <v xml:space="preserve">EDGARTOWN                    </v>
          </cell>
          <cell r="E4816">
            <v>0</v>
          </cell>
          <cell r="G4816">
            <v>8610</v>
          </cell>
          <cell r="H4816" t="str">
            <v>Crossing Guards, Inspections, Bank Charges (5500)</v>
          </cell>
          <cell r="I4816">
            <v>30324</v>
          </cell>
          <cell r="J4816">
            <v>0</v>
          </cell>
          <cell r="K4816">
            <v>30324</v>
          </cell>
          <cell r="L4816">
            <v>0.34563397744762231</v>
          </cell>
          <cell r="M4816">
            <v>90.465393794749403</v>
          </cell>
        </row>
        <row r="4817">
          <cell r="A4817">
            <v>4815</v>
          </cell>
          <cell r="B4817">
            <v>75</v>
          </cell>
          <cell r="C4817" t="str">
            <v>089</v>
          </cell>
          <cell r="D4817" t="str">
            <v xml:space="preserve">EDGARTOWN                    </v>
          </cell>
          <cell r="E4817">
            <v>14</v>
          </cell>
          <cell r="F4817" t="str">
            <v xml:space="preserve">Payments To Out-Of-District Schools </v>
          </cell>
          <cell r="I4817">
            <v>1061007</v>
          </cell>
          <cell r="J4817">
            <v>37055</v>
          </cell>
          <cell r="K4817">
            <v>1098062</v>
          </cell>
          <cell r="L4817">
            <v>12.515747808471543</v>
          </cell>
          <cell r="M4817">
            <v>13606.716232961586</v>
          </cell>
        </row>
        <row r="4818">
          <cell r="A4818">
            <v>4816</v>
          </cell>
          <cell r="B4818">
            <v>76</v>
          </cell>
          <cell r="C4818" t="str">
            <v>089</v>
          </cell>
          <cell r="D4818" t="str">
            <v xml:space="preserve">EDGARTOWN                    </v>
          </cell>
          <cell r="E4818">
            <v>15</v>
          </cell>
          <cell r="F4818" t="str">
            <v>Tuition To Other Schools (9000)</v>
          </cell>
          <cell r="G4818" t="str">
            <v xml:space="preserve"> </v>
          </cell>
          <cell r="I4818">
            <v>1061007</v>
          </cell>
          <cell r="J4818">
            <v>37055</v>
          </cell>
          <cell r="K4818">
            <v>1098062</v>
          </cell>
          <cell r="L4818">
            <v>12.515747808471543</v>
          </cell>
          <cell r="M4818">
            <v>13606.716232961586</v>
          </cell>
        </row>
        <row r="4819">
          <cell r="A4819">
            <v>4817</v>
          </cell>
          <cell r="B4819">
            <v>77</v>
          </cell>
          <cell r="C4819" t="str">
            <v>089</v>
          </cell>
          <cell r="D4819" t="str">
            <v xml:space="preserve">EDGARTOWN                    </v>
          </cell>
          <cell r="E4819">
            <v>16</v>
          </cell>
          <cell r="F4819" t="str">
            <v>Out-of-District Transportation (3300)</v>
          </cell>
          <cell r="I4819">
            <v>0</v>
          </cell>
          <cell r="K4819">
            <v>0</v>
          </cell>
          <cell r="L4819">
            <v>0</v>
          </cell>
          <cell r="M4819">
            <v>0</v>
          </cell>
        </row>
        <row r="4820">
          <cell r="A4820">
            <v>4818</v>
          </cell>
          <cell r="B4820">
            <v>78</v>
          </cell>
          <cell r="C4820" t="str">
            <v>089</v>
          </cell>
          <cell r="D4820" t="str">
            <v xml:space="preserve">EDGARTOWN                    </v>
          </cell>
          <cell r="E4820">
            <v>17</v>
          </cell>
          <cell r="F4820" t="str">
            <v>TOTAL EXPENDITURES</v>
          </cell>
          <cell r="I4820">
            <v>8467513</v>
          </cell>
          <cell r="J4820">
            <v>305930</v>
          </cell>
          <cell r="K4820">
            <v>8773443</v>
          </cell>
          <cell r="L4820">
            <v>100</v>
          </cell>
          <cell r="M4820">
            <v>21095.078143784565</v>
          </cell>
        </row>
        <row r="4821">
          <cell r="A4821">
            <v>4819</v>
          </cell>
          <cell r="B4821">
            <v>79</v>
          </cell>
          <cell r="C4821" t="str">
            <v>089</v>
          </cell>
          <cell r="D4821" t="str">
            <v xml:space="preserve">EDGARTOWN                    </v>
          </cell>
          <cell r="E4821">
            <v>18</v>
          </cell>
          <cell r="F4821" t="str">
            <v>percentage of overall spending from the general fund</v>
          </cell>
          <cell r="I4821">
            <v>96.512999514557734</v>
          </cell>
        </row>
        <row r="4822">
          <cell r="A4822">
            <v>4820</v>
          </cell>
          <cell r="B4822">
            <v>1</v>
          </cell>
          <cell r="C4822" t="str">
            <v>091</v>
          </cell>
          <cell r="D4822" t="str">
            <v xml:space="preserve">ERVING                       </v>
          </cell>
          <cell r="E4822">
            <v>1</v>
          </cell>
          <cell r="F4822" t="str">
            <v>In-District FTE Average Membership</v>
          </cell>
          <cell r="G4822" t="str">
            <v xml:space="preserve"> </v>
          </cell>
        </row>
        <row r="4823">
          <cell r="A4823">
            <v>4821</v>
          </cell>
          <cell r="B4823">
            <v>2</v>
          </cell>
          <cell r="C4823" t="str">
            <v>091</v>
          </cell>
          <cell r="D4823" t="str">
            <v xml:space="preserve">ERVING                       </v>
          </cell>
          <cell r="E4823">
            <v>2</v>
          </cell>
          <cell r="F4823" t="str">
            <v>Out-of-District FTE Average Membership</v>
          </cell>
          <cell r="G4823" t="str">
            <v xml:space="preserve"> </v>
          </cell>
        </row>
        <row r="4824">
          <cell r="A4824">
            <v>4822</v>
          </cell>
          <cell r="B4824">
            <v>3</v>
          </cell>
          <cell r="C4824" t="str">
            <v>091</v>
          </cell>
          <cell r="D4824" t="str">
            <v xml:space="preserve">ERVING                       </v>
          </cell>
          <cell r="E4824">
            <v>3</v>
          </cell>
          <cell r="F4824" t="str">
            <v>Total FTE Average Membership</v>
          </cell>
          <cell r="G4824" t="str">
            <v xml:space="preserve"> </v>
          </cell>
        </row>
        <row r="4825">
          <cell r="A4825">
            <v>4823</v>
          </cell>
          <cell r="B4825">
            <v>4</v>
          </cell>
          <cell r="C4825" t="str">
            <v>091</v>
          </cell>
          <cell r="D4825" t="str">
            <v xml:space="preserve">ERVING                       </v>
          </cell>
          <cell r="E4825">
            <v>4</v>
          </cell>
          <cell r="F4825" t="str">
            <v>Administration</v>
          </cell>
          <cell r="G4825" t="str">
            <v xml:space="preserve"> </v>
          </cell>
          <cell r="I4825">
            <v>176787</v>
          </cell>
          <cell r="J4825">
            <v>2100</v>
          </cell>
          <cell r="K4825">
            <v>178887</v>
          </cell>
          <cell r="L4825">
            <v>4.0040907815057993</v>
          </cell>
          <cell r="M4825">
            <v>1163.114434330299</v>
          </cell>
        </row>
        <row r="4826">
          <cell r="A4826">
            <v>4824</v>
          </cell>
          <cell r="B4826">
            <v>5</v>
          </cell>
          <cell r="C4826" t="str">
            <v>091</v>
          </cell>
          <cell r="D4826" t="str">
            <v xml:space="preserve">ERVING                       </v>
          </cell>
          <cell r="E4826">
            <v>0</v>
          </cell>
          <cell r="G4826">
            <v>8300</v>
          </cell>
          <cell r="H4826" t="str">
            <v>School Committee (1110)</v>
          </cell>
          <cell r="I4826">
            <v>18060</v>
          </cell>
          <cell r="J4826">
            <v>0</v>
          </cell>
          <cell r="K4826">
            <v>18060</v>
          </cell>
          <cell r="L4826">
            <v>0.40424334643654791</v>
          </cell>
          <cell r="M4826">
            <v>117.42522756827047</v>
          </cell>
        </row>
        <row r="4827">
          <cell r="A4827">
            <v>4825</v>
          </cell>
          <cell r="B4827">
            <v>6</v>
          </cell>
          <cell r="C4827" t="str">
            <v>091</v>
          </cell>
          <cell r="D4827" t="str">
            <v xml:space="preserve">ERVING                       </v>
          </cell>
          <cell r="E4827">
            <v>0</v>
          </cell>
          <cell r="G4827">
            <v>8305</v>
          </cell>
          <cell r="H4827" t="str">
            <v>Superintendent (1210)</v>
          </cell>
          <cell r="I4827">
            <v>48903</v>
          </cell>
          <cell r="J4827">
            <v>0</v>
          </cell>
          <cell r="K4827">
            <v>48903</v>
          </cell>
          <cell r="L4827">
            <v>1.0946130880834164</v>
          </cell>
          <cell r="M4827">
            <v>317.96488946684002</v>
          </cell>
        </row>
        <row r="4828">
          <cell r="A4828">
            <v>4826</v>
          </cell>
          <cell r="B4828">
            <v>7</v>
          </cell>
          <cell r="C4828" t="str">
            <v>091</v>
          </cell>
          <cell r="D4828" t="str">
            <v xml:space="preserve">ERVING                       </v>
          </cell>
          <cell r="E4828">
            <v>0</v>
          </cell>
          <cell r="G4828">
            <v>8310</v>
          </cell>
          <cell r="H4828" t="str">
            <v>Assistant Superintendents (1220)</v>
          </cell>
          <cell r="I4828">
            <v>0</v>
          </cell>
          <cell r="J4828">
            <v>0</v>
          </cell>
          <cell r="K4828">
            <v>0</v>
          </cell>
          <cell r="L4828">
            <v>0</v>
          </cell>
          <cell r="M4828">
            <v>0</v>
          </cell>
        </row>
        <row r="4829">
          <cell r="A4829">
            <v>4827</v>
          </cell>
          <cell r="B4829">
            <v>8</v>
          </cell>
          <cell r="C4829" t="str">
            <v>091</v>
          </cell>
          <cell r="D4829" t="str">
            <v xml:space="preserve">ERVING                       </v>
          </cell>
          <cell r="E4829">
            <v>0</v>
          </cell>
          <cell r="G4829">
            <v>8315</v>
          </cell>
          <cell r="H4829" t="str">
            <v>Other District-Wide Administration (1230)</v>
          </cell>
          <cell r="I4829">
            <v>0</v>
          </cell>
          <cell r="J4829">
            <v>0</v>
          </cell>
          <cell r="K4829">
            <v>0</v>
          </cell>
          <cell r="L4829">
            <v>0</v>
          </cell>
          <cell r="M4829">
            <v>0</v>
          </cell>
        </row>
        <row r="4830">
          <cell r="A4830">
            <v>4828</v>
          </cell>
          <cell r="B4830">
            <v>9</v>
          </cell>
          <cell r="C4830" t="str">
            <v>091</v>
          </cell>
          <cell r="D4830" t="str">
            <v xml:space="preserve">ERVING                       </v>
          </cell>
          <cell r="E4830">
            <v>0</v>
          </cell>
          <cell r="G4830">
            <v>8320</v>
          </cell>
          <cell r="H4830" t="str">
            <v>Business and Finance (1410)</v>
          </cell>
          <cell r="I4830">
            <v>97557</v>
          </cell>
          <cell r="J4830">
            <v>0</v>
          </cell>
          <cell r="K4830">
            <v>97557</v>
          </cell>
          <cell r="L4830">
            <v>2.183652721390382</v>
          </cell>
          <cell r="M4830">
            <v>634.31079323797132</v>
          </cell>
        </row>
        <row r="4831">
          <cell r="A4831">
            <v>4829</v>
          </cell>
          <cell r="B4831">
            <v>10</v>
          </cell>
          <cell r="C4831" t="str">
            <v>091</v>
          </cell>
          <cell r="D4831" t="str">
            <v xml:space="preserve">ERVING                       </v>
          </cell>
          <cell r="E4831">
            <v>0</v>
          </cell>
          <cell r="G4831">
            <v>8325</v>
          </cell>
          <cell r="H4831" t="str">
            <v>Human Resources and Benefits (1420)</v>
          </cell>
          <cell r="I4831">
            <v>0</v>
          </cell>
          <cell r="J4831">
            <v>0</v>
          </cell>
          <cell r="K4831">
            <v>0</v>
          </cell>
          <cell r="L4831">
            <v>0</v>
          </cell>
          <cell r="M4831">
            <v>0</v>
          </cell>
        </row>
        <row r="4832">
          <cell r="A4832">
            <v>4830</v>
          </cell>
          <cell r="B4832">
            <v>11</v>
          </cell>
          <cell r="C4832" t="str">
            <v>091</v>
          </cell>
          <cell r="D4832" t="str">
            <v xml:space="preserve">ERVING                       </v>
          </cell>
          <cell r="E4832">
            <v>0</v>
          </cell>
          <cell r="G4832">
            <v>8330</v>
          </cell>
          <cell r="H4832" t="str">
            <v>Legal Service For School Committee (1430)</v>
          </cell>
          <cell r="I4832">
            <v>4859</v>
          </cell>
          <cell r="J4832">
            <v>0</v>
          </cell>
          <cell r="K4832">
            <v>4859</v>
          </cell>
          <cell r="L4832">
            <v>0.10876070987459503</v>
          </cell>
          <cell r="M4832">
            <v>31.592977893368008</v>
          </cell>
        </row>
        <row r="4833">
          <cell r="A4833">
            <v>4831</v>
          </cell>
          <cell r="B4833">
            <v>12</v>
          </cell>
          <cell r="C4833" t="str">
            <v>091</v>
          </cell>
          <cell r="D4833" t="str">
            <v xml:space="preserve">ERVING                       </v>
          </cell>
          <cell r="E4833">
            <v>0</v>
          </cell>
          <cell r="G4833">
            <v>8335</v>
          </cell>
          <cell r="H4833" t="str">
            <v>Legal Settlements (1435)</v>
          </cell>
          <cell r="I4833">
            <v>0</v>
          </cell>
          <cell r="J4833">
            <v>0</v>
          </cell>
          <cell r="K4833">
            <v>0</v>
          </cell>
          <cell r="L4833">
            <v>0</v>
          </cell>
          <cell r="M4833">
            <v>0</v>
          </cell>
        </row>
        <row r="4834">
          <cell r="A4834">
            <v>4832</v>
          </cell>
          <cell r="B4834">
            <v>13</v>
          </cell>
          <cell r="C4834" t="str">
            <v>091</v>
          </cell>
          <cell r="D4834" t="str">
            <v xml:space="preserve">ERVING                       </v>
          </cell>
          <cell r="E4834">
            <v>0</v>
          </cell>
          <cell r="G4834">
            <v>8340</v>
          </cell>
          <cell r="H4834" t="str">
            <v>District-wide Information Mgmt and Tech (1450)</v>
          </cell>
          <cell r="I4834">
            <v>7408</v>
          </cell>
          <cell r="J4834">
            <v>2100</v>
          </cell>
          <cell r="K4834">
            <v>9508</v>
          </cell>
          <cell r="L4834">
            <v>0.21282091572085809</v>
          </cell>
          <cell r="M4834">
            <v>61.820546163849151</v>
          </cell>
        </row>
        <row r="4835">
          <cell r="A4835">
            <v>4833</v>
          </cell>
          <cell r="B4835">
            <v>14</v>
          </cell>
          <cell r="C4835" t="str">
            <v>091</v>
          </cell>
          <cell r="D4835" t="str">
            <v xml:space="preserve">ERVING                       </v>
          </cell>
          <cell r="E4835">
            <v>5</v>
          </cell>
          <cell r="F4835" t="str">
            <v xml:space="preserve">Instructional Leadership </v>
          </cell>
          <cell r="I4835">
            <v>163955</v>
          </cell>
          <cell r="J4835">
            <v>4500</v>
          </cell>
          <cell r="K4835">
            <v>168455</v>
          </cell>
          <cell r="L4835">
            <v>3.7705876480602809</v>
          </cell>
          <cell r="M4835">
            <v>1095.2860858257477</v>
          </cell>
        </row>
        <row r="4836">
          <cell r="A4836">
            <v>4834</v>
          </cell>
          <cell r="B4836">
            <v>15</v>
          </cell>
          <cell r="C4836" t="str">
            <v>091</v>
          </cell>
          <cell r="D4836" t="str">
            <v xml:space="preserve">ERVING                       </v>
          </cell>
          <cell r="E4836">
            <v>0</v>
          </cell>
          <cell r="G4836">
            <v>8345</v>
          </cell>
          <cell r="H4836" t="str">
            <v>Curriculum Directors  (Supervisory) (2110)</v>
          </cell>
          <cell r="I4836">
            <v>51741</v>
          </cell>
          <cell r="J4836">
            <v>4500</v>
          </cell>
          <cell r="K4836">
            <v>56241</v>
          </cell>
          <cell r="L4836">
            <v>1.2588621288448445</v>
          </cell>
          <cell r="M4836">
            <v>365.67620286085821</v>
          </cell>
        </row>
        <row r="4837">
          <cell r="A4837">
            <v>4835</v>
          </cell>
          <cell r="B4837">
            <v>16</v>
          </cell>
          <cell r="C4837" t="str">
            <v>091</v>
          </cell>
          <cell r="D4837" t="str">
            <v xml:space="preserve">ERVING                       </v>
          </cell>
          <cell r="E4837">
            <v>0</v>
          </cell>
          <cell r="G4837">
            <v>8350</v>
          </cell>
          <cell r="H4837" t="str">
            <v>Department Heads  (Non-Supervisory) (2120)</v>
          </cell>
          <cell r="I4837">
            <v>0</v>
          </cell>
          <cell r="J4837">
            <v>0</v>
          </cell>
          <cell r="K4837">
            <v>0</v>
          </cell>
          <cell r="L4837">
            <v>0</v>
          </cell>
          <cell r="M4837">
            <v>0</v>
          </cell>
        </row>
        <row r="4838">
          <cell r="A4838">
            <v>4836</v>
          </cell>
          <cell r="B4838">
            <v>17</v>
          </cell>
          <cell r="C4838" t="str">
            <v>091</v>
          </cell>
          <cell r="D4838" t="str">
            <v xml:space="preserve">ERVING                       </v>
          </cell>
          <cell r="E4838">
            <v>0</v>
          </cell>
          <cell r="G4838">
            <v>8355</v>
          </cell>
          <cell r="H4838" t="str">
            <v>School Leadership-Building (2210)</v>
          </cell>
          <cell r="I4838">
            <v>101343</v>
          </cell>
          <cell r="J4838">
            <v>0</v>
          </cell>
          <cell r="K4838">
            <v>101343</v>
          </cell>
          <cell r="L4838">
            <v>2.2683960940154524</v>
          </cell>
          <cell r="M4838">
            <v>658.92717815344599</v>
          </cell>
        </row>
        <row r="4839">
          <cell r="A4839">
            <v>4837</v>
          </cell>
          <cell r="B4839">
            <v>18</v>
          </cell>
          <cell r="C4839" t="str">
            <v>091</v>
          </cell>
          <cell r="D4839" t="str">
            <v xml:space="preserve">ERVING                       </v>
          </cell>
          <cell r="E4839">
            <v>0</v>
          </cell>
          <cell r="G4839">
            <v>8360</v>
          </cell>
          <cell r="H4839" t="str">
            <v>Curriculum Leaders/Dept Heads-Building Level (2220)</v>
          </cell>
          <cell r="I4839">
            <v>0</v>
          </cell>
          <cell r="J4839">
            <v>0</v>
          </cell>
          <cell r="K4839">
            <v>0</v>
          </cell>
          <cell r="L4839">
            <v>0</v>
          </cell>
          <cell r="M4839">
            <v>0</v>
          </cell>
        </row>
        <row r="4840">
          <cell r="A4840">
            <v>4838</v>
          </cell>
          <cell r="B4840">
            <v>19</v>
          </cell>
          <cell r="C4840" t="str">
            <v>091</v>
          </cell>
          <cell r="D4840" t="str">
            <v xml:space="preserve">ERVING                       </v>
          </cell>
          <cell r="E4840">
            <v>0</v>
          </cell>
          <cell r="G4840">
            <v>8365</v>
          </cell>
          <cell r="H4840" t="str">
            <v>Building Technology (2250)</v>
          </cell>
          <cell r="I4840">
            <v>2013</v>
          </cell>
          <cell r="J4840">
            <v>0</v>
          </cell>
          <cell r="K4840">
            <v>2013</v>
          </cell>
          <cell r="L4840">
            <v>4.5057688614439144E-2</v>
          </cell>
          <cell r="M4840">
            <v>13.088426527958386</v>
          </cell>
        </row>
        <row r="4841">
          <cell r="A4841">
            <v>4839</v>
          </cell>
          <cell r="B4841">
            <v>20</v>
          </cell>
          <cell r="C4841" t="str">
            <v>091</v>
          </cell>
          <cell r="D4841" t="str">
            <v xml:space="preserve">ERVING                       </v>
          </cell>
          <cell r="E4841">
            <v>0</v>
          </cell>
          <cell r="G4841">
            <v>8380</v>
          </cell>
          <cell r="H4841" t="str">
            <v>Instructional Coordinators and Team Leaders (2315)</v>
          </cell>
          <cell r="I4841">
            <v>8858</v>
          </cell>
          <cell r="J4841">
            <v>0</v>
          </cell>
          <cell r="K4841">
            <v>8858</v>
          </cell>
          <cell r="L4841">
            <v>0.19827173658554492</v>
          </cell>
          <cell r="M4841">
            <v>57.594278283485039</v>
          </cell>
        </row>
        <row r="4842">
          <cell r="A4842">
            <v>4840</v>
          </cell>
          <cell r="B4842">
            <v>21</v>
          </cell>
          <cell r="C4842" t="str">
            <v>091</v>
          </cell>
          <cell r="D4842" t="str">
            <v xml:space="preserve">ERVING                       </v>
          </cell>
          <cell r="E4842">
            <v>6</v>
          </cell>
          <cell r="F4842" t="str">
            <v>Classroom and Specialist Teachers</v>
          </cell>
          <cell r="I4842">
            <v>758766</v>
          </cell>
          <cell r="J4842">
            <v>90209</v>
          </cell>
          <cell r="K4842">
            <v>848975</v>
          </cell>
          <cell r="L4842">
            <v>19.002906702157709</v>
          </cell>
          <cell r="M4842">
            <v>5519.9934980494145</v>
          </cell>
        </row>
        <row r="4843">
          <cell r="A4843">
            <v>4841</v>
          </cell>
          <cell r="B4843">
            <v>22</v>
          </cell>
          <cell r="C4843" t="str">
            <v>091</v>
          </cell>
          <cell r="D4843" t="str">
            <v xml:space="preserve">ERVING                       </v>
          </cell>
          <cell r="E4843">
            <v>0</v>
          </cell>
          <cell r="G4843">
            <v>8370</v>
          </cell>
          <cell r="H4843" t="str">
            <v>Teachers, Classroom (2305)</v>
          </cell>
          <cell r="I4843">
            <v>683152</v>
          </cell>
          <cell r="J4843">
            <v>48773</v>
          </cell>
          <cell r="K4843">
            <v>731925</v>
          </cell>
          <cell r="L4843">
            <v>16.382935290175542</v>
          </cell>
          <cell r="M4843">
            <v>4758.9401820546163</v>
          </cell>
        </row>
        <row r="4844">
          <cell r="A4844">
            <v>4842</v>
          </cell>
          <cell r="B4844">
            <v>23</v>
          </cell>
          <cell r="C4844" t="str">
            <v>091</v>
          </cell>
          <cell r="D4844" t="str">
            <v xml:space="preserve">ERVING                       </v>
          </cell>
          <cell r="E4844">
            <v>0</v>
          </cell>
          <cell r="G4844">
            <v>8375</v>
          </cell>
          <cell r="H4844" t="str">
            <v>Teachers, Specialists  (2310)</v>
          </cell>
          <cell r="I4844">
            <v>75614</v>
          </cell>
          <cell r="J4844">
            <v>41436</v>
          </cell>
          <cell r="K4844">
            <v>117050</v>
          </cell>
          <cell r="L4844">
            <v>2.6199714119821667</v>
          </cell>
          <cell r="M4844">
            <v>761.05331599479837</v>
          </cell>
        </row>
        <row r="4845">
          <cell r="A4845">
            <v>4843</v>
          </cell>
          <cell r="B4845">
            <v>24</v>
          </cell>
          <cell r="C4845" t="str">
            <v>091</v>
          </cell>
          <cell r="D4845" t="str">
            <v xml:space="preserve">ERVING                       </v>
          </cell>
          <cell r="E4845">
            <v>7</v>
          </cell>
          <cell r="F4845" t="str">
            <v>Other Teaching Services</v>
          </cell>
          <cell r="I4845">
            <v>377553</v>
          </cell>
          <cell r="J4845">
            <v>31955</v>
          </cell>
          <cell r="K4845">
            <v>409508</v>
          </cell>
          <cell r="L4845">
            <v>9.1661619220674346</v>
          </cell>
          <cell r="M4845">
            <v>2662.60078023407</v>
          </cell>
        </row>
        <row r="4846">
          <cell r="A4846">
            <v>4844</v>
          </cell>
          <cell r="B4846">
            <v>25</v>
          </cell>
          <cell r="C4846" t="str">
            <v>091</v>
          </cell>
          <cell r="D4846" t="str">
            <v xml:space="preserve">ERVING                       </v>
          </cell>
          <cell r="E4846">
            <v>0</v>
          </cell>
          <cell r="G4846">
            <v>8385</v>
          </cell>
          <cell r="H4846" t="str">
            <v>Medical/ Therapeutic Services (2320)</v>
          </cell>
          <cell r="I4846">
            <v>127422</v>
          </cell>
          <cell r="J4846">
            <v>0</v>
          </cell>
          <cell r="K4846">
            <v>127422</v>
          </cell>
          <cell r="L4846">
            <v>2.8521315442767334</v>
          </cell>
          <cell r="M4846">
            <v>828.49154746423926</v>
          </cell>
        </row>
        <row r="4847">
          <cell r="A4847">
            <v>4845</v>
          </cell>
          <cell r="B4847">
            <v>26</v>
          </cell>
          <cell r="C4847" t="str">
            <v>091</v>
          </cell>
          <cell r="D4847" t="str">
            <v xml:space="preserve">ERVING                       </v>
          </cell>
          <cell r="E4847">
            <v>0</v>
          </cell>
          <cell r="G4847">
            <v>8390</v>
          </cell>
          <cell r="H4847" t="str">
            <v>Substitute Teachers (2325)</v>
          </cell>
          <cell r="I4847">
            <v>23493</v>
          </cell>
          <cell r="J4847">
            <v>0</v>
          </cell>
          <cell r="K4847">
            <v>23493</v>
          </cell>
          <cell r="L4847">
            <v>0.52585210065525023</v>
          </cell>
          <cell r="M4847">
            <v>152.75032509752924</v>
          </cell>
        </row>
        <row r="4848">
          <cell r="A4848">
            <v>4846</v>
          </cell>
          <cell r="B4848">
            <v>27</v>
          </cell>
          <cell r="C4848" t="str">
            <v>091</v>
          </cell>
          <cell r="D4848" t="str">
            <v xml:space="preserve">ERVING                       </v>
          </cell>
          <cell r="E4848">
            <v>0</v>
          </cell>
          <cell r="G4848">
            <v>8395</v>
          </cell>
          <cell r="H4848" t="str">
            <v>Non-Clerical Paraprofs./Instructional Assistants (2330)</v>
          </cell>
          <cell r="I4848">
            <v>183730</v>
          </cell>
          <cell r="J4848">
            <v>31955</v>
          </cell>
          <cell r="K4848">
            <v>215685</v>
          </cell>
          <cell r="L4848">
            <v>4.8277533873846528</v>
          </cell>
          <cell r="M4848">
            <v>1402.373211963589</v>
          </cell>
        </row>
        <row r="4849">
          <cell r="A4849">
            <v>4847</v>
          </cell>
          <cell r="B4849">
            <v>28</v>
          </cell>
          <cell r="C4849" t="str">
            <v>091</v>
          </cell>
          <cell r="D4849" t="str">
            <v xml:space="preserve">ERVING                       </v>
          </cell>
          <cell r="E4849">
            <v>0</v>
          </cell>
          <cell r="G4849">
            <v>8400</v>
          </cell>
          <cell r="H4849" t="str">
            <v>Librarians and Media Center Directors (2340)</v>
          </cell>
          <cell r="I4849">
            <v>42908</v>
          </cell>
          <cell r="J4849">
            <v>0</v>
          </cell>
          <cell r="K4849">
            <v>42908</v>
          </cell>
          <cell r="L4849">
            <v>0.96042488975079721</v>
          </cell>
          <cell r="M4849">
            <v>278.98569570871257</v>
          </cell>
        </row>
        <row r="4850">
          <cell r="A4850">
            <v>4848</v>
          </cell>
          <cell r="B4850">
            <v>29</v>
          </cell>
          <cell r="C4850" t="str">
            <v>091</v>
          </cell>
          <cell r="D4850" t="str">
            <v xml:space="preserve">ERVING                       </v>
          </cell>
          <cell r="E4850">
            <v>8</v>
          </cell>
          <cell r="F4850" t="str">
            <v>Professional Development</v>
          </cell>
          <cell r="I4850">
            <v>34657</v>
          </cell>
          <cell r="J4850">
            <v>86121</v>
          </cell>
          <cell r="K4850">
            <v>120778</v>
          </cell>
          <cell r="L4850">
            <v>2.7034165501613168</v>
          </cell>
          <cell r="M4850">
            <v>785.29258777633288</v>
          </cell>
        </row>
        <row r="4851">
          <cell r="A4851">
            <v>4849</v>
          </cell>
          <cell r="B4851">
            <v>30</v>
          </cell>
          <cell r="C4851" t="str">
            <v>091</v>
          </cell>
          <cell r="D4851" t="str">
            <v xml:space="preserve">ERVING                       </v>
          </cell>
          <cell r="E4851">
            <v>0</v>
          </cell>
          <cell r="G4851">
            <v>8405</v>
          </cell>
          <cell r="H4851" t="str">
            <v>Professional Development Leadership (2351)</v>
          </cell>
          <cell r="I4851">
            <v>0</v>
          </cell>
          <cell r="J4851">
            <v>0</v>
          </cell>
          <cell r="K4851">
            <v>0</v>
          </cell>
          <cell r="L4851">
            <v>0</v>
          </cell>
          <cell r="M4851">
            <v>0</v>
          </cell>
        </row>
        <row r="4852">
          <cell r="A4852">
            <v>4850</v>
          </cell>
          <cell r="B4852">
            <v>31</v>
          </cell>
          <cell r="C4852" t="str">
            <v>091</v>
          </cell>
          <cell r="D4852" t="str">
            <v xml:space="preserve">ERVING                       </v>
          </cell>
          <cell r="E4852">
            <v>0</v>
          </cell>
          <cell r="G4852">
            <v>8410</v>
          </cell>
          <cell r="H4852" t="str">
            <v>Teacher/Instructional Staff-Professional Days (2353)</v>
          </cell>
          <cell r="I4852">
            <v>25307</v>
          </cell>
          <cell r="J4852">
            <v>84</v>
          </cell>
          <cell r="K4852">
            <v>25391</v>
          </cell>
          <cell r="L4852">
            <v>0.56833570373036479</v>
          </cell>
          <cell r="M4852">
            <v>165.09102730819245</v>
          </cell>
        </row>
        <row r="4853">
          <cell r="A4853">
            <v>4851</v>
          </cell>
          <cell r="B4853">
            <v>32</v>
          </cell>
          <cell r="C4853" t="str">
            <v>091</v>
          </cell>
          <cell r="D4853" t="str">
            <v xml:space="preserve">ERVING                       </v>
          </cell>
          <cell r="E4853">
            <v>0</v>
          </cell>
          <cell r="G4853">
            <v>8415</v>
          </cell>
          <cell r="H4853" t="str">
            <v>Substitutes for Instructional Staff at Prof. Dev. (2355)</v>
          </cell>
          <cell r="I4853">
            <v>3445</v>
          </cell>
          <cell r="J4853">
            <v>0</v>
          </cell>
          <cell r="K4853">
            <v>3445</v>
          </cell>
          <cell r="L4853">
            <v>7.7110649417159879E-2</v>
          </cell>
          <cell r="M4853">
            <v>22.399219765929779</v>
          </cell>
        </row>
        <row r="4854">
          <cell r="A4854">
            <v>4852</v>
          </cell>
          <cell r="B4854">
            <v>33</v>
          </cell>
          <cell r="C4854" t="str">
            <v>091</v>
          </cell>
          <cell r="D4854" t="str">
            <v xml:space="preserve">ERVING                       </v>
          </cell>
          <cell r="E4854">
            <v>0</v>
          </cell>
          <cell r="G4854">
            <v>8420</v>
          </cell>
          <cell r="H4854" t="str">
            <v>Prof. Dev.  Stipends, Providers and Expenses (2357)</v>
          </cell>
          <cell r="I4854">
            <v>5905</v>
          </cell>
          <cell r="J4854">
            <v>86037</v>
          </cell>
          <cell r="K4854">
            <v>91942</v>
          </cell>
          <cell r="L4854">
            <v>2.057970197013792</v>
          </cell>
          <cell r="M4854">
            <v>597.80234070221059</v>
          </cell>
        </row>
        <row r="4855">
          <cell r="A4855">
            <v>4853</v>
          </cell>
          <cell r="B4855">
            <v>34</v>
          </cell>
          <cell r="C4855" t="str">
            <v>091</v>
          </cell>
          <cell r="D4855" t="str">
            <v xml:space="preserve">ERVING                       </v>
          </cell>
          <cell r="E4855">
            <v>9</v>
          </cell>
          <cell r="F4855" t="str">
            <v>Instructional Materials, Equipment and Technology</v>
          </cell>
          <cell r="I4855">
            <v>42263</v>
          </cell>
          <cell r="J4855">
            <v>9143</v>
          </cell>
          <cell r="K4855">
            <v>51406</v>
          </cell>
          <cell r="L4855">
            <v>1.1506386194306302</v>
          </cell>
          <cell r="M4855">
            <v>334.23927178153446</v>
          </cell>
        </row>
        <row r="4856">
          <cell r="A4856">
            <v>4854</v>
          </cell>
          <cell r="B4856">
            <v>35</v>
          </cell>
          <cell r="C4856" t="str">
            <v>091</v>
          </cell>
          <cell r="D4856" t="str">
            <v xml:space="preserve">ERVING                       </v>
          </cell>
          <cell r="E4856">
            <v>0</v>
          </cell>
          <cell r="G4856">
            <v>8425</v>
          </cell>
          <cell r="H4856" t="str">
            <v>Textbooks &amp; Related Software/Media/Materials (2410)</v>
          </cell>
          <cell r="I4856">
            <v>9366</v>
          </cell>
          <cell r="J4856">
            <v>0</v>
          </cell>
          <cell r="K4856">
            <v>9366</v>
          </cell>
          <cell r="L4856">
            <v>0.20964247966360508</v>
          </cell>
          <cell r="M4856">
            <v>60.897269180754222</v>
          </cell>
        </row>
        <row r="4857">
          <cell r="A4857">
            <v>4855</v>
          </cell>
          <cell r="B4857">
            <v>36</v>
          </cell>
          <cell r="C4857" t="str">
            <v>091</v>
          </cell>
          <cell r="D4857" t="str">
            <v xml:space="preserve">ERVING                       </v>
          </cell>
          <cell r="E4857">
            <v>0</v>
          </cell>
          <cell r="G4857">
            <v>8430</v>
          </cell>
          <cell r="H4857" t="str">
            <v>Other Instructional Materials (2415)</v>
          </cell>
          <cell r="I4857">
            <v>6408</v>
          </cell>
          <cell r="J4857">
            <v>0</v>
          </cell>
          <cell r="K4857">
            <v>6408</v>
          </cell>
          <cell r="L4857">
            <v>0.14343252292167213</v>
          </cell>
          <cell r="M4857">
            <v>41.664499349804942</v>
          </cell>
        </row>
        <row r="4858">
          <cell r="A4858">
            <v>4856</v>
          </cell>
          <cell r="B4858">
            <v>37</v>
          </cell>
          <cell r="C4858" t="str">
            <v>091</v>
          </cell>
          <cell r="D4858" t="str">
            <v xml:space="preserve">ERVING                       </v>
          </cell>
          <cell r="E4858">
            <v>0</v>
          </cell>
          <cell r="G4858">
            <v>8435</v>
          </cell>
          <cell r="H4858" t="str">
            <v>Instructional Equipment (2420)</v>
          </cell>
          <cell r="I4858">
            <v>3612</v>
          </cell>
          <cell r="J4858">
            <v>5036</v>
          </cell>
          <cell r="K4858">
            <v>8648</v>
          </cell>
          <cell r="L4858">
            <v>0.19357123255721298</v>
          </cell>
          <cell r="M4858">
            <v>56.228868660598174</v>
          </cell>
        </row>
        <row r="4859">
          <cell r="A4859">
            <v>4857</v>
          </cell>
          <cell r="B4859">
            <v>38</v>
          </cell>
          <cell r="C4859" t="str">
            <v>091</v>
          </cell>
          <cell r="D4859" t="str">
            <v xml:space="preserve">ERVING                       </v>
          </cell>
          <cell r="E4859">
            <v>0</v>
          </cell>
          <cell r="G4859">
            <v>8440</v>
          </cell>
          <cell r="H4859" t="str">
            <v>General Supplies (2430)</v>
          </cell>
          <cell r="I4859">
            <v>13871</v>
          </cell>
          <cell r="J4859">
            <v>4107</v>
          </cell>
          <cell r="K4859">
            <v>17978</v>
          </cell>
          <cell r="L4859">
            <v>0.40240791153024685</v>
          </cell>
          <cell r="M4859">
            <v>116.89206762028607</v>
          </cell>
        </row>
        <row r="4860">
          <cell r="A4860">
            <v>4858</v>
          </cell>
          <cell r="B4860">
            <v>39</v>
          </cell>
          <cell r="C4860" t="str">
            <v>091</v>
          </cell>
          <cell r="D4860" t="str">
            <v xml:space="preserve">ERVING                       </v>
          </cell>
          <cell r="E4860">
            <v>0</v>
          </cell>
          <cell r="G4860">
            <v>8445</v>
          </cell>
          <cell r="H4860" t="str">
            <v>Other Instructional Services (2440)</v>
          </cell>
          <cell r="I4860">
            <v>4545</v>
          </cell>
          <cell r="J4860">
            <v>0</v>
          </cell>
          <cell r="K4860">
            <v>4545</v>
          </cell>
          <cell r="L4860">
            <v>0.10173233718461297</v>
          </cell>
          <cell r="M4860">
            <v>29.551365409622885</v>
          </cell>
        </row>
        <row r="4861">
          <cell r="A4861">
            <v>4859</v>
          </cell>
          <cell r="B4861">
            <v>40</v>
          </cell>
          <cell r="C4861" t="str">
            <v>091</v>
          </cell>
          <cell r="D4861" t="str">
            <v xml:space="preserve">ERVING                       </v>
          </cell>
          <cell r="E4861">
            <v>0</v>
          </cell>
          <cell r="G4861">
            <v>8450</v>
          </cell>
          <cell r="H4861" t="str">
            <v>Classroom Instructional Technology (2451)</v>
          </cell>
          <cell r="I4861">
            <v>0</v>
          </cell>
          <cell r="J4861">
            <v>0</v>
          </cell>
          <cell r="K4861">
            <v>0</v>
          </cell>
          <cell r="L4861">
            <v>0</v>
          </cell>
          <cell r="M4861">
            <v>0</v>
          </cell>
        </row>
        <row r="4862">
          <cell r="A4862">
            <v>4860</v>
          </cell>
          <cell r="B4862">
            <v>41</v>
          </cell>
          <cell r="C4862" t="str">
            <v>091</v>
          </cell>
          <cell r="D4862" t="str">
            <v xml:space="preserve">ERVING                       </v>
          </cell>
          <cell r="E4862">
            <v>0</v>
          </cell>
          <cell r="G4862">
            <v>8455</v>
          </cell>
          <cell r="H4862" t="str">
            <v>Other Instructional Hardware  (2453)</v>
          </cell>
          <cell r="I4862">
            <v>0</v>
          </cell>
          <cell r="J4862">
            <v>0</v>
          </cell>
          <cell r="K4862">
            <v>0</v>
          </cell>
          <cell r="L4862">
            <v>0</v>
          </cell>
          <cell r="M4862">
            <v>0</v>
          </cell>
        </row>
        <row r="4863">
          <cell r="A4863">
            <v>4861</v>
          </cell>
          <cell r="B4863">
            <v>42</v>
          </cell>
          <cell r="C4863" t="str">
            <v>091</v>
          </cell>
          <cell r="D4863" t="str">
            <v xml:space="preserve">ERVING                       </v>
          </cell>
          <cell r="E4863">
            <v>0</v>
          </cell>
          <cell r="G4863">
            <v>8460</v>
          </cell>
          <cell r="H4863" t="str">
            <v>Instructional Software (2455)</v>
          </cell>
          <cell r="I4863">
            <v>4461</v>
          </cell>
          <cell r="J4863">
            <v>0</v>
          </cell>
          <cell r="K4863">
            <v>4461</v>
          </cell>
          <cell r="L4863">
            <v>9.9852135573280182E-2</v>
          </cell>
          <cell r="M4863">
            <v>29.005201560468137</v>
          </cell>
        </row>
        <row r="4864">
          <cell r="A4864">
            <v>4862</v>
          </cell>
          <cell r="B4864">
            <v>43</v>
          </cell>
          <cell r="C4864" t="str">
            <v>091</v>
          </cell>
          <cell r="D4864" t="str">
            <v xml:space="preserve">ERVING                       </v>
          </cell>
          <cell r="E4864">
            <v>10</v>
          </cell>
          <cell r="F4864" t="str">
            <v>Guidance, Counseling and Testing</v>
          </cell>
          <cell r="I4864">
            <v>66615</v>
          </cell>
          <cell r="J4864">
            <v>0</v>
          </cell>
          <cell r="K4864">
            <v>66615</v>
          </cell>
          <cell r="L4864">
            <v>1.4910670278444429</v>
          </cell>
          <cell r="M4864">
            <v>433.1274382314694</v>
          </cell>
        </row>
        <row r="4865">
          <cell r="A4865">
            <v>4863</v>
          </cell>
          <cell r="B4865">
            <v>44</v>
          </cell>
          <cell r="C4865" t="str">
            <v>091</v>
          </cell>
          <cell r="D4865" t="str">
            <v xml:space="preserve">ERVING                       </v>
          </cell>
          <cell r="E4865">
            <v>0</v>
          </cell>
          <cell r="G4865">
            <v>8465</v>
          </cell>
          <cell r="H4865" t="str">
            <v>Guidance and Adjustment Counselors (2710)</v>
          </cell>
          <cell r="I4865">
            <v>0</v>
          </cell>
          <cell r="J4865">
            <v>0</v>
          </cell>
          <cell r="K4865">
            <v>0</v>
          </cell>
          <cell r="L4865">
            <v>0</v>
          </cell>
          <cell r="M4865">
            <v>0</v>
          </cell>
        </row>
        <row r="4866">
          <cell r="A4866">
            <v>4864</v>
          </cell>
          <cell r="B4866">
            <v>45</v>
          </cell>
          <cell r="C4866" t="str">
            <v>091</v>
          </cell>
          <cell r="D4866" t="str">
            <v xml:space="preserve">ERVING                       </v>
          </cell>
          <cell r="E4866">
            <v>0</v>
          </cell>
          <cell r="G4866">
            <v>8470</v>
          </cell>
          <cell r="H4866" t="str">
            <v>Testing and Assessment (2720)</v>
          </cell>
          <cell r="I4866">
            <v>1465</v>
          </cell>
          <cell r="J4866">
            <v>0</v>
          </cell>
          <cell r="K4866">
            <v>1465</v>
          </cell>
          <cell r="L4866">
            <v>3.2791611435744335E-2</v>
          </cell>
          <cell r="M4866">
            <v>9.5253576072821833</v>
          </cell>
        </row>
        <row r="4867">
          <cell r="A4867">
            <v>4865</v>
          </cell>
          <cell r="B4867">
            <v>46</v>
          </cell>
          <cell r="C4867" t="str">
            <v>091</v>
          </cell>
          <cell r="D4867" t="str">
            <v xml:space="preserve">ERVING                       </v>
          </cell>
          <cell r="E4867">
            <v>0</v>
          </cell>
          <cell r="G4867">
            <v>8475</v>
          </cell>
          <cell r="H4867" t="str">
            <v>Psychological Services (2800)</v>
          </cell>
          <cell r="I4867">
            <v>65150</v>
          </cell>
          <cell r="J4867">
            <v>0</v>
          </cell>
          <cell r="K4867">
            <v>65150</v>
          </cell>
          <cell r="L4867">
            <v>1.4582754164086986</v>
          </cell>
          <cell r="M4867">
            <v>423.60208062418724</v>
          </cell>
        </row>
        <row r="4868">
          <cell r="A4868">
            <v>4866</v>
          </cell>
          <cell r="B4868">
            <v>47</v>
          </cell>
          <cell r="C4868" t="str">
            <v>091</v>
          </cell>
          <cell r="D4868" t="str">
            <v xml:space="preserve">ERVING                       </v>
          </cell>
          <cell r="E4868">
            <v>11</v>
          </cell>
          <cell r="F4868" t="str">
            <v>Pupil Services</v>
          </cell>
          <cell r="I4868">
            <v>215946</v>
          </cell>
          <cell r="J4868">
            <v>68311</v>
          </cell>
          <cell r="K4868">
            <v>284257</v>
          </cell>
          <cell r="L4868">
            <v>6.3626246361026464</v>
          </cell>
          <cell r="M4868">
            <v>1848.2249674902469</v>
          </cell>
        </row>
        <row r="4869">
          <cell r="A4869">
            <v>4867</v>
          </cell>
          <cell r="B4869">
            <v>48</v>
          </cell>
          <cell r="C4869" t="str">
            <v>091</v>
          </cell>
          <cell r="D4869" t="str">
            <v xml:space="preserve">ERVING                       </v>
          </cell>
          <cell r="E4869">
            <v>0</v>
          </cell>
          <cell r="G4869">
            <v>8485</v>
          </cell>
          <cell r="H4869" t="str">
            <v>Attendance and Parent Liaison Services (3100)</v>
          </cell>
          <cell r="I4869">
            <v>593</v>
          </cell>
          <cell r="J4869">
            <v>0</v>
          </cell>
          <cell r="K4869">
            <v>593</v>
          </cell>
          <cell r="L4869">
            <v>1.3273328041908799E-2</v>
          </cell>
          <cell r="M4869">
            <v>3.8556566970091026</v>
          </cell>
        </row>
        <row r="4870">
          <cell r="A4870">
            <v>4868</v>
          </cell>
          <cell r="B4870">
            <v>49</v>
          </cell>
          <cell r="C4870" t="str">
            <v>091</v>
          </cell>
          <cell r="D4870" t="str">
            <v xml:space="preserve">ERVING                       </v>
          </cell>
          <cell r="E4870">
            <v>0</v>
          </cell>
          <cell r="G4870">
            <v>8490</v>
          </cell>
          <cell r="H4870" t="str">
            <v>Medical/Health Services (3200)</v>
          </cell>
          <cell r="I4870">
            <v>48790</v>
          </cell>
          <cell r="J4870">
            <v>0</v>
          </cell>
          <cell r="K4870">
            <v>48790</v>
          </cell>
          <cell r="L4870">
            <v>1.0920837692491236</v>
          </cell>
          <cell r="M4870">
            <v>317.23016905071518</v>
          </cell>
        </row>
        <row r="4871">
          <cell r="A4871">
            <v>4869</v>
          </cell>
          <cell r="B4871">
            <v>50</v>
          </cell>
          <cell r="C4871" t="str">
            <v>091</v>
          </cell>
          <cell r="D4871" t="str">
            <v xml:space="preserve">ERVING                       </v>
          </cell>
          <cell r="E4871">
            <v>0</v>
          </cell>
          <cell r="G4871">
            <v>8495</v>
          </cell>
          <cell r="H4871" t="str">
            <v>In-District Transportation (3300)</v>
          </cell>
          <cell r="I4871">
            <v>163081</v>
          </cell>
          <cell r="J4871">
            <v>0</v>
          </cell>
          <cell r="K4871">
            <v>163081</v>
          </cell>
          <cell r="L4871">
            <v>3.6502995116400148</v>
          </cell>
          <cell r="M4871">
            <v>1060.3446033810142</v>
          </cell>
        </row>
        <row r="4872">
          <cell r="A4872">
            <v>4870</v>
          </cell>
          <cell r="B4872">
            <v>51</v>
          </cell>
          <cell r="C4872" t="str">
            <v>091</v>
          </cell>
          <cell r="D4872" t="str">
            <v xml:space="preserve">ERVING                       </v>
          </cell>
          <cell r="E4872">
            <v>0</v>
          </cell>
          <cell r="G4872">
            <v>8500</v>
          </cell>
          <cell r="H4872" t="str">
            <v>Food Salaries and Other Expenses (3400)</v>
          </cell>
          <cell r="I4872">
            <v>3482</v>
          </cell>
          <cell r="J4872">
            <v>58886</v>
          </cell>
          <cell r="K4872">
            <v>62368</v>
          </cell>
          <cell r="L4872">
            <v>1.396004929709558</v>
          </cell>
          <cell r="M4872">
            <v>405.51365409622883</v>
          </cell>
        </row>
        <row r="4873">
          <cell r="A4873">
            <v>4871</v>
          </cell>
          <cell r="B4873">
            <v>52</v>
          </cell>
          <cell r="C4873" t="str">
            <v>091</v>
          </cell>
          <cell r="D4873" t="str">
            <v xml:space="preserve">ERVING                       </v>
          </cell>
          <cell r="E4873">
            <v>0</v>
          </cell>
          <cell r="G4873">
            <v>8505</v>
          </cell>
          <cell r="H4873" t="str">
            <v>Athletics (3510)</v>
          </cell>
          <cell r="I4873">
            <v>0</v>
          </cell>
          <cell r="J4873">
            <v>0</v>
          </cell>
          <cell r="K4873">
            <v>0</v>
          </cell>
          <cell r="L4873">
            <v>0</v>
          </cell>
          <cell r="M4873">
            <v>0</v>
          </cell>
        </row>
        <row r="4874">
          <cell r="A4874">
            <v>4872</v>
          </cell>
          <cell r="B4874">
            <v>53</v>
          </cell>
          <cell r="C4874" t="str">
            <v>091</v>
          </cell>
          <cell r="D4874" t="str">
            <v xml:space="preserve">ERVING                       </v>
          </cell>
          <cell r="E4874">
            <v>0</v>
          </cell>
          <cell r="G4874">
            <v>8510</v>
          </cell>
          <cell r="H4874" t="str">
            <v>Other Student Body Activities (3520)</v>
          </cell>
          <cell r="I4874">
            <v>0</v>
          </cell>
          <cell r="J4874">
            <v>9425</v>
          </cell>
          <cell r="K4874">
            <v>9425</v>
          </cell>
          <cell r="L4874">
            <v>0.2109630974620412</v>
          </cell>
          <cell r="M4874">
            <v>61.280884265279582</v>
          </cell>
        </row>
        <row r="4875">
          <cell r="A4875">
            <v>4873</v>
          </cell>
          <cell r="B4875">
            <v>54</v>
          </cell>
          <cell r="C4875" t="str">
            <v>091</v>
          </cell>
          <cell r="D4875" t="str">
            <v xml:space="preserve">ERVING                       </v>
          </cell>
          <cell r="E4875">
            <v>0</v>
          </cell>
          <cell r="G4875">
            <v>8515</v>
          </cell>
          <cell r="H4875" t="str">
            <v>School Security  (3600)</v>
          </cell>
          <cell r="I4875">
            <v>0</v>
          </cell>
          <cell r="J4875">
            <v>0</v>
          </cell>
          <cell r="K4875">
            <v>0</v>
          </cell>
          <cell r="L4875">
            <v>0</v>
          </cell>
          <cell r="M4875">
            <v>0</v>
          </cell>
        </row>
        <row r="4876">
          <cell r="A4876">
            <v>4874</v>
          </cell>
          <cell r="B4876">
            <v>55</v>
          </cell>
          <cell r="C4876" t="str">
            <v>091</v>
          </cell>
          <cell r="D4876" t="str">
            <v xml:space="preserve">ERVING                       </v>
          </cell>
          <cell r="E4876">
            <v>12</v>
          </cell>
          <cell r="F4876" t="str">
            <v>Operations and Maintenance</v>
          </cell>
          <cell r="I4876">
            <v>254060</v>
          </cell>
          <cell r="J4876">
            <v>3091</v>
          </cell>
          <cell r="K4876">
            <v>257151</v>
          </cell>
          <cell r="L4876">
            <v>5.7559014828075705</v>
          </cell>
          <cell r="M4876">
            <v>1671.9830949284785</v>
          </cell>
        </row>
        <row r="4877">
          <cell r="A4877">
            <v>4875</v>
          </cell>
          <cell r="B4877">
            <v>56</v>
          </cell>
          <cell r="C4877" t="str">
            <v>091</v>
          </cell>
          <cell r="D4877" t="str">
            <v xml:space="preserve">ERVING                       </v>
          </cell>
          <cell r="E4877">
            <v>0</v>
          </cell>
          <cell r="G4877">
            <v>8520</v>
          </cell>
          <cell r="H4877" t="str">
            <v>Custodial Services (4110)</v>
          </cell>
          <cell r="I4877">
            <v>102438</v>
          </cell>
          <cell r="J4877">
            <v>1159</v>
          </cell>
          <cell r="K4877">
            <v>103597</v>
          </cell>
          <cell r="L4877">
            <v>2.3188481705862154</v>
          </cell>
          <cell r="M4877">
            <v>673.58257477243171</v>
          </cell>
        </row>
        <row r="4878">
          <cell r="A4878">
            <v>4876</v>
          </cell>
          <cell r="B4878">
            <v>57</v>
          </cell>
          <cell r="C4878" t="str">
            <v>091</v>
          </cell>
          <cell r="D4878" t="str">
            <v xml:space="preserve">ERVING                       </v>
          </cell>
          <cell r="E4878">
            <v>0</v>
          </cell>
          <cell r="G4878">
            <v>8525</v>
          </cell>
          <cell r="H4878" t="str">
            <v>Heating of Buildings (4120)</v>
          </cell>
          <cell r="I4878">
            <v>52808</v>
          </cell>
          <cell r="J4878">
            <v>0</v>
          </cell>
          <cell r="K4878">
            <v>52808</v>
          </cell>
          <cell r="L4878">
            <v>1.182020079657875</v>
          </cell>
          <cell r="M4878">
            <v>343.35500650195058</v>
          </cell>
        </row>
        <row r="4879">
          <cell r="A4879">
            <v>4877</v>
          </cell>
          <cell r="B4879">
            <v>58</v>
          </cell>
          <cell r="C4879" t="str">
            <v>091</v>
          </cell>
          <cell r="D4879" t="str">
            <v xml:space="preserve">ERVING                       </v>
          </cell>
          <cell r="E4879">
            <v>0</v>
          </cell>
          <cell r="G4879">
            <v>8530</v>
          </cell>
          <cell r="H4879" t="str">
            <v>Utility Services (4130)</v>
          </cell>
          <cell r="I4879">
            <v>63859</v>
          </cell>
          <cell r="J4879">
            <v>1932</v>
          </cell>
          <cell r="K4879">
            <v>65791</v>
          </cell>
          <cell r="L4879">
            <v>1.472623145371369</v>
          </cell>
          <cell r="M4879">
            <v>427.76983094928477</v>
          </cell>
        </row>
        <row r="4880">
          <cell r="A4880">
            <v>4878</v>
          </cell>
          <cell r="B4880">
            <v>59</v>
          </cell>
          <cell r="C4880" t="str">
            <v>091</v>
          </cell>
          <cell r="D4880" t="str">
            <v xml:space="preserve">ERVING                       </v>
          </cell>
          <cell r="E4880">
            <v>0</v>
          </cell>
          <cell r="G4880">
            <v>8535</v>
          </cell>
          <cell r="H4880" t="str">
            <v>Maintenance of Grounds (4210)</v>
          </cell>
          <cell r="I4880">
            <v>1499</v>
          </cell>
          <cell r="J4880">
            <v>0</v>
          </cell>
          <cell r="K4880">
            <v>1499</v>
          </cell>
          <cell r="L4880">
            <v>3.3552645421283792E-2</v>
          </cell>
          <cell r="M4880">
            <v>9.746423927178153</v>
          </cell>
        </row>
        <row r="4881">
          <cell r="A4881">
            <v>4879</v>
          </cell>
          <cell r="B4881">
            <v>60</v>
          </cell>
          <cell r="C4881" t="str">
            <v>091</v>
          </cell>
          <cell r="D4881" t="str">
            <v xml:space="preserve">ERVING                       </v>
          </cell>
          <cell r="E4881">
            <v>0</v>
          </cell>
          <cell r="G4881">
            <v>8540</v>
          </cell>
          <cell r="H4881" t="str">
            <v>Maintenance of Buildings (4220)</v>
          </cell>
          <cell r="I4881">
            <v>9867</v>
          </cell>
          <cell r="J4881">
            <v>0</v>
          </cell>
          <cell r="K4881">
            <v>9867</v>
          </cell>
          <cell r="L4881">
            <v>0.22085653927405416</v>
          </cell>
          <cell r="M4881">
            <v>64.154746423927179</v>
          </cell>
        </row>
        <row r="4882">
          <cell r="A4882">
            <v>4880</v>
          </cell>
          <cell r="B4882">
            <v>61</v>
          </cell>
          <cell r="C4882" t="str">
            <v>091</v>
          </cell>
          <cell r="D4882" t="str">
            <v xml:space="preserve">ERVING                       </v>
          </cell>
          <cell r="E4882">
            <v>0</v>
          </cell>
          <cell r="G4882">
            <v>8545</v>
          </cell>
          <cell r="H4882" t="str">
            <v>Building Security System (4225)</v>
          </cell>
          <cell r="I4882">
            <v>0</v>
          </cell>
          <cell r="J4882">
            <v>0</v>
          </cell>
          <cell r="K4882">
            <v>0</v>
          </cell>
          <cell r="L4882">
            <v>0</v>
          </cell>
          <cell r="M4882">
            <v>0</v>
          </cell>
        </row>
        <row r="4883">
          <cell r="A4883">
            <v>4881</v>
          </cell>
          <cell r="B4883">
            <v>62</v>
          </cell>
          <cell r="C4883" t="str">
            <v>091</v>
          </cell>
          <cell r="D4883" t="str">
            <v xml:space="preserve">ERVING                       </v>
          </cell>
          <cell r="E4883">
            <v>0</v>
          </cell>
          <cell r="G4883">
            <v>8550</v>
          </cell>
          <cell r="H4883" t="str">
            <v>Maintenance of Equipment (4230)</v>
          </cell>
          <cell r="I4883">
            <v>10363</v>
          </cell>
          <cell r="J4883">
            <v>0</v>
          </cell>
          <cell r="K4883">
            <v>10363</v>
          </cell>
          <cell r="L4883">
            <v>0.23195868212192391</v>
          </cell>
          <cell r="M4883">
            <v>67.379713914174246</v>
          </cell>
        </row>
        <row r="4884">
          <cell r="A4884">
            <v>4882</v>
          </cell>
          <cell r="B4884">
            <v>63</v>
          </cell>
          <cell r="C4884" t="str">
            <v>091</v>
          </cell>
          <cell r="D4884" t="str">
            <v xml:space="preserve">ERVING                       </v>
          </cell>
          <cell r="E4884">
            <v>0</v>
          </cell>
          <cell r="G4884">
            <v>8555</v>
          </cell>
          <cell r="H4884" t="str">
            <v xml:space="preserve">Extraordinary Maintenance (4300)   </v>
          </cell>
          <cell r="I4884">
            <v>0</v>
          </cell>
          <cell r="J4884">
            <v>0</v>
          </cell>
          <cell r="K4884">
            <v>0</v>
          </cell>
          <cell r="L4884">
            <v>0</v>
          </cell>
          <cell r="M4884">
            <v>0</v>
          </cell>
        </row>
        <row r="4885">
          <cell r="A4885">
            <v>4883</v>
          </cell>
          <cell r="B4885">
            <v>64</v>
          </cell>
          <cell r="C4885" t="str">
            <v>091</v>
          </cell>
          <cell r="D4885" t="str">
            <v xml:space="preserve">ERVING                       </v>
          </cell>
          <cell r="E4885">
            <v>0</v>
          </cell>
          <cell r="G4885">
            <v>8560</v>
          </cell>
          <cell r="H4885" t="str">
            <v>Networking and Telecommunications (4400)</v>
          </cell>
          <cell r="I4885">
            <v>9035</v>
          </cell>
          <cell r="J4885">
            <v>0</v>
          </cell>
          <cell r="K4885">
            <v>9035</v>
          </cell>
          <cell r="L4885">
            <v>0.20223358998085328</v>
          </cell>
          <cell r="M4885">
            <v>58.745123537061112</v>
          </cell>
        </row>
        <row r="4886">
          <cell r="A4886">
            <v>4884</v>
          </cell>
          <cell r="B4886">
            <v>65</v>
          </cell>
          <cell r="C4886" t="str">
            <v>091</v>
          </cell>
          <cell r="D4886" t="str">
            <v xml:space="preserve">ERVING                       </v>
          </cell>
          <cell r="E4886">
            <v>0</v>
          </cell>
          <cell r="G4886">
            <v>8565</v>
          </cell>
          <cell r="H4886" t="str">
            <v>Technology Maintenance (4450)</v>
          </cell>
          <cell r="I4886">
            <v>4191</v>
          </cell>
          <cell r="J4886">
            <v>0</v>
          </cell>
          <cell r="K4886">
            <v>4191</v>
          </cell>
          <cell r="L4886">
            <v>9.3808630393996242E-2</v>
          </cell>
          <cell r="M4886">
            <v>27.249674902470741</v>
          </cell>
        </row>
        <row r="4887">
          <cell r="A4887">
            <v>4885</v>
          </cell>
          <cell r="B4887">
            <v>66</v>
          </cell>
          <cell r="C4887" t="str">
            <v>091</v>
          </cell>
          <cell r="D4887" t="str">
            <v xml:space="preserve">ERVING                       </v>
          </cell>
          <cell r="E4887">
            <v>13</v>
          </cell>
          <cell r="F4887" t="str">
            <v>Insurance, Retirement Programs and Other</v>
          </cell>
          <cell r="I4887">
            <v>621477</v>
          </cell>
          <cell r="J4887">
            <v>7285</v>
          </cell>
          <cell r="K4887">
            <v>628762</v>
          </cell>
          <cell r="L4887">
            <v>14.073801494581215</v>
          </cell>
          <cell r="M4887">
            <v>4088.1794538361505</v>
          </cell>
        </row>
        <row r="4888">
          <cell r="A4888">
            <v>4886</v>
          </cell>
          <cell r="B4888">
            <v>67</v>
          </cell>
          <cell r="C4888" t="str">
            <v>091</v>
          </cell>
          <cell r="D4888" t="str">
            <v xml:space="preserve">ERVING                       </v>
          </cell>
          <cell r="E4888">
            <v>0</v>
          </cell>
          <cell r="G4888">
            <v>8570</v>
          </cell>
          <cell r="H4888" t="str">
            <v>Employer Retirement Contributions (5100)</v>
          </cell>
          <cell r="I4888">
            <v>64495</v>
          </cell>
          <cell r="J4888">
            <v>7285</v>
          </cell>
          <cell r="K4888">
            <v>71780</v>
          </cell>
          <cell r="L4888">
            <v>1.6066770435888931</v>
          </cell>
          <cell r="M4888">
            <v>466.71001300390111</v>
          </cell>
        </row>
        <row r="4889">
          <cell r="A4889">
            <v>4887</v>
          </cell>
          <cell r="B4889">
            <v>68</v>
          </cell>
          <cell r="C4889" t="str">
            <v>091</v>
          </cell>
          <cell r="D4889" t="str">
            <v xml:space="preserve">ERVING                       </v>
          </cell>
          <cell r="E4889">
            <v>0</v>
          </cell>
          <cell r="G4889">
            <v>8575</v>
          </cell>
          <cell r="H4889" t="str">
            <v>Insurance for Active Employees (5200)</v>
          </cell>
          <cell r="I4889">
            <v>460336</v>
          </cell>
          <cell r="J4889">
            <v>0</v>
          </cell>
          <cell r="K4889">
            <v>460336</v>
          </cell>
          <cell r="L4889">
            <v>10.303862963743894</v>
          </cell>
          <cell r="M4889">
            <v>2993.0819245773728</v>
          </cell>
        </row>
        <row r="4890">
          <cell r="A4890">
            <v>4888</v>
          </cell>
          <cell r="B4890">
            <v>69</v>
          </cell>
          <cell r="C4890" t="str">
            <v>091</v>
          </cell>
          <cell r="D4890" t="str">
            <v xml:space="preserve">ERVING                       </v>
          </cell>
          <cell r="E4890">
            <v>0</v>
          </cell>
          <cell r="G4890">
            <v>8580</v>
          </cell>
          <cell r="H4890" t="str">
            <v>Insurance for Retired School Employees (5250)</v>
          </cell>
          <cell r="I4890">
            <v>93429</v>
          </cell>
          <cell r="J4890">
            <v>0</v>
          </cell>
          <cell r="K4890">
            <v>93429</v>
          </cell>
          <cell r="L4890">
            <v>2.0912542422048856</v>
          </cell>
          <cell r="M4890">
            <v>607.47074122236666</v>
          </cell>
        </row>
        <row r="4891">
          <cell r="A4891">
            <v>4889</v>
          </cell>
          <cell r="B4891">
            <v>70</v>
          </cell>
          <cell r="C4891" t="str">
            <v>091</v>
          </cell>
          <cell r="D4891" t="str">
            <v xml:space="preserve">ERVING                       </v>
          </cell>
          <cell r="E4891">
            <v>0</v>
          </cell>
          <cell r="G4891">
            <v>8585</v>
          </cell>
          <cell r="H4891" t="str">
            <v>Other Non-Employee Insurance (5260)</v>
          </cell>
          <cell r="I4891">
            <v>1868</v>
          </cell>
          <cell r="J4891">
            <v>0</v>
          </cell>
          <cell r="K4891">
            <v>1868</v>
          </cell>
          <cell r="L4891">
            <v>4.1812102499638508E-2</v>
          </cell>
          <cell r="M4891">
            <v>12.145643693107932</v>
          </cell>
        </row>
        <row r="4892">
          <cell r="A4892">
            <v>4890</v>
          </cell>
          <cell r="B4892">
            <v>71</v>
          </cell>
          <cell r="C4892" t="str">
            <v>091</v>
          </cell>
          <cell r="D4892" t="str">
            <v xml:space="preserve">ERVING                       </v>
          </cell>
          <cell r="E4892">
            <v>0</v>
          </cell>
          <cell r="G4892">
            <v>8590</v>
          </cell>
          <cell r="H4892" t="str">
            <v xml:space="preserve">Rental Lease of Equipment (5300)   </v>
          </cell>
          <cell r="I4892">
            <v>0</v>
          </cell>
          <cell r="J4892">
            <v>0</v>
          </cell>
          <cell r="K4892">
            <v>0</v>
          </cell>
          <cell r="L4892">
            <v>0</v>
          </cell>
          <cell r="M4892">
            <v>0</v>
          </cell>
        </row>
        <row r="4893">
          <cell r="A4893">
            <v>4891</v>
          </cell>
          <cell r="B4893">
            <v>72</v>
          </cell>
          <cell r="C4893" t="str">
            <v>091</v>
          </cell>
          <cell r="D4893" t="str">
            <v xml:space="preserve">ERVING                       </v>
          </cell>
          <cell r="E4893">
            <v>0</v>
          </cell>
          <cell r="G4893">
            <v>8595</v>
          </cell>
          <cell r="H4893" t="str">
            <v>Rental Lease  of Buildings (5350)</v>
          </cell>
          <cell r="I4893">
            <v>1349</v>
          </cell>
          <cell r="J4893">
            <v>0</v>
          </cell>
          <cell r="K4893">
            <v>1349</v>
          </cell>
          <cell r="L4893">
            <v>3.0195142543903826E-2</v>
          </cell>
          <cell r="M4893">
            <v>8.7711313394018191</v>
          </cell>
        </row>
        <row r="4894">
          <cell r="A4894">
            <v>4892</v>
          </cell>
          <cell r="B4894">
            <v>73</v>
          </cell>
          <cell r="C4894" t="str">
            <v>091</v>
          </cell>
          <cell r="D4894" t="str">
            <v xml:space="preserve">ERVING                       </v>
          </cell>
          <cell r="E4894">
            <v>0</v>
          </cell>
          <cell r="G4894">
            <v>8600</v>
          </cell>
          <cell r="H4894" t="str">
            <v>Short Term Interest RAN's (5400)</v>
          </cell>
          <cell r="I4894">
            <v>0</v>
          </cell>
          <cell r="J4894">
            <v>0</v>
          </cell>
          <cell r="K4894">
            <v>0</v>
          </cell>
          <cell r="L4894">
            <v>0</v>
          </cell>
          <cell r="M4894">
            <v>0</v>
          </cell>
        </row>
        <row r="4895">
          <cell r="A4895">
            <v>4893</v>
          </cell>
          <cell r="B4895">
            <v>74</v>
          </cell>
          <cell r="C4895" t="str">
            <v>091</v>
          </cell>
          <cell r="D4895" t="str">
            <v xml:space="preserve">ERVING                       </v>
          </cell>
          <cell r="E4895">
            <v>0</v>
          </cell>
          <cell r="G4895">
            <v>8610</v>
          </cell>
          <cell r="H4895" t="str">
            <v>Crossing Guards, Inspections, Bank Charges (5500)</v>
          </cell>
          <cell r="I4895">
            <v>0</v>
          </cell>
          <cell r="J4895">
            <v>0</v>
          </cell>
          <cell r="K4895">
            <v>0</v>
          </cell>
          <cell r="L4895">
            <v>0</v>
          </cell>
          <cell r="M4895">
            <v>0</v>
          </cell>
        </row>
        <row r="4896">
          <cell r="A4896">
            <v>4894</v>
          </cell>
          <cell r="B4896">
            <v>75</v>
          </cell>
          <cell r="C4896" t="str">
            <v>091</v>
          </cell>
          <cell r="D4896" t="str">
            <v xml:space="preserve">ERVING                       </v>
          </cell>
          <cell r="E4896">
            <v>14</v>
          </cell>
          <cell r="F4896" t="str">
            <v xml:space="preserve">Payments To Out-Of-District Schools </v>
          </cell>
          <cell r="I4896">
            <v>1452812</v>
          </cell>
          <cell r="J4896">
            <v>0</v>
          </cell>
          <cell r="K4896">
            <v>1452812</v>
          </cell>
          <cell r="L4896">
            <v>32.518803135280955</v>
          </cell>
          <cell r="M4896">
            <v>11158.310291858679</v>
          </cell>
        </row>
        <row r="4897">
          <cell r="A4897">
            <v>4895</v>
          </cell>
          <cell r="B4897">
            <v>76</v>
          </cell>
          <cell r="C4897" t="str">
            <v>091</v>
          </cell>
          <cell r="D4897" t="str">
            <v xml:space="preserve">ERVING                       </v>
          </cell>
          <cell r="E4897">
            <v>15</v>
          </cell>
          <cell r="F4897" t="str">
            <v>Tuition To Other Schools (9000)</v>
          </cell>
          <cell r="G4897" t="str">
            <v xml:space="preserve"> </v>
          </cell>
          <cell r="I4897">
            <v>1386265</v>
          </cell>
          <cell r="J4897">
            <v>0</v>
          </cell>
          <cell r="K4897">
            <v>1386265</v>
          </cell>
          <cell r="L4897">
            <v>31.029258175407591</v>
          </cell>
          <cell r="M4897">
            <v>10647.196620583718</v>
          </cell>
        </row>
        <row r="4898">
          <cell r="A4898">
            <v>4896</v>
          </cell>
          <cell r="B4898">
            <v>77</v>
          </cell>
          <cell r="C4898" t="str">
            <v>091</v>
          </cell>
          <cell r="D4898" t="str">
            <v xml:space="preserve">ERVING                       </v>
          </cell>
          <cell r="E4898">
            <v>16</v>
          </cell>
          <cell r="F4898" t="str">
            <v>Out-of-District Transportation (3300)</v>
          </cell>
          <cell r="I4898">
            <v>66547</v>
          </cell>
          <cell r="K4898">
            <v>66547</v>
          </cell>
          <cell r="L4898">
            <v>1.4895449598733639</v>
          </cell>
          <cell r="M4898">
            <v>511.11367127496163</v>
          </cell>
        </row>
        <row r="4899">
          <cell r="A4899">
            <v>4897</v>
          </cell>
          <cell r="B4899">
            <v>78</v>
          </cell>
          <cell r="C4899" t="str">
            <v>091</v>
          </cell>
          <cell r="D4899" t="str">
            <v xml:space="preserve">ERVING                       </v>
          </cell>
          <cell r="E4899">
            <v>17</v>
          </cell>
          <cell r="F4899" t="str">
            <v>TOTAL EXPENDITURES</v>
          </cell>
          <cell r="I4899">
            <v>4164891</v>
          </cell>
          <cell r="J4899">
            <v>302715</v>
          </cell>
          <cell r="K4899">
            <v>4467606</v>
          </cell>
          <cell r="L4899">
            <v>100.00000000000001</v>
          </cell>
          <cell r="M4899">
            <v>15731.007042253521</v>
          </cell>
        </row>
        <row r="4900">
          <cell r="A4900">
            <v>4898</v>
          </cell>
          <cell r="B4900">
            <v>79</v>
          </cell>
          <cell r="C4900" t="str">
            <v>091</v>
          </cell>
          <cell r="D4900" t="str">
            <v xml:space="preserve">ERVING                       </v>
          </cell>
          <cell r="E4900">
            <v>18</v>
          </cell>
          <cell r="F4900" t="str">
            <v>percentage of overall spending from the general fund</v>
          </cell>
          <cell r="I4900">
            <v>93.224223443159488</v>
          </cell>
        </row>
        <row r="4901">
          <cell r="A4901">
            <v>4899</v>
          </cell>
          <cell r="B4901">
            <v>1</v>
          </cell>
          <cell r="C4901" t="str">
            <v>093</v>
          </cell>
          <cell r="D4901" t="str">
            <v xml:space="preserve">EVERETT                      </v>
          </cell>
          <cell r="E4901">
            <v>1</v>
          </cell>
          <cell r="F4901" t="str">
            <v>In-District FTE Average Membership</v>
          </cell>
          <cell r="G4901" t="str">
            <v xml:space="preserve"> </v>
          </cell>
        </row>
        <row r="4902">
          <cell r="A4902">
            <v>4900</v>
          </cell>
          <cell r="B4902">
            <v>2</v>
          </cell>
          <cell r="C4902" t="str">
            <v>093</v>
          </cell>
          <cell r="D4902" t="str">
            <v xml:space="preserve">EVERETT                      </v>
          </cell>
          <cell r="E4902">
            <v>2</v>
          </cell>
          <cell r="F4902" t="str">
            <v>Out-of-District FTE Average Membership</v>
          </cell>
          <cell r="G4902" t="str">
            <v xml:space="preserve"> </v>
          </cell>
        </row>
        <row r="4903">
          <cell r="A4903">
            <v>4901</v>
          </cell>
          <cell r="B4903">
            <v>3</v>
          </cell>
          <cell r="C4903" t="str">
            <v>093</v>
          </cell>
          <cell r="D4903" t="str">
            <v xml:space="preserve">EVERETT                      </v>
          </cell>
          <cell r="E4903">
            <v>3</v>
          </cell>
          <cell r="F4903" t="str">
            <v>Total FTE Average Membership</v>
          </cell>
          <cell r="G4903" t="str">
            <v xml:space="preserve"> </v>
          </cell>
        </row>
        <row r="4904">
          <cell r="A4904">
            <v>4902</v>
          </cell>
          <cell r="B4904">
            <v>4</v>
          </cell>
          <cell r="C4904" t="str">
            <v>093</v>
          </cell>
          <cell r="D4904" t="str">
            <v xml:space="preserve">EVERETT                      </v>
          </cell>
          <cell r="E4904">
            <v>4</v>
          </cell>
          <cell r="F4904" t="str">
            <v>Administration</v>
          </cell>
          <cell r="G4904" t="str">
            <v xml:space="preserve"> </v>
          </cell>
          <cell r="I4904">
            <v>1768414</v>
          </cell>
          <cell r="J4904">
            <v>0</v>
          </cell>
          <cell r="K4904">
            <v>1768414</v>
          </cell>
          <cell r="L4904">
            <v>2.1957444762700433</v>
          </cell>
          <cell r="M4904">
            <v>289.64752514167787</v>
          </cell>
        </row>
        <row r="4905">
          <cell r="A4905">
            <v>4903</v>
          </cell>
          <cell r="B4905">
            <v>5</v>
          </cell>
          <cell r="C4905" t="str">
            <v>093</v>
          </cell>
          <cell r="D4905" t="str">
            <v xml:space="preserve">EVERETT                      </v>
          </cell>
          <cell r="E4905">
            <v>0</v>
          </cell>
          <cell r="G4905">
            <v>8300</v>
          </cell>
          <cell r="H4905" t="str">
            <v>School Committee (1110)</v>
          </cell>
          <cell r="I4905">
            <v>131720</v>
          </cell>
          <cell r="J4905">
            <v>0</v>
          </cell>
          <cell r="K4905">
            <v>131720</v>
          </cell>
          <cell r="L4905">
            <v>0.16354963397388286</v>
          </cell>
          <cell r="M4905">
            <v>21.574344023323615</v>
          </cell>
        </row>
        <row r="4906">
          <cell r="A4906">
            <v>4904</v>
          </cell>
          <cell r="B4906">
            <v>6</v>
          </cell>
          <cell r="C4906" t="str">
            <v>093</v>
          </cell>
          <cell r="D4906" t="str">
            <v xml:space="preserve">EVERETT                      </v>
          </cell>
          <cell r="E4906">
            <v>0</v>
          </cell>
          <cell r="G4906">
            <v>8305</v>
          </cell>
          <cell r="H4906" t="str">
            <v>Superintendent (1210)</v>
          </cell>
          <cell r="I4906">
            <v>372190</v>
          </cell>
          <cell r="J4906">
            <v>0</v>
          </cell>
          <cell r="K4906">
            <v>372190</v>
          </cell>
          <cell r="L4906">
            <v>0.46212828931627287</v>
          </cell>
          <cell r="M4906">
            <v>60.960788809905992</v>
          </cell>
        </row>
        <row r="4907">
          <cell r="A4907">
            <v>4905</v>
          </cell>
          <cell r="B4907">
            <v>7</v>
          </cell>
          <cell r="C4907" t="str">
            <v>093</v>
          </cell>
          <cell r="D4907" t="str">
            <v xml:space="preserve">EVERETT                      </v>
          </cell>
          <cell r="E4907">
            <v>0</v>
          </cell>
          <cell r="G4907">
            <v>8310</v>
          </cell>
          <cell r="H4907" t="str">
            <v>Assistant Superintendents (1220)</v>
          </cell>
          <cell r="I4907">
            <v>140018</v>
          </cell>
          <cell r="J4907">
            <v>0</v>
          </cell>
          <cell r="K4907">
            <v>140018</v>
          </cell>
          <cell r="L4907">
            <v>0.17385281392161503</v>
          </cell>
          <cell r="M4907">
            <v>22.933468732597373</v>
          </cell>
        </row>
        <row r="4908">
          <cell r="A4908">
            <v>4906</v>
          </cell>
          <cell r="B4908">
            <v>8</v>
          </cell>
          <cell r="C4908" t="str">
            <v>093</v>
          </cell>
          <cell r="D4908" t="str">
            <v xml:space="preserve">EVERETT                      </v>
          </cell>
          <cell r="E4908">
            <v>0</v>
          </cell>
          <cell r="G4908">
            <v>8315</v>
          </cell>
          <cell r="H4908" t="str">
            <v>Other District-Wide Administration (1230)</v>
          </cell>
          <cell r="I4908">
            <v>52417</v>
          </cell>
          <cell r="J4908">
            <v>0</v>
          </cell>
          <cell r="K4908">
            <v>52417</v>
          </cell>
          <cell r="L4908">
            <v>6.5083367476533691E-2</v>
          </cell>
          <cell r="M4908">
            <v>8.5853506731745668</v>
          </cell>
        </row>
        <row r="4909">
          <cell r="A4909">
            <v>4907</v>
          </cell>
          <cell r="B4909">
            <v>9</v>
          </cell>
          <cell r="C4909" t="str">
            <v>093</v>
          </cell>
          <cell r="D4909" t="str">
            <v xml:space="preserve">EVERETT                      </v>
          </cell>
          <cell r="E4909">
            <v>0</v>
          </cell>
          <cell r="G4909">
            <v>8320</v>
          </cell>
          <cell r="H4909" t="str">
            <v>Business and Finance (1410)</v>
          </cell>
          <cell r="I4909">
            <v>671452</v>
          </cell>
          <cell r="J4909">
            <v>0</v>
          </cell>
          <cell r="K4909">
            <v>671452</v>
          </cell>
          <cell r="L4909">
            <v>0.83370580649128145</v>
          </cell>
          <cell r="M4909">
            <v>109.97674190061258</v>
          </cell>
        </row>
        <row r="4910">
          <cell r="A4910">
            <v>4908</v>
          </cell>
          <cell r="B4910">
            <v>10</v>
          </cell>
          <cell r="C4910" t="str">
            <v>093</v>
          </cell>
          <cell r="D4910" t="str">
            <v xml:space="preserve">EVERETT                      </v>
          </cell>
          <cell r="E4910">
            <v>0</v>
          </cell>
          <cell r="G4910">
            <v>8325</v>
          </cell>
          <cell r="H4910" t="str">
            <v>Human Resources and Benefits (1420)</v>
          </cell>
          <cell r="I4910">
            <v>105293</v>
          </cell>
          <cell r="J4910">
            <v>0</v>
          </cell>
          <cell r="K4910">
            <v>105293</v>
          </cell>
          <cell r="L4910">
            <v>0.1307366505467055</v>
          </cell>
          <cell r="M4910">
            <v>17.245880695777508</v>
          </cell>
        </row>
        <row r="4911">
          <cell r="A4911">
            <v>4909</v>
          </cell>
          <cell r="B4911">
            <v>11</v>
          </cell>
          <cell r="C4911" t="str">
            <v>093</v>
          </cell>
          <cell r="D4911" t="str">
            <v xml:space="preserve">EVERETT                      </v>
          </cell>
          <cell r="E4911">
            <v>0</v>
          </cell>
          <cell r="G4911">
            <v>8330</v>
          </cell>
          <cell r="H4911" t="str">
            <v>Legal Service For School Committee (1430)</v>
          </cell>
          <cell r="I4911">
            <v>93733</v>
          </cell>
          <cell r="J4911">
            <v>0</v>
          </cell>
          <cell r="K4911">
            <v>93733</v>
          </cell>
          <cell r="L4911">
            <v>0.11638322078100488</v>
          </cell>
          <cell r="M4911">
            <v>15.352474858322141</v>
          </cell>
        </row>
        <row r="4912">
          <cell r="A4912">
            <v>4910</v>
          </cell>
          <cell r="B4912">
            <v>12</v>
          </cell>
          <cell r="C4912" t="str">
            <v>093</v>
          </cell>
          <cell r="D4912" t="str">
            <v xml:space="preserve">EVERETT                      </v>
          </cell>
          <cell r="E4912">
            <v>0</v>
          </cell>
          <cell r="G4912">
            <v>8335</v>
          </cell>
          <cell r="H4912" t="str">
            <v>Legal Settlements (1435)</v>
          </cell>
          <cell r="I4912">
            <v>0</v>
          </cell>
          <cell r="J4912">
            <v>0</v>
          </cell>
          <cell r="K4912">
            <v>0</v>
          </cell>
          <cell r="L4912">
            <v>0</v>
          </cell>
          <cell r="M4912">
            <v>0</v>
          </cell>
        </row>
        <row r="4913">
          <cell r="A4913">
            <v>4911</v>
          </cell>
          <cell r="B4913">
            <v>13</v>
          </cell>
          <cell r="C4913" t="str">
            <v>093</v>
          </cell>
          <cell r="D4913" t="str">
            <v xml:space="preserve">EVERETT                      </v>
          </cell>
          <cell r="E4913">
            <v>0</v>
          </cell>
          <cell r="G4913">
            <v>8340</v>
          </cell>
          <cell r="H4913" t="str">
            <v>District-wide Information Mgmt and Tech (1450)</v>
          </cell>
          <cell r="I4913">
            <v>201591</v>
          </cell>
          <cell r="J4913">
            <v>0</v>
          </cell>
          <cell r="K4913">
            <v>201591</v>
          </cell>
          <cell r="L4913">
            <v>0.25030469376274689</v>
          </cell>
          <cell r="M4913">
            <v>33.0184754479641</v>
          </cell>
        </row>
        <row r="4914">
          <cell r="A4914">
            <v>4912</v>
          </cell>
          <cell r="B4914">
            <v>14</v>
          </cell>
          <cell r="C4914" t="str">
            <v>093</v>
          </cell>
          <cell r="D4914" t="str">
            <v xml:space="preserve">EVERETT                      </v>
          </cell>
          <cell r="E4914">
            <v>5</v>
          </cell>
          <cell r="F4914" t="str">
            <v xml:space="preserve">Instructional Leadership </v>
          </cell>
          <cell r="I4914">
            <v>4467441</v>
          </cell>
          <cell r="J4914">
            <v>2696276</v>
          </cell>
          <cell r="K4914">
            <v>7163717</v>
          </cell>
          <cell r="L4914">
            <v>8.8948018011120737</v>
          </cell>
          <cell r="M4914">
            <v>1173.3411406296066</v>
          </cell>
        </row>
        <row r="4915">
          <cell r="A4915">
            <v>4913</v>
          </cell>
          <cell r="B4915">
            <v>15</v>
          </cell>
          <cell r="C4915" t="str">
            <v>093</v>
          </cell>
          <cell r="D4915" t="str">
            <v xml:space="preserve">EVERETT                      </v>
          </cell>
          <cell r="E4915">
            <v>0</v>
          </cell>
          <cell r="G4915">
            <v>8345</v>
          </cell>
          <cell r="H4915" t="str">
            <v>Curriculum Directors  (Supervisory) (2110)</v>
          </cell>
          <cell r="I4915">
            <v>609398</v>
          </cell>
          <cell r="J4915">
            <v>2366393</v>
          </cell>
          <cell r="K4915">
            <v>2975791</v>
          </cell>
          <cell r="L4915">
            <v>3.6948795082961956</v>
          </cell>
          <cell r="M4915">
            <v>487.40311855079113</v>
          </cell>
        </row>
        <row r="4916">
          <cell r="A4916">
            <v>4914</v>
          </cell>
          <cell r="B4916">
            <v>16</v>
          </cell>
          <cell r="C4916" t="str">
            <v>093</v>
          </cell>
          <cell r="D4916" t="str">
            <v xml:space="preserve">EVERETT                      </v>
          </cell>
          <cell r="E4916">
            <v>0</v>
          </cell>
          <cell r="G4916">
            <v>8350</v>
          </cell>
          <cell r="H4916" t="str">
            <v>Department Heads  (Non-Supervisory) (2120)</v>
          </cell>
          <cell r="I4916">
            <v>0</v>
          </cell>
          <cell r="J4916">
            <v>0</v>
          </cell>
          <cell r="K4916">
            <v>0</v>
          </cell>
          <cell r="L4916">
            <v>0</v>
          </cell>
          <cell r="M4916">
            <v>0</v>
          </cell>
        </row>
        <row r="4917">
          <cell r="A4917">
            <v>4915</v>
          </cell>
          <cell r="B4917">
            <v>17</v>
          </cell>
          <cell r="C4917" t="str">
            <v>093</v>
          </cell>
          <cell r="D4917" t="str">
            <v xml:space="preserve">EVERETT                      </v>
          </cell>
          <cell r="E4917">
            <v>0</v>
          </cell>
          <cell r="G4917">
            <v>8355</v>
          </cell>
          <cell r="H4917" t="str">
            <v>School Leadership-Building (2210)</v>
          </cell>
          <cell r="I4917">
            <v>2469889</v>
          </cell>
          <cell r="J4917">
            <v>41728</v>
          </cell>
          <cell r="K4917">
            <v>2511617</v>
          </cell>
          <cell r="L4917">
            <v>3.1185396373563754</v>
          </cell>
          <cell r="M4917">
            <v>411.37632259966591</v>
          </cell>
        </row>
        <row r="4918">
          <cell r="A4918">
            <v>4916</v>
          </cell>
          <cell r="B4918">
            <v>18</v>
          </cell>
          <cell r="C4918" t="str">
            <v>093</v>
          </cell>
          <cell r="D4918" t="str">
            <v xml:space="preserve">EVERETT                      </v>
          </cell>
          <cell r="E4918">
            <v>0</v>
          </cell>
          <cell r="G4918">
            <v>8360</v>
          </cell>
          <cell r="H4918" t="str">
            <v>Curriculum Leaders/Dept Heads-Building Level (2220)</v>
          </cell>
          <cell r="I4918">
            <v>884385</v>
          </cell>
          <cell r="J4918">
            <v>0</v>
          </cell>
          <cell r="K4918">
            <v>884385</v>
          </cell>
          <cell r="L4918">
            <v>1.0980932511539052</v>
          </cell>
          <cell r="M4918">
            <v>144.85291708978937</v>
          </cell>
        </row>
        <row r="4919">
          <cell r="A4919">
            <v>4917</v>
          </cell>
          <cell r="B4919">
            <v>19</v>
          </cell>
          <cell r="C4919" t="str">
            <v>093</v>
          </cell>
          <cell r="D4919" t="str">
            <v xml:space="preserve">EVERETT                      </v>
          </cell>
          <cell r="E4919">
            <v>0</v>
          </cell>
          <cell r="G4919">
            <v>8365</v>
          </cell>
          <cell r="H4919" t="str">
            <v>Building Technology (2250)</v>
          </cell>
          <cell r="I4919">
            <v>503769</v>
          </cell>
          <cell r="J4919">
            <v>288155</v>
          </cell>
          <cell r="K4919">
            <v>791924</v>
          </cell>
          <cell r="L4919">
            <v>0.98328940430559686</v>
          </cell>
          <cell r="M4919">
            <v>129.70878238936024</v>
          </cell>
        </row>
        <row r="4920">
          <cell r="A4920">
            <v>4918</v>
          </cell>
          <cell r="B4920">
            <v>20</v>
          </cell>
          <cell r="C4920" t="str">
            <v>093</v>
          </cell>
          <cell r="D4920" t="str">
            <v xml:space="preserve">EVERETT                      </v>
          </cell>
          <cell r="E4920">
            <v>0</v>
          </cell>
          <cell r="G4920">
            <v>8380</v>
          </cell>
          <cell r="H4920" t="str">
            <v>Instructional Coordinators and Team Leaders (2315)</v>
          </cell>
          <cell r="I4920">
            <v>0</v>
          </cell>
          <cell r="J4920">
            <v>0</v>
          </cell>
          <cell r="K4920">
            <v>0</v>
          </cell>
          <cell r="L4920">
            <v>0</v>
          </cell>
          <cell r="M4920">
            <v>0</v>
          </cell>
        </row>
        <row r="4921">
          <cell r="A4921">
            <v>4919</v>
          </cell>
          <cell r="B4921">
            <v>21</v>
          </cell>
          <cell r="C4921" t="str">
            <v>093</v>
          </cell>
          <cell r="D4921" t="str">
            <v xml:space="preserve">EVERETT                      </v>
          </cell>
          <cell r="E4921">
            <v>6</v>
          </cell>
          <cell r="F4921" t="str">
            <v>Classroom and Specialist Teachers</v>
          </cell>
          <cell r="I4921">
            <v>26440364</v>
          </cell>
          <cell r="J4921">
            <v>2658478</v>
          </cell>
          <cell r="K4921">
            <v>29098842</v>
          </cell>
          <cell r="L4921">
            <v>36.130465822683341</v>
          </cell>
          <cell r="M4921">
            <v>4766.0828119369744</v>
          </cell>
        </row>
        <row r="4922">
          <cell r="A4922">
            <v>4920</v>
          </cell>
          <cell r="B4922">
            <v>22</v>
          </cell>
          <cell r="C4922" t="str">
            <v>093</v>
          </cell>
          <cell r="D4922" t="str">
            <v xml:space="preserve">EVERETT                      </v>
          </cell>
          <cell r="E4922">
            <v>0</v>
          </cell>
          <cell r="G4922">
            <v>8370</v>
          </cell>
          <cell r="H4922" t="str">
            <v>Teachers, Classroom (2305)</v>
          </cell>
          <cell r="I4922">
            <v>26368512</v>
          </cell>
          <cell r="J4922">
            <v>2658478</v>
          </cell>
          <cell r="K4922">
            <v>29026990</v>
          </cell>
          <cell r="L4922">
            <v>36.041251061824767</v>
          </cell>
          <cell r="M4922">
            <v>4754.314213646936</v>
          </cell>
        </row>
        <row r="4923">
          <cell r="A4923">
            <v>4921</v>
          </cell>
          <cell r="B4923">
            <v>23</v>
          </cell>
          <cell r="C4923" t="str">
            <v>093</v>
          </cell>
          <cell r="D4923" t="str">
            <v xml:space="preserve">EVERETT                      </v>
          </cell>
          <cell r="E4923">
            <v>0</v>
          </cell>
          <cell r="G4923">
            <v>8375</v>
          </cell>
          <cell r="H4923" t="str">
            <v>Teachers, Specialists  (2310)</v>
          </cell>
          <cell r="I4923">
            <v>71852</v>
          </cell>
          <cell r="J4923">
            <v>0</v>
          </cell>
          <cell r="K4923">
            <v>71852</v>
          </cell>
          <cell r="L4923">
            <v>8.9214760858574493E-2</v>
          </cell>
          <cell r="M4923">
            <v>11.768598290038327</v>
          </cell>
        </row>
        <row r="4924">
          <cell r="A4924">
            <v>4922</v>
          </cell>
          <cell r="B4924">
            <v>24</v>
          </cell>
          <cell r="C4924" t="str">
            <v>093</v>
          </cell>
          <cell r="D4924" t="str">
            <v xml:space="preserve">EVERETT                      </v>
          </cell>
          <cell r="E4924">
            <v>7</v>
          </cell>
          <cell r="F4924" t="str">
            <v>Other Teaching Services</v>
          </cell>
          <cell r="I4924">
            <v>3709682</v>
          </cell>
          <cell r="J4924">
            <v>1442790</v>
          </cell>
          <cell r="K4924">
            <v>5152472</v>
          </cell>
          <cell r="L4924">
            <v>6.3975471428839983</v>
          </cell>
          <cell r="M4924">
            <v>843.92046385167237</v>
          </cell>
        </row>
        <row r="4925">
          <cell r="A4925">
            <v>4923</v>
          </cell>
          <cell r="B4925">
            <v>25</v>
          </cell>
          <cell r="C4925" t="str">
            <v>093</v>
          </cell>
          <cell r="D4925" t="str">
            <v xml:space="preserve">EVERETT                      </v>
          </cell>
          <cell r="E4925">
            <v>0</v>
          </cell>
          <cell r="G4925">
            <v>8385</v>
          </cell>
          <cell r="H4925" t="str">
            <v>Medical/ Therapeutic Services (2320)</v>
          </cell>
          <cell r="I4925">
            <v>1958292</v>
          </cell>
          <cell r="J4925">
            <v>0</v>
          </cell>
          <cell r="K4925">
            <v>1958292</v>
          </cell>
          <cell r="L4925">
            <v>2.4315057684025434</v>
          </cell>
          <cell r="M4925">
            <v>320.74753496904384</v>
          </cell>
        </row>
        <row r="4926">
          <cell r="A4926">
            <v>4924</v>
          </cell>
          <cell r="B4926">
            <v>26</v>
          </cell>
          <cell r="C4926" t="str">
            <v>093</v>
          </cell>
          <cell r="D4926" t="str">
            <v xml:space="preserve">EVERETT                      </v>
          </cell>
          <cell r="E4926">
            <v>0</v>
          </cell>
          <cell r="G4926">
            <v>8390</v>
          </cell>
          <cell r="H4926" t="str">
            <v>Substitute Teachers (2325)</v>
          </cell>
          <cell r="I4926">
            <v>999775</v>
          </cell>
          <cell r="J4926">
            <v>485729</v>
          </cell>
          <cell r="K4926">
            <v>1485504</v>
          </cell>
          <cell r="L4926">
            <v>1.8444703573241641</v>
          </cell>
          <cell r="M4926">
            <v>243.30985684803619</v>
          </cell>
        </row>
        <row r="4927">
          <cell r="A4927">
            <v>4925</v>
          </cell>
          <cell r="B4927">
            <v>27</v>
          </cell>
          <cell r="C4927" t="str">
            <v>093</v>
          </cell>
          <cell r="D4927" t="str">
            <v xml:space="preserve">EVERETT                      </v>
          </cell>
          <cell r="E4927">
            <v>0</v>
          </cell>
          <cell r="G4927">
            <v>8395</v>
          </cell>
          <cell r="H4927" t="str">
            <v>Non-Clerical Paraprofs./Instructional Assistants (2330)</v>
          </cell>
          <cell r="I4927">
            <v>215075</v>
          </cell>
          <cell r="J4927">
            <v>957061</v>
          </cell>
          <cell r="K4927">
            <v>1172136</v>
          </cell>
          <cell r="L4927">
            <v>1.455378179225715</v>
          </cell>
          <cell r="M4927">
            <v>191.98349002522357</v>
          </cell>
        </row>
        <row r="4928">
          <cell r="A4928">
            <v>4926</v>
          </cell>
          <cell r="B4928">
            <v>28</v>
          </cell>
          <cell r="C4928" t="str">
            <v>093</v>
          </cell>
          <cell r="D4928" t="str">
            <v xml:space="preserve">EVERETT                      </v>
          </cell>
          <cell r="E4928">
            <v>0</v>
          </cell>
          <cell r="G4928">
            <v>8400</v>
          </cell>
          <cell r="H4928" t="str">
            <v>Librarians and Media Center Directors (2340)</v>
          </cell>
          <cell r="I4928">
            <v>536540</v>
          </cell>
          <cell r="J4928">
            <v>0</v>
          </cell>
          <cell r="K4928">
            <v>536540</v>
          </cell>
          <cell r="L4928">
            <v>0.66619283793157547</v>
          </cell>
          <cell r="M4928">
            <v>87.879582009368761</v>
          </cell>
        </row>
        <row r="4929">
          <cell r="A4929">
            <v>4927</v>
          </cell>
          <cell r="B4929">
            <v>29</v>
          </cell>
          <cell r="C4929" t="str">
            <v>093</v>
          </cell>
          <cell r="D4929" t="str">
            <v xml:space="preserve">EVERETT                      </v>
          </cell>
          <cell r="E4929">
            <v>8</v>
          </cell>
          <cell r="F4929" t="str">
            <v>Professional Development</v>
          </cell>
          <cell r="I4929">
            <v>882018</v>
          </cell>
          <cell r="J4929">
            <v>60383</v>
          </cell>
          <cell r="K4929">
            <v>942401</v>
          </cell>
          <cell r="L4929">
            <v>1.1701285955558851</v>
          </cell>
          <cell r="M4929">
            <v>154.35532479444427</v>
          </cell>
        </row>
        <row r="4930">
          <cell r="A4930">
            <v>4928</v>
          </cell>
          <cell r="B4930">
            <v>30</v>
          </cell>
          <cell r="C4930" t="str">
            <v>093</v>
          </cell>
          <cell r="D4930" t="str">
            <v xml:space="preserve">EVERETT                      </v>
          </cell>
          <cell r="E4930">
            <v>0</v>
          </cell>
          <cell r="G4930">
            <v>8405</v>
          </cell>
          <cell r="H4930" t="str">
            <v>Professional Development Leadership (2351)</v>
          </cell>
          <cell r="I4930">
            <v>0</v>
          </cell>
          <cell r="J4930">
            <v>0</v>
          </cell>
          <cell r="K4930">
            <v>0</v>
          </cell>
          <cell r="L4930">
            <v>0</v>
          </cell>
          <cell r="M4930">
            <v>0</v>
          </cell>
        </row>
        <row r="4931">
          <cell r="A4931">
            <v>4929</v>
          </cell>
          <cell r="B4931">
            <v>31</v>
          </cell>
          <cell r="C4931" t="str">
            <v>093</v>
          </cell>
          <cell r="D4931" t="str">
            <v xml:space="preserve">EVERETT                      </v>
          </cell>
          <cell r="E4931">
            <v>0</v>
          </cell>
          <cell r="G4931">
            <v>8410</v>
          </cell>
          <cell r="H4931" t="str">
            <v>Teacher/Instructional Staff-Professional Days (2353)</v>
          </cell>
          <cell r="I4931">
            <v>866213</v>
          </cell>
          <cell r="J4931">
            <v>60383</v>
          </cell>
          <cell r="K4931">
            <v>926596</v>
          </cell>
          <cell r="L4931">
            <v>1.1505043777836621</v>
          </cell>
          <cell r="M4931">
            <v>151.76663281685066</v>
          </cell>
        </row>
        <row r="4932">
          <cell r="A4932">
            <v>4930</v>
          </cell>
          <cell r="B4932">
            <v>32</v>
          </cell>
          <cell r="C4932" t="str">
            <v>093</v>
          </cell>
          <cell r="D4932" t="str">
            <v xml:space="preserve">EVERETT                      </v>
          </cell>
          <cell r="E4932">
            <v>0</v>
          </cell>
          <cell r="G4932">
            <v>8415</v>
          </cell>
          <cell r="H4932" t="str">
            <v>Substitutes for Instructional Staff at Prof. Dev. (2355)</v>
          </cell>
          <cell r="I4932">
            <v>0</v>
          </cell>
          <cell r="J4932">
            <v>0</v>
          </cell>
          <cell r="K4932">
            <v>0</v>
          </cell>
          <cell r="L4932">
            <v>0</v>
          </cell>
          <cell r="M4932">
            <v>0</v>
          </cell>
        </row>
        <row r="4933">
          <cell r="A4933">
            <v>4931</v>
          </cell>
          <cell r="B4933">
            <v>33</v>
          </cell>
          <cell r="C4933" t="str">
            <v>093</v>
          </cell>
          <cell r="D4933" t="str">
            <v xml:space="preserve">EVERETT                      </v>
          </cell>
          <cell r="E4933">
            <v>0</v>
          </cell>
          <cell r="G4933">
            <v>8420</v>
          </cell>
          <cell r="H4933" t="str">
            <v>Prof. Dev.  Stipends, Providers and Expenses (2357)</v>
          </cell>
          <cell r="I4933">
            <v>15805</v>
          </cell>
          <cell r="J4933">
            <v>0</v>
          </cell>
          <cell r="K4933">
            <v>15805</v>
          </cell>
          <cell r="L4933">
            <v>1.9624217772223038E-2</v>
          </cell>
          <cell r="M4933">
            <v>2.5886919775936059</v>
          </cell>
        </row>
        <row r="4934">
          <cell r="A4934">
            <v>4932</v>
          </cell>
          <cell r="B4934">
            <v>34</v>
          </cell>
          <cell r="C4934" t="str">
            <v>093</v>
          </cell>
          <cell r="D4934" t="str">
            <v xml:space="preserve">EVERETT                      </v>
          </cell>
          <cell r="E4934">
            <v>9</v>
          </cell>
          <cell r="F4934" t="str">
            <v>Instructional Materials, Equipment and Technology</v>
          </cell>
          <cell r="I4934">
            <v>1617240</v>
          </cell>
          <cell r="J4934">
            <v>0</v>
          </cell>
          <cell r="K4934">
            <v>1617240</v>
          </cell>
          <cell r="L4934">
            <v>2.008039857636823</v>
          </cell>
          <cell r="M4934">
            <v>264.88682150227669</v>
          </cell>
        </row>
        <row r="4935">
          <cell r="A4935">
            <v>4933</v>
          </cell>
          <cell r="B4935">
            <v>35</v>
          </cell>
          <cell r="C4935" t="str">
            <v>093</v>
          </cell>
          <cell r="D4935" t="str">
            <v xml:space="preserve">EVERETT                      </v>
          </cell>
          <cell r="E4935">
            <v>0</v>
          </cell>
          <cell r="G4935">
            <v>8425</v>
          </cell>
          <cell r="H4935" t="str">
            <v>Textbooks &amp; Related Software/Media/Materials (2410)</v>
          </cell>
          <cell r="I4935">
            <v>138313</v>
          </cell>
          <cell r="J4935">
            <v>0</v>
          </cell>
          <cell r="K4935">
            <v>138313</v>
          </cell>
          <cell r="L4935">
            <v>0.17173580719579154</v>
          </cell>
          <cell r="M4935">
            <v>22.654207750515937</v>
          </cell>
        </row>
        <row r="4936">
          <cell r="A4936">
            <v>4934</v>
          </cell>
          <cell r="B4936">
            <v>36</v>
          </cell>
          <cell r="C4936" t="str">
            <v>093</v>
          </cell>
          <cell r="D4936" t="str">
            <v xml:space="preserve">EVERETT                      </v>
          </cell>
          <cell r="E4936">
            <v>0</v>
          </cell>
          <cell r="G4936">
            <v>8430</v>
          </cell>
          <cell r="H4936" t="str">
            <v>Other Instructional Materials (2415)</v>
          </cell>
          <cell r="I4936">
            <v>0</v>
          </cell>
          <cell r="J4936">
            <v>0</v>
          </cell>
          <cell r="K4936">
            <v>0</v>
          </cell>
          <cell r="L4936">
            <v>0</v>
          </cell>
          <cell r="M4936">
            <v>0</v>
          </cell>
        </row>
        <row r="4937">
          <cell r="A4937">
            <v>4935</v>
          </cell>
          <cell r="B4937">
            <v>37</v>
          </cell>
          <cell r="C4937" t="str">
            <v>093</v>
          </cell>
          <cell r="D4937" t="str">
            <v xml:space="preserve">EVERETT                      </v>
          </cell>
          <cell r="E4937">
            <v>0</v>
          </cell>
          <cell r="G4937">
            <v>8435</v>
          </cell>
          <cell r="H4937" t="str">
            <v>Instructional Equipment (2420)</v>
          </cell>
          <cell r="I4937">
            <v>360797</v>
          </cell>
          <cell r="J4937">
            <v>0</v>
          </cell>
          <cell r="K4937">
            <v>360797</v>
          </cell>
          <cell r="L4937">
            <v>0.44798221446154735</v>
          </cell>
          <cell r="M4937">
            <v>59.094735807645691</v>
          </cell>
        </row>
        <row r="4938">
          <cell r="A4938">
            <v>4936</v>
          </cell>
          <cell r="B4938">
            <v>38</v>
          </cell>
          <cell r="C4938" t="str">
            <v>093</v>
          </cell>
          <cell r="D4938" t="str">
            <v xml:space="preserve">EVERETT                      </v>
          </cell>
          <cell r="E4938">
            <v>0</v>
          </cell>
          <cell r="G4938">
            <v>8440</v>
          </cell>
          <cell r="H4938" t="str">
            <v>General Supplies (2430)</v>
          </cell>
          <cell r="I4938">
            <v>806764</v>
          </cell>
          <cell r="J4938">
            <v>0</v>
          </cell>
          <cell r="K4938">
            <v>806764</v>
          </cell>
          <cell r="L4938">
            <v>1.0017154335203891</v>
          </cell>
          <cell r="M4938">
            <v>132.13941756477874</v>
          </cell>
        </row>
        <row r="4939">
          <cell r="A4939">
            <v>4937</v>
          </cell>
          <cell r="B4939">
            <v>39</v>
          </cell>
          <cell r="C4939" t="str">
            <v>093</v>
          </cell>
          <cell r="D4939" t="str">
            <v xml:space="preserve">EVERETT                      </v>
          </cell>
          <cell r="E4939">
            <v>0</v>
          </cell>
          <cell r="G4939">
            <v>8445</v>
          </cell>
          <cell r="H4939" t="str">
            <v>Other Instructional Services (2440)</v>
          </cell>
          <cell r="I4939">
            <v>288536</v>
          </cell>
          <cell r="J4939">
            <v>0</v>
          </cell>
          <cell r="K4939">
            <v>288536</v>
          </cell>
          <cell r="L4939">
            <v>0.3582596203180099</v>
          </cell>
          <cell r="M4939">
            <v>47.259147639794286</v>
          </cell>
        </row>
        <row r="4940">
          <cell r="A4940">
            <v>4938</v>
          </cell>
          <cell r="B4940">
            <v>40</v>
          </cell>
          <cell r="C4940" t="str">
            <v>093</v>
          </cell>
          <cell r="D4940" t="str">
            <v xml:space="preserve">EVERETT                      </v>
          </cell>
          <cell r="E4940">
            <v>0</v>
          </cell>
          <cell r="G4940">
            <v>8450</v>
          </cell>
          <cell r="H4940" t="str">
            <v>Classroom Instructional Technology (2451)</v>
          </cell>
          <cell r="I4940">
            <v>0</v>
          </cell>
          <cell r="J4940">
            <v>0</v>
          </cell>
          <cell r="K4940">
            <v>0</v>
          </cell>
          <cell r="L4940">
            <v>0</v>
          </cell>
          <cell r="M4940">
            <v>0</v>
          </cell>
        </row>
        <row r="4941">
          <cell r="A4941">
            <v>4939</v>
          </cell>
          <cell r="B4941">
            <v>41</v>
          </cell>
          <cell r="C4941" t="str">
            <v>093</v>
          </cell>
          <cell r="D4941" t="str">
            <v xml:space="preserve">EVERETT                      </v>
          </cell>
          <cell r="E4941">
            <v>0</v>
          </cell>
          <cell r="G4941">
            <v>8455</v>
          </cell>
          <cell r="H4941" t="str">
            <v>Other Instructional Hardware  (2453)</v>
          </cell>
          <cell r="I4941">
            <v>22830</v>
          </cell>
          <cell r="J4941">
            <v>0</v>
          </cell>
          <cell r="K4941">
            <v>22830</v>
          </cell>
          <cell r="L4941">
            <v>2.8346782141085224E-2</v>
          </cell>
          <cell r="M4941">
            <v>3.7393127395420449</v>
          </cell>
        </row>
        <row r="4942">
          <cell r="A4942">
            <v>4940</v>
          </cell>
          <cell r="B4942">
            <v>42</v>
          </cell>
          <cell r="C4942" t="str">
            <v>093</v>
          </cell>
          <cell r="D4942" t="str">
            <v xml:space="preserve">EVERETT                      </v>
          </cell>
          <cell r="E4942">
            <v>0</v>
          </cell>
          <cell r="G4942">
            <v>8460</v>
          </cell>
          <cell r="H4942" t="str">
            <v>Instructional Software (2455)</v>
          </cell>
          <cell r="I4942">
            <v>0</v>
          </cell>
          <cell r="J4942">
            <v>0</v>
          </cell>
          <cell r="K4942">
            <v>0</v>
          </cell>
          <cell r="L4942">
            <v>0</v>
          </cell>
          <cell r="M4942">
            <v>0</v>
          </cell>
        </row>
        <row r="4943">
          <cell r="A4943">
            <v>4941</v>
          </cell>
          <cell r="B4943">
            <v>43</v>
          </cell>
          <cell r="C4943" t="str">
            <v>093</v>
          </cell>
          <cell r="D4943" t="str">
            <v xml:space="preserve">EVERETT                      </v>
          </cell>
          <cell r="E4943">
            <v>10</v>
          </cell>
          <cell r="F4943" t="str">
            <v>Guidance, Counseling and Testing</v>
          </cell>
          <cell r="I4943">
            <v>1422315</v>
          </cell>
          <cell r="J4943">
            <v>0</v>
          </cell>
          <cell r="K4943">
            <v>1422315</v>
          </cell>
          <cell r="L4943">
            <v>1.7660119772666505</v>
          </cell>
          <cell r="M4943">
            <v>232.96016641006324</v>
          </cell>
        </row>
        <row r="4944">
          <cell r="A4944">
            <v>4942</v>
          </cell>
          <cell r="B4944">
            <v>44</v>
          </cell>
          <cell r="C4944" t="str">
            <v>093</v>
          </cell>
          <cell r="D4944" t="str">
            <v xml:space="preserve">EVERETT                      </v>
          </cell>
          <cell r="E4944">
            <v>0</v>
          </cell>
          <cell r="G4944">
            <v>8465</v>
          </cell>
          <cell r="H4944" t="str">
            <v>Guidance and Adjustment Counselors (2710)</v>
          </cell>
          <cell r="I4944">
            <v>1422315</v>
          </cell>
          <cell r="J4944">
            <v>0</v>
          </cell>
          <cell r="K4944">
            <v>1422315</v>
          </cell>
          <cell r="L4944">
            <v>1.7660119772666505</v>
          </cell>
          <cell r="M4944">
            <v>232.96016641006324</v>
          </cell>
        </row>
        <row r="4945">
          <cell r="A4945">
            <v>4943</v>
          </cell>
          <cell r="B4945">
            <v>45</v>
          </cell>
          <cell r="C4945" t="str">
            <v>093</v>
          </cell>
          <cell r="D4945" t="str">
            <v xml:space="preserve">EVERETT                      </v>
          </cell>
          <cell r="E4945">
            <v>0</v>
          </cell>
          <cell r="G4945">
            <v>8470</v>
          </cell>
          <cell r="H4945" t="str">
            <v>Testing and Assessment (2720)</v>
          </cell>
          <cell r="I4945">
            <v>0</v>
          </cell>
          <cell r="J4945">
            <v>0</v>
          </cell>
          <cell r="K4945">
            <v>0</v>
          </cell>
          <cell r="L4945">
            <v>0</v>
          </cell>
          <cell r="M4945">
            <v>0</v>
          </cell>
        </row>
        <row r="4946">
          <cell r="A4946">
            <v>4944</v>
          </cell>
          <cell r="B4946">
            <v>46</v>
          </cell>
          <cell r="C4946" t="str">
            <v>093</v>
          </cell>
          <cell r="D4946" t="str">
            <v xml:space="preserve">EVERETT                      </v>
          </cell>
          <cell r="E4946">
            <v>0</v>
          </cell>
          <cell r="G4946">
            <v>8475</v>
          </cell>
          <cell r="H4946" t="str">
            <v>Psychological Services (2800)</v>
          </cell>
          <cell r="I4946">
            <v>0</v>
          </cell>
          <cell r="J4946">
            <v>0</v>
          </cell>
          <cell r="K4946">
            <v>0</v>
          </cell>
          <cell r="L4946">
            <v>0</v>
          </cell>
          <cell r="M4946">
            <v>0</v>
          </cell>
        </row>
        <row r="4947">
          <cell r="A4947">
            <v>4945</v>
          </cell>
          <cell r="B4947">
            <v>47</v>
          </cell>
          <cell r="C4947" t="str">
            <v>093</v>
          </cell>
          <cell r="D4947" t="str">
            <v xml:space="preserve">EVERETT                      </v>
          </cell>
          <cell r="E4947">
            <v>11</v>
          </cell>
          <cell r="F4947" t="str">
            <v>Pupil Services</v>
          </cell>
          <cell r="I4947">
            <v>2648474</v>
          </cell>
          <cell r="J4947">
            <v>2324884</v>
          </cell>
          <cell r="K4947">
            <v>4973358</v>
          </cell>
          <cell r="L4947">
            <v>6.1751509301630891</v>
          </cell>
          <cell r="M4947">
            <v>814.58348347364631</v>
          </cell>
        </row>
        <row r="4948">
          <cell r="A4948">
            <v>4946</v>
          </cell>
          <cell r="B4948">
            <v>48</v>
          </cell>
          <cell r="C4948" t="str">
            <v>093</v>
          </cell>
          <cell r="D4948" t="str">
            <v xml:space="preserve">EVERETT                      </v>
          </cell>
          <cell r="E4948">
            <v>0</v>
          </cell>
          <cell r="G4948">
            <v>8485</v>
          </cell>
          <cell r="H4948" t="str">
            <v>Attendance and Parent Liaison Services (3100)</v>
          </cell>
          <cell r="I4948">
            <v>151139</v>
          </cell>
          <cell r="J4948">
            <v>0</v>
          </cell>
          <cell r="K4948">
            <v>151139</v>
          </cell>
          <cell r="L4948">
            <v>0.18766116101714761</v>
          </cell>
          <cell r="M4948">
            <v>24.754971009270484</v>
          </cell>
        </row>
        <row r="4949">
          <cell r="A4949">
            <v>4947</v>
          </cell>
          <cell r="B4949">
            <v>49</v>
          </cell>
          <cell r="C4949" t="str">
            <v>093</v>
          </cell>
          <cell r="D4949" t="str">
            <v xml:space="preserve">EVERETT                      </v>
          </cell>
          <cell r="E4949">
            <v>0</v>
          </cell>
          <cell r="G4949">
            <v>8490</v>
          </cell>
          <cell r="H4949" t="str">
            <v>Medical/Health Services (3200)</v>
          </cell>
          <cell r="I4949">
            <v>475261</v>
          </cell>
          <cell r="J4949">
            <v>0</v>
          </cell>
          <cell r="K4949">
            <v>475261</v>
          </cell>
          <cell r="L4949">
            <v>0.59010600206545361</v>
          </cell>
          <cell r="M4949">
            <v>77.842729387099951</v>
          </cell>
        </row>
        <row r="4950">
          <cell r="A4950">
            <v>4948</v>
          </cell>
          <cell r="B4950">
            <v>50</v>
          </cell>
          <cell r="C4950" t="str">
            <v>093</v>
          </cell>
          <cell r="D4950" t="str">
            <v xml:space="preserve">EVERETT                      </v>
          </cell>
          <cell r="E4950">
            <v>0</v>
          </cell>
          <cell r="G4950">
            <v>8495</v>
          </cell>
          <cell r="H4950" t="str">
            <v>In-District Transportation (3300)</v>
          </cell>
          <cell r="I4950">
            <v>903203</v>
          </cell>
          <cell r="J4950">
            <v>0</v>
          </cell>
          <cell r="K4950">
            <v>903203</v>
          </cell>
          <cell r="L4950">
            <v>1.1214585488468944</v>
          </cell>
          <cell r="M4950">
            <v>147.93510662692043</v>
          </cell>
        </row>
        <row r="4951">
          <cell r="A4951">
            <v>4949</v>
          </cell>
          <cell r="B4951">
            <v>51</v>
          </cell>
          <cell r="C4951" t="str">
            <v>093</v>
          </cell>
          <cell r="D4951" t="str">
            <v xml:space="preserve">EVERETT                      </v>
          </cell>
          <cell r="E4951">
            <v>0</v>
          </cell>
          <cell r="G4951">
            <v>8500</v>
          </cell>
          <cell r="H4951" t="str">
            <v>Food Salaries and Other Expenses (3400)</v>
          </cell>
          <cell r="I4951">
            <v>0</v>
          </cell>
          <cell r="J4951">
            <v>2286979</v>
          </cell>
          <cell r="K4951">
            <v>2286979</v>
          </cell>
          <cell r="L4951">
            <v>2.839618724232893</v>
          </cell>
          <cell r="M4951">
            <v>374.58299210534938</v>
          </cell>
        </row>
        <row r="4952">
          <cell r="A4952">
            <v>4950</v>
          </cell>
          <cell r="B4952">
            <v>52</v>
          </cell>
          <cell r="C4952" t="str">
            <v>093</v>
          </cell>
          <cell r="D4952" t="str">
            <v xml:space="preserve">EVERETT                      </v>
          </cell>
          <cell r="E4952">
            <v>0</v>
          </cell>
          <cell r="G4952">
            <v>8505</v>
          </cell>
          <cell r="H4952" t="str">
            <v>Athletics (3510)</v>
          </cell>
          <cell r="I4952">
            <v>896813</v>
          </cell>
          <cell r="J4952">
            <v>37905</v>
          </cell>
          <cell r="K4952">
            <v>934718</v>
          </cell>
          <cell r="L4952">
            <v>1.1605890280048576</v>
          </cell>
          <cell r="M4952">
            <v>153.09693058603861</v>
          </cell>
        </row>
        <row r="4953">
          <cell r="A4953">
            <v>4951</v>
          </cell>
          <cell r="B4953">
            <v>53</v>
          </cell>
          <cell r="C4953" t="str">
            <v>093</v>
          </cell>
          <cell r="D4953" t="str">
            <v xml:space="preserve">EVERETT                      </v>
          </cell>
          <cell r="E4953">
            <v>0</v>
          </cell>
          <cell r="G4953">
            <v>8510</v>
          </cell>
          <cell r="H4953" t="str">
            <v>Other Student Body Activities (3520)</v>
          </cell>
          <cell r="I4953">
            <v>144762</v>
          </cell>
          <cell r="J4953">
            <v>0</v>
          </cell>
          <cell r="K4953">
            <v>144762</v>
          </cell>
          <cell r="L4953">
            <v>0.1797431833687157</v>
          </cell>
          <cell r="M4953">
            <v>23.710485799456219</v>
          </cell>
        </row>
        <row r="4954">
          <cell r="A4954">
            <v>4952</v>
          </cell>
          <cell r="B4954">
            <v>54</v>
          </cell>
          <cell r="C4954" t="str">
            <v>093</v>
          </cell>
          <cell r="D4954" t="str">
            <v xml:space="preserve">EVERETT                      </v>
          </cell>
          <cell r="E4954">
            <v>0</v>
          </cell>
          <cell r="G4954">
            <v>8515</v>
          </cell>
          <cell r="H4954" t="str">
            <v>School Security  (3600)</v>
          </cell>
          <cell r="I4954">
            <v>77296</v>
          </cell>
          <cell r="J4954">
            <v>0</v>
          </cell>
          <cell r="K4954">
            <v>77296</v>
          </cell>
          <cell r="L4954">
            <v>9.5974282627127622E-2</v>
          </cell>
          <cell r="M4954">
            <v>12.660267959511254</v>
          </cell>
        </row>
        <row r="4955">
          <cell r="A4955">
            <v>4953</v>
          </cell>
          <cell r="B4955">
            <v>55</v>
          </cell>
          <cell r="C4955" t="str">
            <v>093</v>
          </cell>
          <cell r="D4955" t="str">
            <v xml:space="preserve">EVERETT                      </v>
          </cell>
          <cell r="E4955">
            <v>12</v>
          </cell>
          <cell r="F4955" t="str">
            <v>Operations and Maintenance</v>
          </cell>
          <cell r="I4955">
            <v>4957224</v>
          </cell>
          <cell r="J4955">
            <v>0</v>
          </cell>
          <cell r="K4955">
            <v>4957224</v>
          </cell>
          <cell r="L4955">
            <v>6.1551182107997837</v>
          </cell>
          <cell r="M4955">
            <v>811.94090477282407</v>
          </cell>
        </row>
        <row r="4956">
          <cell r="A4956">
            <v>4954</v>
          </cell>
          <cell r="B4956">
            <v>56</v>
          </cell>
          <cell r="C4956" t="str">
            <v>093</v>
          </cell>
          <cell r="D4956" t="str">
            <v xml:space="preserve">EVERETT                      </v>
          </cell>
          <cell r="E4956">
            <v>0</v>
          </cell>
          <cell r="G4956">
            <v>8520</v>
          </cell>
          <cell r="H4956" t="str">
            <v>Custodial Services (4110)</v>
          </cell>
          <cell r="I4956">
            <v>1423522</v>
          </cell>
          <cell r="J4956">
            <v>0</v>
          </cell>
          <cell r="K4956">
            <v>1423522</v>
          </cell>
          <cell r="L4956">
            <v>1.7675106441980692</v>
          </cell>
          <cell r="M4956">
            <v>233.15786025485636</v>
          </cell>
        </row>
        <row r="4957">
          <cell r="A4957">
            <v>4955</v>
          </cell>
          <cell r="B4957">
            <v>57</v>
          </cell>
          <cell r="C4957" t="str">
            <v>093</v>
          </cell>
          <cell r="D4957" t="str">
            <v xml:space="preserve">EVERETT                      </v>
          </cell>
          <cell r="E4957">
            <v>0</v>
          </cell>
          <cell r="G4957">
            <v>8525</v>
          </cell>
          <cell r="H4957" t="str">
            <v>Heating of Buildings (4120)</v>
          </cell>
          <cell r="I4957">
            <v>471929</v>
          </cell>
          <cell r="J4957">
            <v>0</v>
          </cell>
          <cell r="K4957">
            <v>471929</v>
          </cell>
          <cell r="L4957">
            <v>0.58596883701533986</v>
          </cell>
          <cell r="M4957">
            <v>77.296982998656929</v>
          </cell>
        </row>
        <row r="4958">
          <cell r="A4958">
            <v>4956</v>
          </cell>
          <cell r="B4958">
            <v>58</v>
          </cell>
          <cell r="C4958" t="str">
            <v>093</v>
          </cell>
          <cell r="D4958" t="str">
            <v xml:space="preserve">EVERETT                      </v>
          </cell>
          <cell r="E4958">
            <v>0</v>
          </cell>
          <cell r="G4958">
            <v>8530</v>
          </cell>
          <cell r="H4958" t="str">
            <v>Utility Services (4130)</v>
          </cell>
          <cell r="I4958">
            <v>1380751</v>
          </cell>
          <cell r="J4958">
            <v>0</v>
          </cell>
          <cell r="K4958">
            <v>1380751</v>
          </cell>
          <cell r="L4958">
            <v>1.7144041957111504</v>
          </cell>
          <cell r="M4958">
            <v>226.15242244570382</v>
          </cell>
        </row>
        <row r="4959">
          <cell r="A4959">
            <v>4957</v>
          </cell>
          <cell r="B4959">
            <v>59</v>
          </cell>
          <cell r="C4959" t="str">
            <v>093</v>
          </cell>
          <cell r="D4959" t="str">
            <v xml:space="preserve">EVERETT                      </v>
          </cell>
          <cell r="E4959">
            <v>0</v>
          </cell>
          <cell r="G4959">
            <v>8535</v>
          </cell>
          <cell r="H4959" t="str">
            <v>Maintenance of Grounds (4210)</v>
          </cell>
          <cell r="I4959">
            <v>36463</v>
          </cell>
          <cell r="J4959">
            <v>0</v>
          </cell>
          <cell r="K4959">
            <v>36463</v>
          </cell>
          <cell r="L4959">
            <v>4.527414442445863E-2</v>
          </cell>
          <cell r="M4959">
            <v>5.9722540701673932</v>
          </cell>
        </row>
        <row r="4960">
          <cell r="A4960">
            <v>4958</v>
          </cell>
          <cell r="B4960">
            <v>60</v>
          </cell>
          <cell r="C4960" t="str">
            <v>093</v>
          </cell>
          <cell r="D4960" t="str">
            <v xml:space="preserve">EVERETT                      </v>
          </cell>
          <cell r="E4960">
            <v>0</v>
          </cell>
          <cell r="G4960">
            <v>8540</v>
          </cell>
          <cell r="H4960" t="str">
            <v>Maintenance of Buildings (4220)</v>
          </cell>
          <cell r="I4960">
            <v>1575646</v>
          </cell>
          <cell r="J4960">
            <v>0</v>
          </cell>
          <cell r="K4960">
            <v>1575646</v>
          </cell>
          <cell r="L4960">
            <v>1.9563948266961178</v>
          </cell>
          <cell r="M4960">
            <v>258.0741638549481</v>
          </cell>
        </row>
        <row r="4961">
          <cell r="A4961">
            <v>4959</v>
          </cell>
          <cell r="B4961">
            <v>61</v>
          </cell>
          <cell r="C4961" t="str">
            <v>093</v>
          </cell>
          <cell r="D4961" t="str">
            <v xml:space="preserve">EVERETT                      </v>
          </cell>
          <cell r="E4961">
            <v>0</v>
          </cell>
          <cell r="G4961">
            <v>8545</v>
          </cell>
          <cell r="H4961" t="str">
            <v>Building Security System (4225)</v>
          </cell>
          <cell r="I4961">
            <v>46783</v>
          </cell>
          <cell r="J4961">
            <v>0</v>
          </cell>
          <cell r="K4961">
            <v>46783</v>
          </cell>
          <cell r="L4961">
            <v>5.8087932935014894E-2</v>
          </cell>
          <cell r="M4961">
            <v>7.6625610115635343</v>
          </cell>
        </row>
        <row r="4962">
          <cell r="A4962">
            <v>4960</v>
          </cell>
          <cell r="B4962">
            <v>62</v>
          </cell>
          <cell r="C4962" t="str">
            <v>093</v>
          </cell>
          <cell r="D4962" t="str">
            <v xml:space="preserve">EVERETT                      </v>
          </cell>
          <cell r="E4962">
            <v>0</v>
          </cell>
          <cell r="G4962">
            <v>8550</v>
          </cell>
          <cell r="H4962" t="str">
            <v>Maintenance of Equipment (4230)</v>
          </cell>
          <cell r="I4962">
            <v>0</v>
          </cell>
          <cell r="J4962">
            <v>0</v>
          </cell>
          <cell r="K4962">
            <v>0</v>
          </cell>
          <cell r="L4962">
            <v>0</v>
          </cell>
          <cell r="M4962">
            <v>0</v>
          </cell>
        </row>
        <row r="4963">
          <cell r="A4963">
            <v>4961</v>
          </cell>
          <cell r="B4963">
            <v>63</v>
          </cell>
          <cell r="C4963" t="str">
            <v>093</v>
          </cell>
          <cell r="D4963" t="str">
            <v xml:space="preserve">EVERETT                      </v>
          </cell>
          <cell r="E4963">
            <v>0</v>
          </cell>
          <cell r="G4963">
            <v>8555</v>
          </cell>
          <cell r="H4963" t="str">
            <v xml:space="preserve">Extraordinary Maintenance (4300)   </v>
          </cell>
          <cell r="I4963">
            <v>22130</v>
          </cell>
          <cell r="J4963">
            <v>0</v>
          </cell>
          <cell r="K4963">
            <v>22130</v>
          </cell>
          <cell r="L4963">
            <v>2.7477629819632764E-2</v>
          </cell>
          <cell r="M4963">
            <v>3.6246601369279654</v>
          </cell>
        </row>
        <row r="4964">
          <cell r="A4964">
            <v>4962</v>
          </cell>
          <cell r="B4964">
            <v>64</v>
          </cell>
          <cell r="C4964" t="str">
            <v>093</v>
          </cell>
          <cell r="D4964" t="str">
            <v xml:space="preserve">EVERETT                      </v>
          </cell>
          <cell r="E4964">
            <v>0</v>
          </cell>
          <cell r="G4964">
            <v>8560</v>
          </cell>
          <cell r="H4964" t="str">
            <v>Networking and Telecommunications (4400)</v>
          </cell>
          <cell r="I4964">
            <v>0</v>
          </cell>
          <cell r="J4964">
            <v>0</v>
          </cell>
          <cell r="K4964">
            <v>0</v>
          </cell>
          <cell r="L4964">
            <v>0</v>
          </cell>
          <cell r="M4964">
            <v>0</v>
          </cell>
        </row>
        <row r="4965">
          <cell r="A4965">
            <v>4963</v>
          </cell>
          <cell r="B4965">
            <v>65</v>
          </cell>
          <cell r="C4965" t="str">
            <v>093</v>
          </cell>
          <cell r="D4965" t="str">
            <v xml:space="preserve">EVERETT                      </v>
          </cell>
          <cell r="E4965">
            <v>0</v>
          </cell>
          <cell r="G4965">
            <v>8565</v>
          </cell>
          <cell r="H4965" t="str">
            <v>Technology Maintenance (4450)</v>
          </cell>
          <cell r="I4965">
            <v>0</v>
          </cell>
          <cell r="J4965">
            <v>0</v>
          </cell>
          <cell r="K4965">
            <v>0</v>
          </cell>
          <cell r="L4965">
            <v>0</v>
          </cell>
          <cell r="M4965">
            <v>0</v>
          </cell>
        </row>
        <row r="4966">
          <cell r="A4966">
            <v>4964</v>
          </cell>
          <cell r="B4966">
            <v>66</v>
          </cell>
          <cell r="C4966" t="str">
            <v>093</v>
          </cell>
          <cell r="D4966" t="str">
            <v xml:space="preserve">EVERETT                      </v>
          </cell>
          <cell r="E4966">
            <v>13</v>
          </cell>
          <cell r="F4966" t="str">
            <v>Insurance, Retirement Programs and Other</v>
          </cell>
          <cell r="I4966">
            <v>10104953</v>
          </cell>
          <cell r="J4966">
            <v>0</v>
          </cell>
          <cell r="K4966">
            <v>10104953</v>
          </cell>
          <cell r="L4966">
            <v>12.546776225882855</v>
          </cell>
          <cell r="M4966">
            <v>1655.08451534707</v>
          </cell>
        </row>
        <row r="4967">
          <cell r="A4967">
            <v>4965</v>
          </cell>
          <cell r="B4967">
            <v>67</v>
          </cell>
          <cell r="C4967" t="str">
            <v>093</v>
          </cell>
          <cell r="D4967" t="str">
            <v xml:space="preserve">EVERETT                      </v>
          </cell>
          <cell r="E4967">
            <v>0</v>
          </cell>
          <cell r="G4967">
            <v>8570</v>
          </cell>
          <cell r="H4967" t="str">
            <v>Employer Retirement Contributions (5100)</v>
          </cell>
          <cell r="I4967">
            <v>150937</v>
          </cell>
          <cell r="J4967">
            <v>0</v>
          </cell>
          <cell r="K4967">
            <v>150937</v>
          </cell>
          <cell r="L4967">
            <v>0.18741034849009991</v>
          </cell>
          <cell r="M4967">
            <v>24.721885543944705</v>
          </cell>
        </row>
        <row r="4968">
          <cell r="A4968">
            <v>4966</v>
          </cell>
          <cell r="B4968">
            <v>68</v>
          </cell>
          <cell r="C4968" t="str">
            <v>093</v>
          </cell>
          <cell r="D4968" t="str">
            <v xml:space="preserve">EVERETT                      </v>
          </cell>
          <cell r="E4968">
            <v>0</v>
          </cell>
          <cell r="G4968">
            <v>8575</v>
          </cell>
          <cell r="H4968" t="str">
            <v>Insurance for Active Employees (5200)</v>
          </cell>
          <cell r="I4968">
            <v>7604451</v>
          </cell>
          <cell r="J4968">
            <v>0</v>
          </cell>
          <cell r="K4968">
            <v>7604451</v>
          </cell>
          <cell r="L4968">
            <v>9.4420374857449705</v>
          </cell>
          <cell r="M4968">
            <v>1245.5287122874834</v>
          </cell>
        </row>
        <row r="4969">
          <cell r="A4969">
            <v>4967</v>
          </cell>
          <cell r="B4969">
            <v>69</v>
          </cell>
          <cell r="C4969" t="str">
            <v>093</v>
          </cell>
          <cell r="D4969" t="str">
            <v xml:space="preserve">EVERETT                      </v>
          </cell>
          <cell r="E4969">
            <v>0</v>
          </cell>
          <cell r="G4969">
            <v>8580</v>
          </cell>
          <cell r="H4969" t="str">
            <v>Insurance for Retired School Employees (5250)</v>
          </cell>
          <cell r="I4969">
            <v>1882873</v>
          </cell>
          <cell r="J4969">
            <v>0</v>
          </cell>
          <cell r="K4969">
            <v>1882873</v>
          </cell>
          <cell r="L4969">
            <v>2.337862055643082</v>
          </cell>
          <cell r="M4969">
            <v>308.39469977397061</v>
          </cell>
        </row>
        <row r="4970">
          <cell r="A4970">
            <v>4968</v>
          </cell>
          <cell r="B4970">
            <v>70</v>
          </cell>
          <cell r="C4970" t="str">
            <v>093</v>
          </cell>
          <cell r="D4970" t="str">
            <v xml:space="preserve">EVERETT                      </v>
          </cell>
          <cell r="E4970">
            <v>0</v>
          </cell>
          <cell r="G4970">
            <v>8585</v>
          </cell>
          <cell r="H4970" t="str">
            <v>Other Non-Employee Insurance (5260)</v>
          </cell>
          <cell r="I4970">
            <v>275000</v>
          </cell>
          <cell r="J4970">
            <v>0</v>
          </cell>
          <cell r="K4970">
            <v>275000</v>
          </cell>
          <cell r="L4970">
            <v>0.34145269771346637</v>
          </cell>
          <cell r="M4970">
            <v>45.042093884102599</v>
          </cell>
        </row>
        <row r="4971">
          <cell r="A4971">
            <v>4969</v>
          </cell>
          <cell r="B4971">
            <v>71</v>
          </cell>
          <cell r="C4971" t="str">
            <v>093</v>
          </cell>
          <cell r="D4971" t="str">
            <v xml:space="preserve">EVERETT                      </v>
          </cell>
          <cell r="E4971">
            <v>0</v>
          </cell>
          <cell r="G4971">
            <v>8590</v>
          </cell>
          <cell r="H4971" t="str">
            <v xml:space="preserve">Rental Lease of Equipment (5300)   </v>
          </cell>
          <cell r="I4971">
            <v>0</v>
          </cell>
          <cell r="J4971">
            <v>0</v>
          </cell>
          <cell r="K4971">
            <v>0</v>
          </cell>
          <cell r="L4971">
            <v>0</v>
          </cell>
          <cell r="M4971">
            <v>0</v>
          </cell>
        </row>
        <row r="4972">
          <cell r="A4972">
            <v>4970</v>
          </cell>
          <cell r="B4972">
            <v>72</v>
          </cell>
          <cell r="C4972" t="str">
            <v>093</v>
          </cell>
          <cell r="D4972" t="str">
            <v xml:space="preserve">EVERETT                      </v>
          </cell>
          <cell r="E4972">
            <v>0</v>
          </cell>
          <cell r="G4972">
            <v>8595</v>
          </cell>
          <cell r="H4972" t="str">
            <v>Rental Lease  of Buildings (5350)</v>
          </cell>
          <cell r="I4972">
            <v>39122</v>
          </cell>
          <cell r="J4972">
            <v>0</v>
          </cell>
          <cell r="K4972">
            <v>39122</v>
          </cell>
          <cell r="L4972">
            <v>4.8575681599804472E-2</v>
          </cell>
          <cell r="M4972">
            <v>6.4077701706685888</v>
          </cell>
        </row>
        <row r="4973">
          <cell r="A4973">
            <v>4971</v>
          </cell>
          <cell r="B4973">
            <v>73</v>
          </cell>
          <cell r="C4973" t="str">
            <v>093</v>
          </cell>
          <cell r="D4973" t="str">
            <v xml:space="preserve">EVERETT                      </v>
          </cell>
          <cell r="E4973">
            <v>0</v>
          </cell>
          <cell r="G4973">
            <v>8600</v>
          </cell>
          <cell r="H4973" t="str">
            <v>Short Term Interest RAN's (5400)</v>
          </cell>
          <cell r="I4973">
            <v>0</v>
          </cell>
          <cell r="J4973">
            <v>0</v>
          </cell>
          <cell r="K4973">
            <v>0</v>
          </cell>
          <cell r="L4973">
            <v>0</v>
          </cell>
          <cell r="M4973">
            <v>0</v>
          </cell>
        </row>
        <row r="4974">
          <cell r="A4974">
            <v>4972</v>
          </cell>
          <cell r="B4974">
            <v>74</v>
          </cell>
          <cell r="C4974" t="str">
            <v>093</v>
          </cell>
          <cell r="D4974" t="str">
            <v xml:space="preserve">EVERETT                      </v>
          </cell>
          <cell r="E4974">
            <v>0</v>
          </cell>
          <cell r="G4974">
            <v>8610</v>
          </cell>
          <cell r="H4974" t="str">
            <v>Crossing Guards, Inspections, Bank Charges (5500)</v>
          </cell>
          <cell r="I4974">
            <v>152570</v>
          </cell>
          <cell r="J4974">
            <v>0</v>
          </cell>
          <cell r="K4974">
            <v>152570</v>
          </cell>
          <cell r="L4974">
            <v>0.18943795669143113</v>
          </cell>
          <cell r="M4974">
            <v>24.989353686900124</v>
          </cell>
        </row>
        <row r="4975">
          <cell r="A4975">
            <v>4973</v>
          </cell>
          <cell r="B4975">
            <v>75</v>
          </cell>
          <cell r="C4975" t="str">
            <v>093</v>
          </cell>
          <cell r="D4975" t="str">
            <v xml:space="preserve">EVERETT                      </v>
          </cell>
          <cell r="E4975">
            <v>14</v>
          </cell>
          <cell r="F4975" t="str">
            <v xml:space="preserve">Payments To Out-Of-District Schools </v>
          </cell>
          <cell r="I4975">
            <v>12435089</v>
          </cell>
          <cell r="J4975">
            <v>902217</v>
          </cell>
          <cell r="K4975">
            <v>13337306</v>
          </cell>
          <cell r="L4975">
            <v>16.560214959745458</v>
          </cell>
          <cell r="M4975">
            <v>22845.676601575884</v>
          </cell>
        </row>
        <row r="4976">
          <cell r="A4976">
            <v>4974</v>
          </cell>
          <cell r="B4976">
            <v>76</v>
          </cell>
          <cell r="C4976" t="str">
            <v>093</v>
          </cell>
          <cell r="D4976" t="str">
            <v xml:space="preserve">EVERETT                      </v>
          </cell>
          <cell r="E4976">
            <v>15</v>
          </cell>
          <cell r="F4976" t="str">
            <v>Tuition To Other Schools (9000)</v>
          </cell>
          <cell r="G4976" t="str">
            <v xml:space="preserve"> </v>
          </cell>
          <cell r="I4976">
            <v>10601607</v>
          </cell>
          <cell r="J4976">
            <v>902217</v>
          </cell>
          <cell r="K4976">
            <v>11503824</v>
          </cell>
          <cell r="L4976">
            <v>14.283679050257888</v>
          </cell>
          <cell r="M4976">
            <v>19705.07708119219</v>
          </cell>
        </row>
        <row r="4977">
          <cell r="A4977">
            <v>4975</v>
          </cell>
          <cell r="B4977">
            <v>77</v>
          </cell>
          <cell r="C4977" t="str">
            <v>093</v>
          </cell>
          <cell r="D4977" t="str">
            <v xml:space="preserve">EVERETT                      </v>
          </cell>
          <cell r="E4977">
            <v>16</v>
          </cell>
          <cell r="F4977" t="str">
            <v>Out-of-District Transportation (3300)</v>
          </cell>
          <cell r="I4977">
            <v>1833482</v>
          </cell>
          <cell r="K4977">
            <v>1833482</v>
          </cell>
          <cell r="L4977">
            <v>2.2765359094875697</v>
          </cell>
          <cell r="M4977">
            <v>3140.5995203836933</v>
          </cell>
        </row>
        <row r="4978">
          <cell r="A4978">
            <v>4976</v>
          </cell>
          <cell r="B4978">
            <v>78</v>
          </cell>
          <cell r="C4978" t="str">
            <v>093</v>
          </cell>
          <cell r="D4978" t="str">
            <v xml:space="preserve">EVERETT                      </v>
          </cell>
          <cell r="E4978">
            <v>17</v>
          </cell>
          <cell r="F4978" t="str">
            <v>TOTAL EXPENDITURES</v>
          </cell>
          <cell r="I4978">
            <v>70453214</v>
          </cell>
          <cell r="J4978">
            <v>10085028</v>
          </cell>
          <cell r="K4978">
            <v>80538242</v>
          </cell>
          <cell r="L4978">
            <v>99.999999999999986</v>
          </cell>
          <cell r="M4978">
            <v>12040.040961549961</v>
          </cell>
        </row>
        <row r="4979">
          <cell r="A4979">
            <v>4977</v>
          </cell>
          <cell r="B4979">
            <v>79</v>
          </cell>
          <cell r="C4979" t="str">
            <v>093</v>
          </cell>
          <cell r="D4979" t="str">
            <v xml:space="preserve">EVERETT                      </v>
          </cell>
          <cell r="E4979">
            <v>18</v>
          </cell>
          <cell r="F4979" t="str">
            <v>percentage of overall spending from the general fund</v>
          </cell>
          <cell r="I4979">
            <v>87.477963574124203</v>
          </cell>
        </row>
        <row r="4980">
          <cell r="A4980">
            <v>4978</v>
          </cell>
          <cell r="B4980">
            <v>1</v>
          </cell>
          <cell r="C4980" t="str">
            <v>094</v>
          </cell>
          <cell r="D4980" t="str">
            <v xml:space="preserve">FAIRHAVEN                    </v>
          </cell>
          <cell r="E4980">
            <v>1</v>
          </cell>
          <cell r="F4980" t="str">
            <v>In-District FTE Average Membership</v>
          </cell>
          <cell r="G4980" t="str">
            <v xml:space="preserve"> </v>
          </cell>
        </row>
        <row r="4981">
          <cell r="A4981">
            <v>4979</v>
          </cell>
          <cell r="B4981">
            <v>2</v>
          </cell>
          <cell r="C4981" t="str">
            <v>094</v>
          </cell>
          <cell r="D4981" t="str">
            <v xml:space="preserve">FAIRHAVEN                    </v>
          </cell>
          <cell r="E4981">
            <v>2</v>
          </cell>
          <cell r="F4981" t="str">
            <v>Out-of-District FTE Average Membership</v>
          </cell>
          <cell r="G4981" t="str">
            <v xml:space="preserve"> </v>
          </cell>
        </row>
        <row r="4982">
          <cell r="A4982">
            <v>4980</v>
          </cell>
          <cell r="B4982">
            <v>3</v>
          </cell>
          <cell r="C4982" t="str">
            <v>094</v>
          </cell>
          <cell r="D4982" t="str">
            <v xml:space="preserve">FAIRHAVEN                    </v>
          </cell>
          <cell r="E4982">
            <v>3</v>
          </cell>
          <cell r="F4982" t="str">
            <v>Total FTE Average Membership</v>
          </cell>
          <cell r="G4982" t="str">
            <v xml:space="preserve"> </v>
          </cell>
        </row>
        <row r="4983">
          <cell r="A4983">
            <v>4981</v>
          </cell>
          <cell r="B4983">
            <v>4</v>
          </cell>
          <cell r="C4983" t="str">
            <v>094</v>
          </cell>
          <cell r="D4983" t="str">
            <v xml:space="preserve">FAIRHAVEN                    </v>
          </cell>
          <cell r="E4983">
            <v>4</v>
          </cell>
          <cell r="F4983" t="str">
            <v>Administration</v>
          </cell>
          <cell r="G4983" t="str">
            <v xml:space="preserve"> </v>
          </cell>
          <cell r="I4983">
            <v>740865</v>
          </cell>
          <cell r="J4983">
            <v>0</v>
          </cell>
          <cell r="K4983">
            <v>740865</v>
          </cell>
          <cell r="L4983">
            <v>3.161473182109714</v>
          </cell>
          <cell r="M4983">
            <v>366.49270343804108</v>
          </cell>
        </row>
        <row r="4984">
          <cell r="A4984">
            <v>4982</v>
          </cell>
          <cell r="B4984">
            <v>5</v>
          </cell>
          <cell r="C4984" t="str">
            <v>094</v>
          </cell>
          <cell r="D4984" t="str">
            <v xml:space="preserve">FAIRHAVEN                    </v>
          </cell>
          <cell r="E4984">
            <v>0</v>
          </cell>
          <cell r="G4984">
            <v>8300</v>
          </cell>
          <cell r="H4984" t="str">
            <v>School Committee (1110)</v>
          </cell>
          <cell r="I4984">
            <v>5418</v>
          </cell>
          <cell r="J4984">
            <v>0</v>
          </cell>
          <cell r="K4984">
            <v>5418</v>
          </cell>
          <cell r="L4984">
            <v>2.3120084901662827E-2</v>
          </cell>
          <cell r="M4984">
            <v>2.6801879792233492</v>
          </cell>
        </row>
        <row r="4985">
          <cell r="A4985">
            <v>4983</v>
          </cell>
          <cell r="B4985">
            <v>6</v>
          </cell>
          <cell r="C4985" t="str">
            <v>094</v>
          </cell>
          <cell r="D4985" t="str">
            <v xml:space="preserve">FAIRHAVEN                    </v>
          </cell>
          <cell r="E4985">
            <v>0</v>
          </cell>
          <cell r="G4985">
            <v>8305</v>
          </cell>
          <cell r="H4985" t="str">
            <v>Superintendent (1210)</v>
          </cell>
          <cell r="I4985">
            <v>251193</v>
          </cell>
          <cell r="J4985">
            <v>0</v>
          </cell>
          <cell r="K4985">
            <v>251193</v>
          </cell>
          <cell r="L4985">
            <v>1.0719090968444798</v>
          </cell>
          <cell r="M4985">
            <v>124.26069750185506</v>
          </cell>
        </row>
        <row r="4986">
          <cell r="A4986">
            <v>4984</v>
          </cell>
          <cell r="B4986">
            <v>7</v>
          </cell>
          <cell r="C4986" t="str">
            <v>094</v>
          </cell>
          <cell r="D4986" t="str">
            <v xml:space="preserve">FAIRHAVEN                    </v>
          </cell>
          <cell r="E4986">
            <v>0</v>
          </cell>
          <cell r="G4986">
            <v>8310</v>
          </cell>
          <cell r="H4986" t="str">
            <v>Assistant Superintendents (1220)</v>
          </cell>
          <cell r="I4986">
            <v>249710</v>
          </cell>
          <cell r="J4986">
            <v>0</v>
          </cell>
          <cell r="K4986">
            <v>249710</v>
          </cell>
          <cell r="L4986">
            <v>1.0655807310436001</v>
          </cell>
          <cell r="M4986">
            <v>123.52708384862726</v>
          </cell>
        </row>
        <row r="4987">
          <cell r="A4987">
            <v>4985</v>
          </cell>
          <cell r="B4987">
            <v>8</v>
          </cell>
          <cell r="C4987" t="str">
            <v>094</v>
          </cell>
          <cell r="D4987" t="str">
            <v xml:space="preserve">FAIRHAVEN                    </v>
          </cell>
          <cell r="E4987">
            <v>0</v>
          </cell>
          <cell r="G4987">
            <v>8315</v>
          </cell>
          <cell r="H4987" t="str">
            <v>Other District-Wide Administration (1230)</v>
          </cell>
          <cell r="I4987">
            <v>0</v>
          </cell>
          <cell r="J4987">
            <v>0</v>
          </cell>
          <cell r="K4987">
            <v>0</v>
          </cell>
          <cell r="L4987">
            <v>0</v>
          </cell>
          <cell r="M4987">
            <v>0</v>
          </cell>
        </row>
        <row r="4988">
          <cell r="A4988">
            <v>4986</v>
          </cell>
          <cell r="B4988">
            <v>9</v>
          </cell>
          <cell r="C4988" t="str">
            <v>094</v>
          </cell>
          <cell r="D4988" t="str">
            <v xml:space="preserve">FAIRHAVEN                    </v>
          </cell>
          <cell r="E4988">
            <v>0</v>
          </cell>
          <cell r="G4988">
            <v>8320</v>
          </cell>
          <cell r="H4988" t="str">
            <v>Business and Finance (1410)</v>
          </cell>
          <cell r="I4988">
            <v>103597</v>
          </cell>
          <cell r="J4988">
            <v>0</v>
          </cell>
          <cell r="K4988">
            <v>103597</v>
          </cell>
          <cell r="L4988">
            <v>0.44207667692092362</v>
          </cell>
          <cell r="M4988">
            <v>51.247588424437296</v>
          </cell>
        </row>
        <row r="4989">
          <cell r="A4989">
            <v>4987</v>
          </cell>
          <cell r="B4989">
            <v>10</v>
          </cell>
          <cell r="C4989" t="str">
            <v>094</v>
          </cell>
          <cell r="D4989" t="str">
            <v xml:space="preserve">FAIRHAVEN                    </v>
          </cell>
          <cell r="E4989">
            <v>0</v>
          </cell>
          <cell r="G4989">
            <v>8325</v>
          </cell>
          <cell r="H4989" t="str">
            <v>Human Resources and Benefits (1420)</v>
          </cell>
          <cell r="I4989">
            <v>104845</v>
          </cell>
          <cell r="J4989">
            <v>0</v>
          </cell>
          <cell r="K4989">
            <v>104845</v>
          </cell>
          <cell r="L4989">
            <v>0.44740223357601316</v>
          </cell>
          <cell r="M4989">
            <v>51.864951768488744</v>
          </cell>
        </row>
        <row r="4990">
          <cell r="A4990">
            <v>4988</v>
          </cell>
          <cell r="B4990">
            <v>11</v>
          </cell>
          <cell r="C4990" t="str">
            <v>094</v>
          </cell>
          <cell r="D4990" t="str">
            <v xml:space="preserve">FAIRHAVEN                    </v>
          </cell>
          <cell r="E4990">
            <v>0</v>
          </cell>
          <cell r="G4990">
            <v>8330</v>
          </cell>
          <cell r="H4990" t="str">
            <v>Legal Service For School Committee (1430)</v>
          </cell>
          <cell r="I4990">
            <v>25012</v>
          </cell>
          <cell r="J4990">
            <v>0</v>
          </cell>
          <cell r="K4990">
            <v>25012</v>
          </cell>
          <cell r="L4990">
            <v>0.10673303129575316</v>
          </cell>
          <cell r="M4990">
            <v>12.37299035369775</v>
          </cell>
        </row>
        <row r="4991">
          <cell r="A4991">
            <v>4989</v>
          </cell>
          <cell r="B4991">
            <v>12</v>
          </cell>
          <cell r="C4991" t="str">
            <v>094</v>
          </cell>
          <cell r="D4991" t="str">
            <v xml:space="preserve">FAIRHAVEN                    </v>
          </cell>
          <cell r="E4991">
            <v>0</v>
          </cell>
          <cell r="G4991">
            <v>8335</v>
          </cell>
          <cell r="H4991" t="str">
            <v>Legal Settlements (1435)</v>
          </cell>
          <cell r="I4991">
            <v>0</v>
          </cell>
          <cell r="J4991">
            <v>0</v>
          </cell>
          <cell r="K4991">
            <v>0</v>
          </cell>
          <cell r="L4991">
            <v>0</v>
          </cell>
          <cell r="M4991">
            <v>0</v>
          </cell>
        </row>
        <row r="4992">
          <cell r="A4992">
            <v>4990</v>
          </cell>
          <cell r="B4992">
            <v>13</v>
          </cell>
          <cell r="C4992" t="str">
            <v>094</v>
          </cell>
          <cell r="D4992" t="str">
            <v xml:space="preserve">FAIRHAVEN                    </v>
          </cell>
          <cell r="E4992">
            <v>0</v>
          </cell>
          <cell r="G4992">
            <v>8340</v>
          </cell>
          <cell r="H4992" t="str">
            <v>District-wide Information Mgmt and Tech (1450)</v>
          </cell>
          <cell r="I4992">
            <v>1090</v>
          </cell>
          <cell r="J4992">
            <v>0</v>
          </cell>
          <cell r="K4992">
            <v>1090</v>
          </cell>
          <cell r="L4992">
            <v>4.6513275272817428E-3</v>
          </cell>
          <cell r="M4992">
            <v>0.53920356171160033</v>
          </cell>
        </row>
        <row r="4993">
          <cell r="A4993">
            <v>4991</v>
          </cell>
          <cell r="B4993">
            <v>14</v>
          </cell>
          <cell r="C4993" t="str">
            <v>094</v>
          </cell>
          <cell r="D4993" t="str">
            <v xml:space="preserve">FAIRHAVEN                    </v>
          </cell>
          <cell r="E4993">
            <v>5</v>
          </cell>
          <cell r="F4993" t="str">
            <v xml:space="preserve">Instructional Leadership </v>
          </cell>
          <cell r="I4993">
            <v>1181313</v>
          </cell>
          <cell r="J4993">
            <v>84126</v>
          </cell>
          <cell r="K4993">
            <v>1265439</v>
          </cell>
          <cell r="L4993">
            <v>5.3999736282531021</v>
          </cell>
          <cell r="M4993">
            <v>625.99010635666582</v>
          </cell>
        </row>
        <row r="4994">
          <cell r="A4994">
            <v>4992</v>
          </cell>
          <cell r="B4994">
            <v>15</v>
          </cell>
          <cell r="C4994" t="str">
            <v>094</v>
          </cell>
          <cell r="D4994" t="str">
            <v xml:space="preserve">FAIRHAVEN                    </v>
          </cell>
          <cell r="E4994">
            <v>0</v>
          </cell>
          <cell r="G4994">
            <v>8345</v>
          </cell>
          <cell r="H4994" t="str">
            <v>Curriculum Directors  (Supervisory) (2110)</v>
          </cell>
          <cell r="I4994">
            <v>151544</v>
          </cell>
          <cell r="J4994">
            <v>3106</v>
          </cell>
          <cell r="K4994">
            <v>154650</v>
          </cell>
          <cell r="L4994">
            <v>0.65993376338910237</v>
          </cell>
          <cell r="M4994">
            <v>76.502597081375214</v>
          </cell>
        </row>
        <row r="4995">
          <cell r="A4995">
            <v>4993</v>
          </cell>
          <cell r="B4995">
            <v>16</v>
          </cell>
          <cell r="C4995" t="str">
            <v>094</v>
          </cell>
          <cell r="D4995" t="str">
            <v xml:space="preserve">FAIRHAVEN                    </v>
          </cell>
          <cell r="E4995">
            <v>0</v>
          </cell>
          <cell r="G4995">
            <v>8350</v>
          </cell>
          <cell r="H4995" t="str">
            <v>Department Heads  (Non-Supervisory) (2120)</v>
          </cell>
          <cell r="I4995">
            <v>0</v>
          </cell>
          <cell r="J4995">
            <v>62977</v>
          </cell>
          <cell r="K4995">
            <v>62977</v>
          </cell>
          <cell r="L4995">
            <v>0.26874004925286449</v>
          </cell>
          <cell r="M4995">
            <v>31.153598812762802</v>
          </cell>
        </row>
        <row r="4996">
          <cell r="A4996">
            <v>4994</v>
          </cell>
          <cell r="B4996">
            <v>17</v>
          </cell>
          <cell r="C4996" t="str">
            <v>094</v>
          </cell>
          <cell r="D4996" t="str">
            <v xml:space="preserve">FAIRHAVEN                    </v>
          </cell>
          <cell r="E4996">
            <v>0</v>
          </cell>
          <cell r="G4996">
            <v>8355</v>
          </cell>
          <cell r="H4996" t="str">
            <v>School Leadership-Building (2210)</v>
          </cell>
          <cell r="I4996">
            <v>946079</v>
          </cell>
          <cell r="J4996">
            <v>0</v>
          </cell>
          <cell r="K4996">
            <v>946079</v>
          </cell>
          <cell r="L4996">
            <v>4.0371773354891598</v>
          </cell>
          <cell r="M4996">
            <v>468.00840959683404</v>
          </cell>
        </row>
        <row r="4997">
          <cell r="A4997">
            <v>4995</v>
          </cell>
          <cell r="B4997">
            <v>18</v>
          </cell>
          <cell r="C4997" t="str">
            <v>094</v>
          </cell>
          <cell r="D4997" t="str">
            <v xml:space="preserve">FAIRHAVEN                    </v>
          </cell>
          <cell r="E4997">
            <v>0</v>
          </cell>
          <cell r="G4997">
            <v>8360</v>
          </cell>
          <cell r="H4997" t="str">
            <v>Curriculum Leaders/Dept Heads-Building Level (2220)</v>
          </cell>
          <cell r="I4997">
            <v>12820</v>
          </cell>
          <cell r="J4997">
            <v>9975</v>
          </cell>
          <cell r="K4997">
            <v>22795</v>
          </cell>
          <cell r="L4997">
            <v>9.7272487141639746E-2</v>
          </cell>
          <cell r="M4997">
            <v>11.276279990106357</v>
          </cell>
        </row>
        <row r="4998">
          <cell r="A4998">
            <v>4996</v>
          </cell>
          <cell r="B4998">
            <v>19</v>
          </cell>
          <cell r="C4998" t="str">
            <v>094</v>
          </cell>
          <cell r="D4998" t="str">
            <v xml:space="preserve">FAIRHAVEN                    </v>
          </cell>
          <cell r="E4998">
            <v>0</v>
          </cell>
          <cell r="G4998">
            <v>8365</v>
          </cell>
          <cell r="H4998" t="str">
            <v>Building Technology (2250)</v>
          </cell>
          <cell r="I4998">
            <v>70870</v>
          </cell>
          <cell r="J4998">
            <v>0</v>
          </cell>
          <cell r="K4998">
            <v>70870</v>
          </cell>
          <cell r="L4998">
            <v>0.30242163473252948</v>
          </cell>
          <cell r="M4998">
            <v>35.058125154588176</v>
          </cell>
        </row>
        <row r="4999">
          <cell r="A4999">
            <v>4997</v>
          </cell>
          <cell r="B4999">
            <v>20</v>
          </cell>
          <cell r="C4999" t="str">
            <v>094</v>
          </cell>
          <cell r="D4999" t="str">
            <v xml:space="preserve">FAIRHAVEN                    </v>
          </cell>
          <cell r="E4999">
            <v>0</v>
          </cell>
          <cell r="G4999">
            <v>8380</v>
          </cell>
          <cell r="H4999" t="str">
            <v>Instructional Coordinators and Team Leaders (2315)</v>
          </cell>
          <cell r="I4999">
            <v>0</v>
          </cell>
          <cell r="J4999">
            <v>8068</v>
          </cell>
          <cell r="K4999">
            <v>8068</v>
          </cell>
          <cell r="L4999">
            <v>3.4428358247806518E-2</v>
          </cell>
          <cell r="M4999">
            <v>3.9910957209992581</v>
          </cell>
        </row>
        <row r="5000">
          <cell r="A5000">
            <v>4998</v>
          </cell>
          <cell r="B5000">
            <v>21</v>
          </cell>
          <cell r="C5000" t="str">
            <v>094</v>
          </cell>
          <cell r="D5000" t="str">
            <v xml:space="preserve">FAIRHAVEN                    </v>
          </cell>
          <cell r="E5000">
            <v>6</v>
          </cell>
          <cell r="F5000" t="str">
            <v>Classroom and Specialist Teachers</v>
          </cell>
          <cell r="I5000">
            <v>8389527</v>
          </cell>
          <cell r="J5000">
            <v>417350</v>
          </cell>
          <cell r="K5000">
            <v>8806877</v>
          </cell>
          <cell r="L5000">
            <v>37.581348091270144</v>
          </cell>
          <cell r="M5000">
            <v>4356.6049962898842</v>
          </cell>
        </row>
        <row r="5001">
          <cell r="A5001">
            <v>4999</v>
          </cell>
          <cell r="B5001">
            <v>22</v>
          </cell>
          <cell r="C5001" t="str">
            <v>094</v>
          </cell>
          <cell r="D5001" t="str">
            <v xml:space="preserve">FAIRHAVEN                    </v>
          </cell>
          <cell r="E5001">
            <v>0</v>
          </cell>
          <cell r="G5001">
            <v>8370</v>
          </cell>
          <cell r="H5001" t="str">
            <v>Teachers, Classroom (2305)</v>
          </cell>
          <cell r="I5001">
            <v>7675157</v>
          </cell>
          <cell r="J5001">
            <v>117526</v>
          </cell>
          <cell r="K5001">
            <v>7792683</v>
          </cell>
          <cell r="L5001">
            <v>33.253505458055479</v>
          </cell>
          <cell r="M5001">
            <v>3854.9013109077418</v>
          </cell>
        </row>
        <row r="5002">
          <cell r="A5002">
            <v>5000</v>
          </cell>
          <cell r="B5002">
            <v>23</v>
          </cell>
          <cell r="C5002" t="str">
            <v>094</v>
          </cell>
          <cell r="D5002" t="str">
            <v xml:space="preserve">FAIRHAVEN                    </v>
          </cell>
          <cell r="E5002">
            <v>0</v>
          </cell>
          <cell r="G5002">
            <v>8375</v>
          </cell>
          <cell r="H5002" t="str">
            <v>Teachers, Specialists  (2310)</v>
          </cell>
          <cell r="I5002">
            <v>714370</v>
          </cell>
          <cell r="J5002">
            <v>299824</v>
          </cell>
          <cell r="K5002">
            <v>1014194</v>
          </cell>
          <cell r="L5002">
            <v>4.3278426332146607</v>
          </cell>
          <cell r="M5002">
            <v>501.703685382142</v>
          </cell>
        </row>
        <row r="5003">
          <cell r="A5003">
            <v>5001</v>
          </cell>
          <cell r="B5003">
            <v>24</v>
          </cell>
          <cell r="C5003" t="str">
            <v>094</v>
          </cell>
          <cell r="D5003" t="str">
            <v xml:space="preserve">FAIRHAVEN                    </v>
          </cell>
          <cell r="E5003">
            <v>7</v>
          </cell>
          <cell r="F5003" t="str">
            <v>Other Teaching Services</v>
          </cell>
          <cell r="I5003">
            <v>1182012</v>
          </cell>
          <cell r="J5003">
            <v>207676</v>
          </cell>
          <cell r="K5003">
            <v>1389688</v>
          </cell>
          <cell r="L5003">
            <v>5.9301780263606521</v>
          </cell>
          <cell r="M5003">
            <v>687.45387088795451</v>
          </cell>
        </row>
        <row r="5004">
          <cell r="A5004">
            <v>5002</v>
          </cell>
          <cell r="B5004">
            <v>25</v>
          </cell>
          <cell r="C5004" t="str">
            <v>094</v>
          </cell>
          <cell r="D5004" t="str">
            <v xml:space="preserve">FAIRHAVEN                    </v>
          </cell>
          <cell r="E5004">
            <v>0</v>
          </cell>
          <cell r="G5004">
            <v>8385</v>
          </cell>
          <cell r="H5004" t="str">
            <v>Medical/ Therapeutic Services (2320)</v>
          </cell>
          <cell r="I5004">
            <v>0</v>
          </cell>
          <cell r="J5004">
            <v>32638</v>
          </cell>
          <cell r="K5004">
            <v>32638</v>
          </cell>
          <cell r="L5004">
            <v>0.13927525489488213</v>
          </cell>
          <cell r="M5004">
            <v>16.145436557012118</v>
          </cell>
        </row>
        <row r="5005">
          <cell r="A5005">
            <v>5003</v>
          </cell>
          <cell r="B5005">
            <v>26</v>
          </cell>
          <cell r="C5005" t="str">
            <v>094</v>
          </cell>
          <cell r="D5005" t="str">
            <v xml:space="preserve">FAIRHAVEN                    </v>
          </cell>
          <cell r="E5005">
            <v>0</v>
          </cell>
          <cell r="G5005">
            <v>8390</v>
          </cell>
          <cell r="H5005" t="str">
            <v>Substitute Teachers (2325)</v>
          </cell>
          <cell r="I5005">
            <v>239574</v>
          </cell>
          <cell r="J5005">
            <v>2645</v>
          </cell>
          <cell r="K5005">
            <v>242219</v>
          </cell>
          <cell r="L5005">
            <v>1.0336145892941802</v>
          </cell>
          <cell r="M5005">
            <v>119.82141973781845</v>
          </cell>
        </row>
        <row r="5006">
          <cell r="A5006">
            <v>5004</v>
          </cell>
          <cell r="B5006">
            <v>27</v>
          </cell>
          <cell r="C5006" t="str">
            <v>094</v>
          </cell>
          <cell r="D5006" t="str">
            <v xml:space="preserve">FAIRHAVEN                    </v>
          </cell>
          <cell r="E5006">
            <v>0</v>
          </cell>
          <cell r="G5006">
            <v>8395</v>
          </cell>
          <cell r="H5006" t="str">
            <v>Non-Clerical Paraprofs./Instructional Assistants (2330)</v>
          </cell>
          <cell r="I5006">
            <v>824125</v>
          </cell>
          <cell r="J5006">
            <v>172393</v>
          </cell>
          <cell r="K5006">
            <v>996518</v>
          </cell>
          <cell r="L5006">
            <v>4.2524143163594017</v>
          </cell>
          <cell r="M5006">
            <v>492.95968340341329</v>
          </cell>
        </row>
        <row r="5007">
          <cell r="A5007">
            <v>5005</v>
          </cell>
          <cell r="B5007">
            <v>28</v>
          </cell>
          <cell r="C5007" t="str">
            <v>094</v>
          </cell>
          <cell r="D5007" t="str">
            <v xml:space="preserve">FAIRHAVEN                    </v>
          </cell>
          <cell r="E5007">
            <v>0</v>
          </cell>
          <cell r="G5007">
            <v>8400</v>
          </cell>
          <cell r="H5007" t="str">
            <v>Librarians and Media Center Directors (2340)</v>
          </cell>
          <cell r="I5007">
            <v>118313</v>
          </cell>
          <cell r="J5007">
            <v>0</v>
          </cell>
          <cell r="K5007">
            <v>118313</v>
          </cell>
          <cell r="L5007">
            <v>0.50487386581218796</v>
          </cell>
          <cell r="M5007">
            <v>58.527331189710608</v>
          </cell>
        </row>
        <row r="5008">
          <cell r="A5008">
            <v>5006</v>
          </cell>
          <cell r="B5008">
            <v>29</v>
          </cell>
          <cell r="C5008" t="str">
            <v>094</v>
          </cell>
          <cell r="D5008" t="str">
            <v xml:space="preserve">FAIRHAVEN                    </v>
          </cell>
          <cell r="E5008">
            <v>8</v>
          </cell>
          <cell r="F5008" t="str">
            <v>Professional Development</v>
          </cell>
          <cell r="I5008">
            <v>91255</v>
          </cell>
          <cell r="J5008">
            <v>60639</v>
          </cell>
          <cell r="K5008">
            <v>151894</v>
          </cell>
          <cell r="L5008">
            <v>0.64817315910911288</v>
          </cell>
          <cell r="M5008">
            <v>75.13925302992827</v>
          </cell>
        </row>
        <row r="5009">
          <cell r="A5009">
            <v>5007</v>
          </cell>
          <cell r="B5009">
            <v>30</v>
          </cell>
          <cell r="C5009" t="str">
            <v>094</v>
          </cell>
          <cell r="D5009" t="str">
            <v xml:space="preserve">FAIRHAVEN                    </v>
          </cell>
          <cell r="E5009">
            <v>0</v>
          </cell>
          <cell r="G5009">
            <v>8405</v>
          </cell>
          <cell r="H5009" t="str">
            <v>Professional Development Leadership (2351)</v>
          </cell>
          <cell r="I5009">
            <v>4361</v>
          </cell>
          <cell r="J5009">
            <v>0</v>
          </cell>
          <cell r="K5009">
            <v>4361</v>
          </cell>
          <cell r="L5009">
            <v>1.860957738208778E-2</v>
          </cell>
          <cell r="M5009">
            <v>2.1573089290131091</v>
          </cell>
        </row>
        <row r="5010">
          <cell r="A5010">
            <v>5008</v>
          </cell>
          <cell r="B5010">
            <v>31</v>
          </cell>
          <cell r="C5010" t="str">
            <v>094</v>
          </cell>
          <cell r="D5010" t="str">
            <v xml:space="preserve">FAIRHAVEN                    </v>
          </cell>
          <cell r="E5010">
            <v>0</v>
          </cell>
          <cell r="G5010">
            <v>8410</v>
          </cell>
          <cell r="H5010" t="str">
            <v>Teacher/Instructional Staff-Professional Days (2353)</v>
          </cell>
          <cell r="I5010">
            <v>0</v>
          </cell>
          <cell r="J5010">
            <v>0</v>
          </cell>
          <cell r="K5010">
            <v>0</v>
          </cell>
          <cell r="L5010">
            <v>0</v>
          </cell>
          <cell r="M5010">
            <v>0</v>
          </cell>
        </row>
        <row r="5011">
          <cell r="A5011">
            <v>5009</v>
          </cell>
          <cell r="B5011">
            <v>32</v>
          </cell>
          <cell r="C5011" t="str">
            <v>094</v>
          </cell>
          <cell r="D5011" t="str">
            <v xml:space="preserve">FAIRHAVEN                    </v>
          </cell>
          <cell r="E5011">
            <v>0</v>
          </cell>
          <cell r="G5011">
            <v>8415</v>
          </cell>
          <cell r="H5011" t="str">
            <v>Substitutes for Instructional Staff at Prof. Dev. (2355)</v>
          </cell>
          <cell r="I5011">
            <v>0</v>
          </cell>
          <cell r="J5011">
            <v>0</v>
          </cell>
          <cell r="K5011">
            <v>0</v>
          </cell>
          <cell r="L5011">
            <v>0</v>
          </cell>
          <cell r="M5011">
            <v>0</v>
          </cell>
        </row>
        <row r="5012">
          <cell r="A5012">
            <v>5010</v>
          </cell>
          <cell r="B5012">
            <v>33</v>
          </cell>
          <cell r="C5012" t="str">
            <v>094</v>
          </cell>
          <cell r="D5012" t="str">
            <v xml:space="preserve">FAIRHAVEN                    </v>
          </cell>
          <cell r="E5012">
            <v>0</v>
          </cell>
          <cell r="G5012">
            <v>8420</v>
          </cell>
          <cell r="H5012" t="str">
            <v>Prof. Dev.  Stipends, Providers and Expenses (2357)</v>
          </cell>
          <cell r="I5012">
            <v>86894</v>
          </cell>
          <cell r="J5012">
            <v>60639</v>
          </cell>
          <cell r="K5012">
            <v>147533</v>
          </cell>
          <cell r="L5012">
            <v>0.62956358172702509</v>
          </cell>
          <cell r="M5012">
            <v>72.981944100915157</v>
          </cell>
        </row>
        <row r="5013">
          <cell r="A5013">
            <v>5011</v>
          </cell>
          <cell r="B5013">
            <v>34</v>
          </cell>
          <cell r="C5013" t="str">
            <v>094</v>
          </cell>
          <cell r="D5013" t="str">
            <v xml:space="preserve">FAIRHAVEN                    </v>
          </cell>
          <cell r="E5013">
            <v>9</v>
          </cell>
          <cell r="F5013" t="str">
            <v>Instructional Materials, Equipment and Technology</v>
          </cell>
          <cell r="I5013">
            <v>586388</v>
          </cell>
          <cell r="J5013">
            <v>76998</v>
          </cell>
          <cell r="K5013">
            <v>663386</v>
          </cell>
          <cell r="L5013">
            <v>2.8308491403791982</v>
          </cell>
          <cell r="M5013">
            <v>328.16522384368045</v>
          </cell>
        </row>
        <row r="5014">
          <cell r="A5014">
            <v>5012</v>
          </cell>
          <cell r="B5014">
            <v>35</v>
          </cell>
          <cell r="C5014" t="str">
            <v>094</v>
          </cell>
          <cell r="D5014" t="str">
            <v xml:space="preserve">FAIRHAVEN                    </v>
          </cell>
          <cell r="E5014">
            <v>0</v>
          </cell>
          <cell r="G5014">
            <v>8425</v>
          </cell>
          <cell r="H5014" t="str">
            <v>Textbooks &amp; Related Software/Media/Materials (2410)</v>
          </cell>
          <cell r="I5014">
            <v>121208</v>
          </cell>
          <cell r="J5014">
            <v>4186</v>
          </cell>
          <cell r="K5014">
            <v>125394</v>
          </cell>
          <cell r="L5014">
            <v>0.53509042564767606</v>
          </cell>
          <cell r="M5014">
            <v>62.030175612169181</v>
          </cell>
        </row>
        <row r="5015">
          <cell r="A5015">
            <v>5013</v>
          </cell>
          <cell r="B5015">
            <v>36</v>
          </cell>
          <cell r="C5015" t="str">
            <v>094</v>
          </cell>
          <cell r="D5015" t="str">
            <v xml:space="preserve">FAIRHAVEN                    </v>
          </cell>
          <cell r="E5015">
            <v>0</v>
          </cell>
          <cell r="G5015">
            <v>8430</v>
          </cell>
          <cell r="H5015" t="str">
            <v>Other Instructional Materials (2415)</v>
          </cell>
          <cell r="I5015">
            <v>21204</v>
          </cell>
          <cell r="J5015">
            <v>0</v>
          </cell>
          <cell r="K5015">
            <v>21204</v>
          </cell>
          <cell r="L5015">
            <v>9.0483255860992734E-2</v>
          </cell>
          <cell r="M5015">
            <v>10.489240662874103</v>
          </cell>
        </row>
        <row r="5016">
          <cell r="A5016">
            <v>5014</v>
          </cell>
          <cell r="B5016">
            <v>37</v>
          </cell>
          <cell r="C5016" t="str">
            <v>094</v>
          </cell>
          <cell r="D5016" t="str">
            <v xml:space="preserve">FAIRHAVEN                    </v>
          </cell>
          <cell r="E5016">
            <v>0</v>
          </cell>
          <cell r="G5016">
            <v>8435</v>
          </cell>
          <cell r="H5016" t="str">
            <v>Instructional Equipment (2420)</v>
          </cell>
          <cell r="I5016">
            <v>10842</v>
          </cell>
          <cell r="J5016">
            <v>0</v>
          </cell>
          <cell r="K5016">
            <v>10842</v>
          </cell>
          <cell r="L5016">
            <v>4.6265773441090507E-2</v>
          </cell>
          <cell r="M5016">
            <v>5.363344051446945</v>
          </cell>
        </row>
        <row r="5017">
          <cell r="A5017">
            <v>5015</v>
          </cell>
          <cell r="B5017">
            <v>38</v>
          </cell>
          <cell r="C5017" t="str">
            <v>094</v>
          </cell>
          <cell r="D5017" t="str">
            <v xml:space="preserve">FAIRHAVEN                    </v>
          </cell>
          <cell r="E5017">
            <v>0</v>
          </cell>
          <cell r="G5017">
            <v>8440</v>
          </cell>
          <cell r="H5017" t="str">
            <v>General Supplies (2430)</v>
          </cell>
          <cell r="I5017">
            <v>146468</v>
          </cell>
          <cell r="J5017">
            <v>47871</v>
          </cell>
          <cell r="K5017">
            <v>194339</v>
          </cell>
          <cell r="L5017">
            <v>0.82929755993064824</v>
          </cell>
          <cell r="M5017">
            <v>96.13603759584467</v>
          </cell>
        </row>
        <row r="5018">
          <cell r="A5018">
            <v>5016</v>
          </cell>
          <cell r="B5018">
            <v>39</v>
          </cell>
          <cell r="C5018" t="str">
            <v>094</v>
          </cell>
          <cell r="D5018" t="str">
            <v xml:space="preserve">FAIRHAVEN                    </v>
          </cell>
          <cell r="E5018">
            <v>0</v>
          </cell>
          <cell r="G5018">
            <v>8445</v>
          </cell>
          <cell r="H5018" t="str">
            <v>Other Instructional Services (2440)</v>
          </cell>
          <cell r="I5018">
            <v>121732</v>
          </cell>
          <cell r="J5018">
            <v>24941</v>
          </cell>
          <cell r="K5018">
            <v>146673</v>
          </cell>
          <cell r="L5018">
            <v>0.62589372698072943</v>
          </cell>
          <cell r="M5018">
            <v>72.556517437546376</v>
          </cell>
        </row>
        <row r="5019">
          <cell r="A5019">
            <v>5017</v>
          </cell>
          <cell r="B5019">
            <v>40</v>
          </cell>
          <cell r="C5019" t="str">
            <v>094</v>
          </cell>
          <cell r="D5019" t="str">
            <v xml:space="preserve">FAIRHAVEN                    </v>
          </cell>
          <cell r="E5019">
            <v>0</v>
          </cell>
          <cell r="G5019">
            <v>8450</v>
          </cell>
          <cell r="H5019" t="str">
            <v>Classroom Instructional Technology (2451)</v>
          </cell>
          <cell r="I5019">
            <v>35252</v>
          </cell>
          <cell r="J5019">
            <v>0</v>
          </cell>
          <cell r="K5019">
            <v>35252</v>
          </cell>
          <cell r="L5019">
            <v>0.15042990641443671</v>
          </cell>
          <cell r="M5019">
            <v>17.438535740786545</v>
          </cell>
        </row>
        <row r="5020">
          <cell r="A5020">
            <v>5018</v>
          </cell>
          <cell r="B5020">
            <v>41</v>
          </cell>
          <cell r="C5020" t="str">
            <v>094</v>
          </cell>
          <cell r="D5020" t="str">
            <v xml:space="preserve">FAIRHAVEN                    </v>
          </cell>
          <cell r="E5020">
            <v>0</v>
          </cell>
          <cell r="G5020">
            <v>8455</v>
          </cell>
          <cell r="H5020" t="str">
            <v>Other Instructional Hardware  (2453)</v>
          </cell>
          <cell r="I5020">
            <v>73921</v>
          </cell>
          <cell r="J5020">
            <v>0</v>
          </cell>
          <cell r="K5020">
            <v>73921</v>
          </cell>
          <cell r="L5020">
            <v>0.31544108453595754</v>
          </cell>
          <cell r="M5020">
            <v>36.567400445213949</v>
          </cell>
        </row>
        <row r="5021">
          <cell r="A5021">
            <v>5019</v>
          </cell>
          <cell r="B5021">
            <v>42</v>
          </cell>
          <cell r="C5021" t="str">
            <v>094</v>
          </cell>
          <cell r="D5021" t="str">
            <v xml:space="preserve">FAIRHAVEN                    </v>
          </cell>
          <cell r="E5021">
            <v>0</v>
          </cell>
          <cell r="G5021">
            <v>8460</v>
          </cell>
          <cell r="H5021" t="str">
            <v>Instructional Software (2455)</v>
          </cell>
          <cell r="I5021">
            <v>55761</v>
          </cell>
          <cell r="J5021">
            <v>0</v>
          </cell>
          <cell r="K5021">
            <v>55761</v>
          </cell>
          <cell r="L5021">
            <v>0.23794740756766722</v>
          </cell>
          <cell r="M5021">
            <v>27.583972297798663</v>
          </cell>
        </row>
        <row r="5022">
          <cell r="A5022">
            <v>5020</v>
          </cell>
          <cell r="B5022">
            <v>43</v>
          </cell>
          <cell r="C5022" t="str">
            <v>094</v>
          </cell>
          <cell r="D5022" t="str">
            <v xml:space="preserve">FAIRHAVEN                    </v>
          </cell>
          <cell r="E5022">
            <v>10</v>
          </cell>
          <cell r="F5022" t="str">
            <v>Guidance, Counseling and Testing</v>
          </cell>
          <cell r="I5022">
            <v>636199</v>
          </cell>
          <cell r="J5022">
            <v>0</v>
          </cell>
          <cell r="K5022">
            <v>636199</v>
          </cell>
          <cell r="L5022">
            <v>2.7148347903936858</v>
          </cell>
          <cell r="M5022">
            <v>314.71629977739303</v>
          </cell>
        </row>
        <row r="5023">
          <cell r="A5023">
            <v>5021</v>
          </cell>
          <cell r="B5023">
            <v>44</v>
          </cell>
          <cell r="C5023" t="str">
            <v>094</v>
          </cell>
          <cell r="D5023" t="str">
            <v xml:space="preserve">FAIRHAVEN                    </v>
          </cell>
          <cell r="E5023">
            <v>0</v>
          </cell>
          <cell r="G5023">
            <v>8465</v>
          </cell>
          <cell r="H5023" t="str">
            <v>Guidance and Adjustment Counselors (2710)</v>
          </cell>
          <cell r="I5023">
            <v>478531</v>
          </cell>
          <cell r="J5023">
            <v>0</v>
          </cell>
          <cell r="K5023">
            <v>478531</v>
          </cell>
          <cell r="L5023">
            <v>2.042022397208862</v>
          </cell>
          <cell r="M5023">
            <v>236.72075191689339</v>
          </cell>
        </row>
        <row r="5024">
          <cell r="A5024">
            <v>5022</v>
          </cell>
          <cell r="B5024">
            <v>45</v>
          </cell>
          <cell r="C5024" t="str">
            <v>094</v>
          </cell>
          <cell r="D5024" t="str">
            <v xml:space="preserve">FAIRHAVEN                    </v>
          </cell>
          <cell r="E5024">
            <v>0</v>
          </cell>
          <cell r="G5024">
            <v>8470</v>
          </cell>
          <cell r="H5024" t="str">
            <v>Testing and Assessment (2720)</v>
          </cell>
          <cell r="I5024">
            <v>125</v>
          </cell>
          <cell r="J5024">
            <v>0</v>
          </cell>
          <cell r="K5024">
            <v>125</v>
          </cell>
          <cell r="L5024">
            <v>5.334091201011173E-4</v>
          </cell>
          <cell r="M5024">
            <v>6.1835270838486271E-2</v>
          </cell>
        </row>
        <row r="5025">
          <cell r="A5025">
            <v>5023</v>
          </cell>
          <cell r="B5025">
            <v>46</v>
          </cell>
          <cell r="C5025" t="str">
            <v>094</v>
          </cell>
          <cell r="D5025" t="str">
            <v xml:space="preserve">FAIRHAVEN                    </v>
          </cell>
          <cell r="E5025">
            <v>0</v>
          </cell>
          <cell r="G5025">
            <v>8475</v>
          </cell>
          <cell r="H5025" t="str">
            <v>Psychological Services (2800)</v>
          </cell>
          <cell r="I5025">
            <v>157543</v>
          </cell>
          <cell r="J5025">
            <v>0</v>
          </cell>
          <cell r="K5025">
            <v>157543</v>
          </cell>
          <cell r="L5025">
            <v>0.67227898406472253</v>
          </cell>
          <cell r="M5025">
            <v>77.933712589661141</v>
          </cell>
        </row>
        <row r="5026">
          <cell r="A5026">
            <v>5024</v>
          </cell>
          <cell r="B5026">
            <v>47</v>
          </cell>
          <cell r="C5026" t="str">
            <v>094</v>
          </cell>
          <cell r="D5026" t="str">
            <v xml:space="preserve">FAIRHAVEN                    </v>
          </cell>
          <cell r="E5026">
            <v>11</v>
          </cell>
          <cell r="F5026" t="str">
            <v>Pupil Services</v>
          </cell>
          <cell r="I5026">
            <v>1047269</v>
          </cell>
          <cell r="J5026">
            <v>913670</v>
          </cell>
          <cell r="K5026">
            <v>1960939</v>
          </cell>
          <cell r="L5026">
            <v>8.3678619724957191</v>
          </cell>
          <cell r="M5026">
            <v>970.04155330200342</v>
          </cell>
        </row>
        <row r="5027">
          <cell r="A5027">
            <v>5025</v>
          </cell>
          <cell r="B5027">
            <v>48</v>
          </cell>
          <cell r="C5027" t="str">
            <v>094</v>
          </cell>
          <cell r="D5027" t="str">
            <v xml:space="preserve">FAIRHAVEN                    </v>
          </cell>
          <cell r="E5027">
            <v>0</v>
          </cell>
          <cell r="G5027">
            <v>8485</v>
          </cell>
          <cell r="H5027" t="str">
            <v>Attendance and Parent Liaison Services (3100)</v>
          </cell>
          <cell r="I5027">
            <v>3667</v>
          </cell>
          <cell r="J5027">
            <v>0</v>
          </cell>
          <cell r="K5027">
            <v>3667</v>
          </cell>
          <cell r="L5027">
            <v>1.5648089947286378E-2</v>
          </cell>
          <cell r="M5027">
            <v>1.8139995053178333</v>
          </cell>
        </row>
        <row r="5028">
          <cell r="A5028">
            <v>5026</v>
          </cell>
          <cell r="B5028">
            <v>49</v>
          </cell>
          <cell r="C5028" t="str">
            <v>094</v>
          </cell>
          <cell r="D5028" t="str">
            <v xml:space="preserve">FAIRHAVEN                    </v>
          </cell>
          <cell r="E5028">
            <v>0</v>
          </cell>
          <cell r="G5028">
            <v>8490</v>
          </cell>
          <cell r="H5028" t="str">
            <v>Medical/Health Services (3200)</v>
          </cell>
          <cell r="I5028">
            <v>262207</v>
          </cell>
          <cell r="J5028">
            <v>0</v>
          </cell>
          <cell r="K5028">
            <v>262207</v>
          </cell>
          <cell r="L5028">
            <v>1.1189088412348294</v>
          </cell>
          <cell r="M5028">
            <v>129.70912688597576</v>
          </cell>
        </row>
        <row r="5029">
          <cell r="A5029">
            <v>5027</v>
          </cell>
          <cell r="B5029">
            <v>50</v>
          </cell>
          <cell r="C5029" t="str">
            <v>094</v>
          </cell>
          <cell r="D5029" t="str">
            <v xml:space="preserve">FAIRHAVEN                    </v>
          </cell>
          <cell r="E5029">
            <v>0</v>
          </cell>
          <cell r="G5029">
            <v>8495</v>
          </cell>
          <cell r="H5029" t="str">
            <v>In-District Transportation (3300)</v>
          </cell>
          <cell r="I5029">
            <v>287129</v>
          </cell>
          <cell r="J5029">
            <v>30000</v>
          </cell>
          <cell r="K5029">
            <v>317129</v>
          </cell>
          <cell r="L5029">
            <v>1.3532760067883778</v>
          </cell>
          <cell r="M5029">
            <v>156.8780608459065</v>
          </cell>
        </row>
        <row r="5030">
          <cell r="A5030">
            <v>5028</v>
          </cell>
          <cell r="B5030">
            <v>51</v>
          </cell>
          <cell r="C5030" t="str">
            <v>094</v>
          </cell>
          <cell r="D5030" t="str">
            <v xml:space="preserve">FAIRHAVEN                    </v>
          </cell>
          <cell r="E5030">
            <v>0</v>
          </cell>
          <cell r="G5030">
            <v>8500</v>
          </cell>
          <cell r="H5030" t="str">
            <v>Food Salaries and Other Expenses (3400)</v>
          </cell>
          <cell r="I5030">
            <v>8714</v>
          </cell>
          <cell r="J5030">
            <v>857686</v>
          </cell>
          <cell r="K5030">
            <v>866400</v>
          </cell>
          <cell r="L5030">
            <v>3.6971652932448644</v>
          </cell>
          <cell r="M5030">
            <v>428.59262923571606</v>
          </cell>
        </row>
        <row r="5031">
          <cell r="A5031">
            <v>5029</v>
          </cell>
          <cell r="B5031">
            <v>52</v>
          </cell>
          <cell r="C5031" t="str">
            <v>094</v>
          </cell>
          <cell r="D5031" t="str">
            <v xml:space="preserve">FAIRHAVEN                    </v>
          </cell>
          <cell r="E5031">
            <v>0</v>
          </cell>
          <cell r="G5031">
            <v>8505</v>
          </cell>
          <cell r="H5031" t="str">
            <v>Athletics (3510)</v>
          </cell>
          <cell r="I5031">
            <v>328172</v>
          </cell>
          <cell r="J5031">
            <v>25984</v>
          </cell>
          <cell r="K5031">
            <v>354156</v>
          </cell>
          <cell r="L5031">
            <v>1.5112803227082503</v>
          </cell>
          <cell r="M5031">
            <v>175.19465743259954</v>
          </cell>
        </row>
        <row r="5032">
          <cell r="A5032">
            <v>5030</v>
          </cell>
          <cell r="B5032">
            <v>53</v>
          </cell>
          <cell r="C5032" t="str">
            <v>094</v>
          </cell>
          <cell r="D5032" t="str">
            <v xml:space="preserve">FAIRHAVEN                    </v>
          </cell>
          <cell r="E5032">
            <v>0</v>
          </cell>
          <cell r="G5032">
            <v>8510</v>
          </cell>
          <cell r="H5032" t="str">
            <v>Other Student Body Activities (3520)</v>
          </cell>
          <cell r="I5032">
            <v>55212</v>
          </cell>
          <cell r="J5032">
            <v>0</v>
          </cell>
          <cell r="K5032">
            <v>55212</v>
          </cell>
          <cell r="L5032">
            <v>0.2356046747121831</v>
          </cell>
          <cell r="M5032">
            <v>27.312391788276031</v>
          </cell>
        </row>
        <row r="5033">
          <cell r="A5033">
            <v>5031</v>
          </cell>
          <cell r="B5033">
            <v>54</v>
          </cell>
          <cell r="C5033" t="str">
            <v>094</v>
          </cell>
          <cell r="D5033" t="str">
            <v xml:space="preserve">FAIRHAVEN                    </v>
          </cell>
          <cell r="E5033">
            <v>0</v>
          </cell>
          <cell r="G5033">
            <v>8515</v>
          </cell>
          <cell r="H5033" t="str">
            <v>School Security  (3600)</v>
          </cell>
          <cell r="I5033">
            <v>102168</v>
          </cell>
          <cell r="J5033">
            <v>0</v>
          </cell>
          <cell r="K5033">
            <v>102168</v>
          </cell>
          <cell r="L5033">
            <v>0.43597874385992763</v>
          </cell>
          <cell r="M5033">
            <v>50.540687608211726</v>
          </cell>
        </row>
        <row r="5034">
          <cell r="A5034">
            <v>5032</v>
          </cell>
          <cell r="B5034">
            <v>55</v>
          </cell>
          <cell r="C5034" t="str">
            <v>094</v>
          </cell>
          <cell r="D5034" t="str">
            <v xml:space="preserve">FAIRHAVEN                    </v>
          </cell>
          <cell r="E5034">
            <v>12</v>
          </cell>
          <cell r="F5034" t="str">
            <v>Operations and Maintenance</v>
          </cell>
          <cell r="I5034">
            <v>1996681</v>
          </cell>
          <cell r="J5034">
            <v>78151</v>
          </cell>
          <cell r="K5034">
            <v>2074832</v>
          </cell>
          <cell r="L5034">
            <v>8.8538744918211307</v>
          </cell>
          <cell r="M5034">
            <v>1026.3823893148651</v>
          </cell>
        </row>
        <row r="5035">
          <cell r="A5035">
            <v>5033</v>
          </cell>
          <cell r="B5035">
            <v>56</v>
          </cell>
          <cell r="C5035" t="str">
            <v>094</v>
          </cell>
          <cell r="D5035" t="str">
            <v xml:space="preserve">FAIRHAVEN                    </v>
          </cell>
          <cell r="E5035">
            <v>0</v>
          </cell>
          <cell r="G5035">
            <v>8520</v>
          </cell>
          <cell r="H5035" t="str">
            <v>Custodial Services (4110)</v>
          </cell>
          <cell r="I5035">
            <v>591618</v>
          </cell>
          <cell r="J5035">
            <v>0</v>
          </cell>
          <cell r="K5035">
            <v>591618</v>
          </cell>
          <cell r="L5035">
            <v>2.5245954945278624</v>
          </cell>
          <cell r="M5035">
            <v>292.66287410338856</v>
          </cell>
        </row>
        <row r="5036">
          <cell r="A5036">
            <v>5034</v>
          </cell>
          <cell r="B5036">
            <v>57</v>
          </cell>
          <cell r="C5036" t="str">
            <v>094</v>
          </cell>
          <cell r="D5036" t="str">
            <v xml:space="preserve">FAIRHAVEN                    </v>
          </cell>
          <cell r="E5036">
            <v>0</v>
          </cell>
          <cell r="G5036">
            <v>8525</v>
          </cell>
          <cell r="H5036" t="str">
            <v>Heating of Buildings (4120)</v>
          </cell>
          <cell r="I5036">
            <v>283872</v>
          </cell>
          <cell r="J5036">
            <v>0</v>
          </cell>
          <cell r="K5036">
            <v>283872</v>
          </cell>
          <cell r="L5036">
            <v>1.2113593099307549</v>
          </cell>
          <cell r="M5036">
            <v>140.4264160277022</v>
          </cell>
        </row>
        <row r="5037">
          <cell r="A5037">
            <v>5035</v>
          </cell>
          <cell r="B5037">
            <v>58</v>
          </cell>
          <cell r="C5037" t="str">
            <v>094</v>
          </cell>
          <cell r="D5037" t="str">
            <v xml:space="preserve">FAIRHAVEN                    </v>
          </cell>
          <cell r="E5037">
            <v>0</v>
          </cell>
          <cell r="G5037">
            <v>8530</v>
          </cell>
          <cell r="H5037" t="str">
            <v>Utility Services (4130)</v>
          </cell>
          <cell r="I5037">
            <v>317203</v>
          </cell>
          <cell r="J5037">
            <v>0</v>
          </cell>
          <cell r="K5037">
            <v>317203</v>
          </cell>
          <cell r="L5037">
            <v>1.3535917849874777</v>
          </cell>
          <cell r="M5037">
            <v>156.91466732624289</v>
          </cell>
        </row>
        <row r="5038">
          <cell r="A5038">
            <v>5036</v>
          </cell>
          <cell r="B5038">
            <v>59</v>
          </cell>
          <cell r="C5038" t="str">
            <v>094</v>
          </cell>
          <cell r="D5038" t="str">
            <v xml:space="preserve">FAIRHAVEN                    </v>
          </cell>
          <cell r="E5038">
            <v>0</v>
          </cell>
          <cell r="G5038">
            <v>8535</v>
          </cell>
          <cell r="H5038" t="str">
            <v>Maintenance of Grounds (4210)</v>
          </cell>
          <cell r="I5038">
            <v>250</v>
          </cell>
          <cell r="J5038">
            <v>0</v>
          </cell>
          <cell r="K5038">
            <v>250</v>
          </cell>
          <cell r="L5038">
            <v>1.0668182402022346E-3</v>
          </cell>
          <cell r="M5038">
            <v>0.12367054167697254</v>
          </cell>
        </row>
        <row r="5039">
          <cell r="A5039">
            <v>5037</v>
          </cell>
          <cell r="B5039">
            <v>60</v>
          </cell>
          <cell r="C5039" t="str">
            <v>094</v>
          </cell>
          <cell r="D5039" t="str">
            <v xml:space="preserve">FAIRHAVEN                    </v>
          </cell>
          <cell r="E5039">
            <v>0</v>
          </cell>
          <cell r="G5039">
            <v>8540</v>
          </cell>
          <cell r="H5039" t="str">
            <v>Maintenance of Buildings (4220)</v>
          </cell>
          <cell r="I5039">
            <v>541055</v>
          </cell>
          <cell r="J5039">
            <v>78151</v>
          </cell>
          <cell r="K5039">
            <v>619206</v>
          </cell>
          <cell r="L5039">
            <v>2.6423210209706594</v>
          </cell>
          <cell r="M5039">
            <v>306.31016571852587</v>
          </cell>
        </row>
        <row r="5040">
          <cell r="A5040">
            <v>5038</v>
          </cell>
          <cell r="B5040">
            <v>61</v>
          </cell>
          <cell r="C5040" t="str">
            <v>094</v>
          </cell>
          <cell r="D5040" t="str">
            <v xml:space="preserve">FAIRHAVEN                    </v>
          </cell>
          <cell r="E5040">
            <v>0</v>
          </cell>
          <cell r="G5040">
            <v>8545</v>
          </cell>
          <cell r="H5040" t="str">
            <v>Building Security System (4225)</v>
          </cell>
          <cell r="I5040">
            <v>11087</v>
          </cell>
          <cell r="J5040">
            <v>0</v>
          </cell>
          <cell r="K5040">
            <v>11087</v>
          </cell>
          <cell r="L5040">
            <v>4.73112553164887E-2</v>
          </cell>
          <cell r="M5040">
            <v>5.4845411822903785</v>
          </cell>
        </row>
        <row r="5041">
          <cell r="A5041">
            <v>5039</v>
          </cell>
          <cell r="B5041">
            <v>62</v>
          </cell>
          <cell r="C5041" t="str">
            <v>094</v>
          </cell>
          <cell r="D5041" t="str">
            <v xml:space="preserve">FAIRHAVEN                    </v>
          </cell>
          <cell r="E5041">
            <v>0</v>
          </cell>
          <cell r="G5041">
            <v>8550</v>
          </cell>
          <cell r="H5041" t="str">
            <v>Maintenance of Equipment (4230)</v>
          </cell>
          <cell r="I5041">
            <v>13441</v>
          </cell>
          <cell r="J5041">
            <v>0</v>
          </cell>
          <cell r="K5041">
            <v>13441</v>
          </cell>
          <cell r="L5041">
            <v>5.735641586623294E-2</v>
          </cell>
          <cell r="M5041">
            <v>6.6490230027207522</v>
          </cell>
        </row>
        <row r="5042">
          <cell r="A5042">
            <v>5040</v>
          </cell>
          <cell r="B5042">
            <v>63</v>
          </cell>
          <cell r="C5042" t="str">
            <v>094</v>
          </cell>
          <cell r="D5042" t="str">
            <v xml:space="preserve">FAIRHAVEN                    </v>
          </cell>
          <cell r="E5042">
            <v>0</v>
          </cell>
          <cell r="G5042">
            <v>8555</v>
          </cell>
          <cell r="H5042" t="str">
            <v xml:space="preserve">Extraordinary Maintenance (4300)   </v>
          </cell>
          <cell r="I5042">
            <v>86451</v>
          </cell>
          <cell r="J5042">
            <v>0</v>
          </cell>
          <cell r="K5042">
            <v>86451</v>
          </cell>
          <cell r="L5042">
            <v>0.36891001473489354</v>
          </cell>
          <cell r="M5042">
            <v>42.765767994063815</v>
          </cell>
        </row>
        <row r="5043">
          <cell r="A5043">
            <v>5041</v>
          </cell>
          <cell r="B5043">
            <v>64</v>
          </cell>
          <cell r="C5043" t="str">
            <v>094</v>
          </cell>
          <cell r="D5043" t="str">
            <v xml:space="preserve">FAIRHAVEN                    </v>
          </cell>
          <cell r="E5043">
            <v>0</v>
          </cell>
          <cell r="G5043">
            <v>8560</v>
          </cell>
          <cell r="H5043" t="str">
            <v>Networking and Telecommunications (4400)</v>
          </cell>
          <cell r="I5043">
            <v>0</v>
          </cell>
          <cell r="J5043">
            <v>0</v>
          </cell>
          <cell r="K5043">
            <v>0</v>
          </cell>
          <cell r="L5043">
            <v>0</v>
          </cell>
          <cell r="M5043">
            <v>0</v>
          </cell>
        </row>
        <row r="5044">
          <cell r="A5044">
            <v>5042</v>
          </cell>
          <cell r="B5044">
            <v>65</v>
          </cell>
          <cell r="C5044" t="str">
            <v>094</v>
          </cell>
          <cell r="D5044" t="str">
            <v xml:space="preserve">FAIRHAVEN                    </v>
          </cell>
          <cell r="E5044">
            <v>0</v>
          </cell>
          <cell r="G5044">
            <v>8565</v>
          </cell>
          <cell r="H5044" t="str">
            <v>Technology Maintenance (4450)</v>
          </cell>
          <cell r="I5044">
            <v>151704</v>
          </cell>
          <cell r="J5044">
            <v>0</v>
          </cell>
          <cell r="K5044">
            <v>151704</v>
          </cell>
          <cell r="L5044">
            <v>0.64736237724655921</v>
          </cell>
          <cell r="M5044">
            <v>75.045263418253768</v>
          </cell>
        </row>
        <row r="5045">
          <cell r="A5045">
            <v>5043</v>
          </cell>
          <cell r="B5045">
            <v>66</v>
          </cell>
          <cell r="C5045" t="str">
            <v>094</v>
          </cell>
          <cell r="D5045" t="str">
            <v xml:space="preserve">FAIRHAVEN                    </v>
          </cell>
          <cell r="E5045">
            <v>13</v>
          </cell>
          <cell r="F5045" t="str">
            <v>Insurance, Retirement Programs and Other</v>
          </cell>
          <cell r="I5045">
            <v>3525939</v>
          </cell>
          <cell r="J5045">
            <v>235385</v>
          </cell>
          <cell r="K5045">
            <v>3761324</v>
          </cell>
          <cell r="L5045">
            <v>16.050596202041721</v>
          </cell>
          <cell r="M5045">
            <v>1860.6599060103883</v>
          </cell>
        </row>
        <row r="5046">
          <cell r="A5046">
            <v>5044</v>
          </cell>
          <cell r="B5046">
            <v>67</v>
          </cell>
          <cell r="C5046" t="str">
            <v>094</v>
          </cell>
          <cell r="D5046" t="str">
            <v xml:space="preserve">FAIRHAVEN                    </v>
          </cell>
          <cell r="E5046">
            <v>0</v>
          </cell>
          <cell r="G5046">
            <v>8570</v>
          </cell>
          <cell r="H5046" t="str">
            <v>Employer Retirement Contributions (5100)</v>
          </cell>
          <cell r="I5046">
            <v>899442</v>
          </cell>
          <cell r="J5046">
            <v>123371</v>
          </cell>
          <cell r="K5046">
            <v>1022813</v>
          </cell>
          <cell r="L5046">
            <v>4.3646222588638723</v>
          </cell>
          <cell r="M5046">
            <v>505.9673509769973</v>
          </cell>
        </row>
        <row r="5047">
          <cell r="A5047">
            <v>5045</v>
          </cell>
          <cell r="B5047">
            <v>68</v>
          </cell>
          <cell r="C5047" t="str">
            <v>094</v>
          </cell>
          <cell r="D5047" t="str">
            <v xml:space="preserve">FAIRHAVEN                    </v>
          </cell>
          <cell r="E5047">
            <v>0</v>
          </cell>
          <cell r="G5047">
            <v>8575</v>
          </cell>
          <cell r="H5047" t="str">
            <v>Insurance for Active Employees (5200)</v>
          </cell>
          <cell r="I5047">
            <v>1157977</v>
          </cell>
          <cell r="J5047">
            <v>112014</v>
          </cell>
          <cell r="K5047">
            <v>1269991</v>
          </cell>
          <cell r="L5047">
            <v>5.4193982547707042</v>
          </cell>
          <cell r="M5047">
            <v>628.24189957952012</v>
          </cell>
        </row>
        <row r="5048">
          <cell r="A5048">
            <v>5046</v>
          </cell>
          <cell r="B5048">
            <v>69</v>
          </cell>
          <cell r="C5048" t="str">
            <v>094</v>
          </cell>
          <cell r="D5048" t="str">
            <v xml:space="preserve">FAIRHAVEN                    </v>
          </cell>
          <cell r="E5048">
            <v>0</v>
          </cell>
          <cell r="G5048">
            <v>8580</v>
          </cell>
          <cell r="H5048" t="str">
            <v>Insurance for Retired School Employees (5250)</v>
          </cell>
          <cell r="I5048">
            <v>1247343</v>
          </cell>
          <cell r="J5048">
            <v>0</v>
          </cell>
          <cell r="K5048">
            <v>1247343</v>
          </cell>
          <cell r="L5048">
            <v>5.322753056754304</v>
          </cell>
          <cell r="M5048">
            <v>617.03833786791984</v>
          </cell>
        </row>
        <row r="5049">
          <cell r="A5049">
            <v>5047</v>
          </cell>
          <cell r="B5049">
            <v>70</v>
          </cell>
          <cell r="C5049" t="str">
            <v>094</v>
          </cell>
          <cell r="D5049" t="str">
            <v xml:space="preserve">FAIRHAVEN                    </v>
          </cell>
          <cell r="E5049">
            <v>0</v>
          </cell>
          <cell r="G5049">
            <v>8585</v>
          </cell>
          <cell r="H5049" t="str">
            <v>Other Non-Employee Insurance (5260)</v>
          </cell>
          <cell r="I5049">
            <v>221177</v>
          </cell>
          <cell r="J5049">
            <v>0</v>
          </cell>
          <cell r="K5049">
            <v>221177</v>
          </cell>
          <cell r="L5049">
            <v>0.94382263165283853</v>
          </cell>
          <cell r="M5049">
            <v>109.41231758595103</v>
          </cell>
        </row>
        <row r="5050">
          <cell r="A5050">
            <v>5048</v>
          </cell>
          <cell r="B5050">
            <v>71</v>
          </cell>
          <cell r="C5050" t="str">
            <v>094</v>
          </cell>
          <cell r="D5050" t="str">
            <v xml:space="preserve">FAIRHAVEN                    </v>
          </cell>
          <cell r="E5050">
            <v>0</v>
          </cell>
          <cell r="G5050">
            <v>8590</v>
          </cell>
          <cell r="H5050" t="str">
            <v xml:space="preserve">Rental Lease of Equipment (5300)   </v>
          </cell>
          <cell r="I5050">
            <v>0</v>
          </cell>
          <cell r="J5050">
            <v>0</v>
          </cell>
          <cell r="K5050">
            <v>0</v>
          </cell>
          <cell r="L5050">
            <v>0</v>
          </cell>
          <cell r="M5050">
            <v>0</v>
          </cell>
        </row>
        <row r="5051">
          <cell r="A5051">
            <v>5049</v>
          </cell>
          <cell r="B5051">
            <v>72</v>
          </cell>
          <cell r="C5051" t="str">
            <v>094</v>
          </cell>
          <cell r="D5051" t="str">
            <v xml:space="preserve">FAIRHAVEN                    </v>
          </cell>
          <cell r="E5051">
            <v>0</v>
          </cell>
          <cell r="G5051">
            <v>8595</v>
          </cell>
          <cell r="H5051" t="str">
            <v>Rental Lease  of Buildings (5350)</v>
          </cell>
          <cell r="I5051">
            <v>0</v>
          </cell>
          <cell r="J5051">
            <v>0</v>
          </cell>
          <cell r="K5051">
            <v>0</v>
          </cell>
          <cell r="L5051">
            <v>0</v>
          </cell>
          <cell r="M5051">
            <v>0</v>
          </cell>
        </row>
        <row r="5052">
          <cell r="A5052">
            <v>5050</v>
          </cell>
          <cell r="B5052">
            <v>73</v>
          </cell>
          <cell r="C5052" t="str">
            <v>094</v>
          </cell>
          <cell r="D5052" t="str">
            <v xml:space="preserve">FAIRHAVEN                    </v>
          </cell>
          <cell r="E5052">
            <v>0</v>
          </cell>
          <cell r="G5052">
            <v>8600</v>
          </cell>
          <cell r="H5052" t="str">
            <v>Short Term Interest RAN's (5400)</v>
          </cell>
          <cell r="I5052">
            <v>0</v>
          </cell>
          <cell r="J5052">
            <v>0</v>
          </cell>
          <cell r="K5052">
            <v>0</v>
          </cell>
          <cell r="L5052">
            <v>0</v>
          </cell>
          <cell r="M5052">
            <v>0</v>
          </cell>
        </row>
        <row r="5053">
          <cell r="A5053">
            <v>5051</v>
          </cell>
          <cell r="B5053">
            <v>74</v>
          </cell>
          <cell r="C5053" t="str">
            <v>094</v>
          </cell>
          <cell r="D5053" t="str">
            <v xml:space="preserve">FAIRHAVEN                    </v>
          </cell>
          <cell r="E5053">
            <v>0</v>
          </cell>
          <cell r="G5053">
            <v>8610</v>
          </cell>
          <cell r="H5053" t="str">
            <v>Crossing Guards, Inspections, Bank Charges (5500)</v>
          </cell>
          <cell r="I5053">
            <v>0</v>
          </cell>
          <cell r="J5053">
            <v>0</v>
          </cell>
          <cell r="K5053">
            <v>0</v>
          </cell>
          <cell r="L5053">
            <v>0</v>
          </cell>
          <cell r="M5053">
            <v>0</v>
          </cell>
        </row>
        <row r="5054">
          <cell r="A5054">
            <v>5052</v>
          </cell>
          <cell r="B5054">
            <v>75</v>
          </cell>
          <cell r="C5054" t="str">
            <v>094</v>
          </cell>
          <cell r="D5054" t="str">
            <v xml:space="preserve">FAIRHAVEN                    </v>
          </cell>
          <cell r="E5054">
            <v>14</v>
          </cell>
          <cell r="F5054" t="str">
            <v xml:space="preserve">Payments To Out-Of-District Schools </v>
          </cell>
          <cell r="I5054">
            <v>1429513</v>
          </cell>
          <cell r="J5054">
            <v>553214</v>
          </cell>
          <cell r="K5054">
            <v>1982727</v>
          </cell>
          <cell r="L5054">
            <v>8.4608373157658239</v>
          </cell>
          <cell r="M5054">
            <v>49321.567164179098</v>
          </cell>
        </row>
        <row r="5055">
          <cell r="A5055">
            <v>5053</v>
          </cell>
          <cell r="B5055">
            <v>76</v>
          </cell>
          <cell r="C5055" t="str">
            <v>094</v>
          </cell>
          <cell r="D5055" t="str">
            <v xml:space="preserve">FAIRHAVEN                    </v>
          </cell>
          <cell r="E5055">
            <v>15</v>
          </cell>
          <cell r="F5055" t="str">
            <v>Tuition To Other Schools (9000)</v>
          </cell>
          <cell r="G5055" t="str">
            <v xml:space="preserve"> </v>
          </cell>
          <cell r="I5055">
            <v>1092655</v>
          </cell>
          <cell r="J5055">
            <v>553214</v>
          </cell>
          <cell r="K5055">
            <v>1645869</v>
          </cell>
          <cell r="L5055">
            <v>7.0233722807336463</v>
          </cell>
          <cell r="M5055">
            <v>40942.014925373129</v>
          </cell>
        </row>
        <row r="5056">
          <cell r="A5056">
            <v>5054</v>
          </cell>
          <cell r="B5056">
            <v>77</v>
          </cell>
          <cell r="C5056" t="str">
            <v>094</v>
          </cell>
          <cell r="D5056" t="str">
            <v xml:space="preserve">FAIRHAVEN                    </v>
          </cell>
          <cell r="E5056">
            <v>16</v>
          </cell>
          <cell r="F5056" t="str">
            <v>Out-of-District Transportation (3300)</v>
          </cell>
          <cell r="I5056">
            <v>336858</v>
          </cell>
          <cell r="K5056">
            <v>336858</v>
          </cell>
          <cell r="L5056">
            <v>1.4374650350321774</v>
          </cell>
          <cell r="M5056">
            <v>8379.552238805969</v>
          </cell>
        </row>
        <row r="5057">
          <cell r="A5057">
            <v>5055</v>
          </cell>
          <cell r="B5057">
            <v>78</v>
          </cell>
          <cell r="C5057" t="str">
            <v>094</v>
          </cell>
          <cell r="D5057" t="str">
            <v xml:space="preserve">FAIRHAVEN                    </v>
          </cell>
          <cell r="E5057">
            <v>17</v>
          </cell>
          <cell r="F5057" t="str">
            <v>TOTAL EXPENDITURES</v>
          </cell>
          <cell r="I5057">
            <v>20806961</v>
          </cell>
          <cell r="J5057">
            <v>2627209</v>
          </cell>
          <cell r="K5057">
            <v>23434170</v>
          </cell>
          <cell r="L5057">
            <v>99.999999999999972</v>
          </cell>
          <cell r="M5057">
            <v>11366.430615511472</v>
          </cell>
        </row>
        <row r="5058">
          <cell r="A5058">
            <v>5056</v>
          </cell>
          <cell r="B5058">
            <v>79</v>
          </cell>
          <cell r="C5058" t="str">
            <v>094</v>
          </cell>
          <cell r="D5058" t="str">
            <v xml:space="preserve">FAIRHAVEN                    </v>
          </cell>
          <cell r="E5058">
            <v>18</v>
          </cell>
          <cell r="F5058" t="str">
            <v>percentage of overall spending from the general fund</v>
          </cell>
          <cell r="I5058">
            <v>88.788982071906105</v>
          </cell>
        </row>
        <row r="5059">
          <cell r="A5059">
            <v>5057</v>
          </cell>
          <cell r="B5059">
            <v>1</v>
          </cell>
          <cell r="C5059" t="str">
            <v>095</v>
          </cell>
          <cell r="D5059" t="str">
            <v xml:space="preserve">FALL RIVER                   </v>
          </cell>
          <cell r="E5059">
            <v>1</v>
          </cell>
          <cell r="F5059" t="str">
            <v>In-District FTE Average Membership</v>
          </cell>
          <cell r="G5059" t="str">
            <v xml:space="preserve"> </v>
          </cell>
        </row>
        <row r="5060">
          <cell r="A5060">
            <v>5058</v>
          </cell>
          <cell r="B5060">
            <v>2</v>
          </cell>
          <cell r="C5060" t="str">
            <v>095</v>
          </cell>
          <cell r="D5060" t="str">
            <v xml:space="preserve">FALL RIVER                   </v>
          </cell>
          <cell r="E5060">
            <v>2</v>
          </cell>
          <cell r="F5060" t="str">
            <v>Out-of-District FTE Average Membership</v>
          </cell>
          <cell r="G5060" t="str">
            <v xml:space="preserve"> </v>
          </cell>
        </row>
        <row r="5061">
          <cell r="A5061">
            <v>5059</v>
          </cell>
          <cell r="B5061">
            <v>3</v>
          </cell>
          <cell r="C5061" t="str">
            <v>095</v>
          </cell>
          <cell r="D5061" t="str">
            <v xml:space="preserve">FALL RIVER                   </v>
          </cell>
          <cell r="E5061">
            <v>3</v>
          </cell>
          <cell r="F5061" t="str">
            <v>Total FTE Average Membership</v>
          </cell>
          <cell r="G5061" t="str">
            <v xml:space="preserve"> </v>
          </cell>
        </row>
        <row r="5062">
          <cell r="A5062">
            <v>5060</v>
          </cell>
          <cell r="B5062">
            <v>4</v>
          </cell>
          <cell r="C5062" t="str">
            <v>095</v>
          </cell>
          <cell r="D5062" t="str">
            <v xml:space="preserve">FALL RIVER                   </v>
          </cell>
          <cell r="E5062">
            <v>4</v>
          </cell>
          <cell r="F5062" t="str">
            <v>Administration</v>
          </cell>
          <cell r="G5062" t="str">
            <v xml:space="preserve"> </v>
          </cell>
          <cell r="I5062">
            <v>3912155</v>
          </cell>
          <cell r="J5062">
            <v>24359</v>
          </cell>
          <cell r="K5062">
            <v>3936514</v>
          </cell>
          <cell r="L5062">
            <v>2.711522339868282</v>
          </cell>
          <cell r="M5062">
            <v>399.52846370104237</v>
          </cell>
        </row>
        <row r="5063">
          <cell r="A5063">
            <v>5061</v>
          </cell>
          <cell r="B5063">
            <v>5</v>
          </cell>
          <cell r="C5063" t="str">
            <v>095</v>
          </cell>
          <cell r="D5063" t="str">
            <v xml:space="preserve">FALL RIVER                   </v>
          </cell>
          <cell r="E5063">
            <v>0</v>
          </cell>
          <cell r="G5063">
            <v>8300</v>
          </cell>
          <cell r="H5063" t="str">
            <v>School Committee (1110)</v>
          </cell>
          <cell r="I5063">
            <v>206738</v>
          </cell>
          <cell r="J5063">
            <v>0</v>
          </cell>
          <cell r="K5063">
            <v>206738</v>
          </cell>
          <cell r="L5063">
            <v>0.14240383890408848</v>
          </cell>
          <cell r="M5063">
            <v>20.982451866963029</v>
          </cell>
        </row>
        <row r="5064">
          <cell r="A5064">
            <v>5062</v>
          </cell>
          <cell r="B5064">
            <v>6</v>
          </cell>
          <cell r="C5064" t="str">
            <v>095</v>
          </cell>
          <cell r="D5064" t="str">
            <v xml:space="preserve">FALL RIVER                   </v>
          </cell>
          <cell r="E5064">
            <v>0</v>
          </cell>
          <cell r="G5064">
            <v>8305</v>
          </cell>
          <cell r="H5064" t="str">
            <v>Superintendent (1210)</v>
          </cell>
          <cell r="I5064">
            <v>360134</v>
          </cell>
          <cell r="J5064">
            <v>0</v>
          </cell>
          <cell r="K5064">
            <v>360134</v>
          </cell>
          <cell r="L5064">
            <v>0.24806501039907997</v>
          </cell>
          <cell r="M5064">
            <v>36.551066183560174</v>
          </cell>
        </row>
        <row r="5065">
          <cell r="A5065">
            <v>5063</v>
          </cell>
          <cell r="B5065">
            <v>7</v>
          </cell>
          <cell r="C5065" t="str">
            <v>095</v>
          </cell>
          <cell r="D5065" t="str">
            <v xml:space="preserve">FALL RIVER                   </v>
          </cell>
          <cell r="E5065">
            <v>0</v>
          </cell>
          <cell r="G5065">
            <v>8310</v>
          </cell>
          <cell r="H5065" t="str">
            <v>Assistant Superintendents (1220)</v>
          </cell>
          <cell r="I5065">
            <v>176417</v>
          </cell>
          <cell r="J5065">
            <v>0</v>
          </cell>
          <cell r="K5065">
            <v>176417</v>
          </cell>
          <cell r="L5065">
            <v>0.12151833745098906</v>
          </cell>
          <cell r="M5065">
            <v>17.905083782439689</v>
          </cell>
        </row>
        <row r="5066">
          <cell r="A5066">
            <v>5064</v>
          </cell>
          <cell r="B5066">
            <v>8</v>
          </cell>
          <cell r="C5066" t="str">
            <v>095</v>
          </cell>
          <cell r="D5066" t="str">
            <v xml:space="preserve">FALL RIVER                   </v>
          </cell>
          <cell r="E5066">
            <v>0</v>
          </cell>
          <cell r="G5066">
            <v>8315</v>
          </cell>
          <cell r="H5066" t="str">
            <v>Other District-Wide Administration (1230)</v>
          </cell>
          <cell r="I5066">
            <v>202285</v>
          </cell>
          <cell r="J5066">
            <v>0</v>
          </cell>
          <cell r="K5066">
            <v>202285</v>
          </cell>
          <cell r="L5066">
            <v>0.13933655425085634</v>
          </cell>
          <cell r="M5066">
            <v>20.530503709567743</v>
          </cell>
        </row>
        <row r="5067">
          <cell r="A5067">
            <v>5065</v>
          </cell>
          <cell r="B5067">
            <v>9</v>
          </cell>
          <cell r="C5067" t="str">
            <v>095</v>
          </cell>
          <cell r="D5067" t="str">
            <v xml:space="preserve">FALL RIVER                   </v>
          </cell>
          <cell r="E5067">
            <v>0</v>
          </cell>
          <cell r="G5067">
            <v>8320</v>
          </cell>
          <cell r="H5067" t="str">
            <v>Business and Finance (1410)</v>
          </cell>
          <cell r="I5067">
            <v>1201935</v>
          </cell>
          <cell r="J5067">
            <v>0</v>
          </cell>
          <cell r="K5067">
            <v>1201935</v>
          </cell>
          <cell r="L5067">
            <v>0.82790855146700448</v>
          </cell>
          <cell r="M5067">
            <v>121.98794263617819</v>
          </cell>
        </row>
        <row r="5068">
          <cell r="A5068">
            <v>5066</v>
          </cell>
          <cell r="B5068">
            <v>10</v>
          </cell>
          <cell r="C5068" t="str">
            <v>095</v>
          </cell>
          <cell r="D5068" t="str">
            <v xml:space="preserve">FALL RIVER                   </v>
          </cell>
          <cell r="E5068">
            <v>0</v>
          </cell>
          <cell r="G5068">
            <v>8325</v>
          </cell>
          <cell r="H5068" t="str">
            <v>Human Resources and Benefits (1420)</v>
          </cell>
          <cell r="I5068">
            <v>836036</v>
          </cell>
          <cell r="J5068">
            <v>24359</v>
          </cell>
          <cell r="K5068">
            <v>860395</v>
          </cell>
          <cell r="L5068">
            <v>0.59265133151081661</v>
          </cell>
          <cell r="M5068">
            <v>87.324036578063314</v>
          </cell>
        </row>
        <row r="5069">
          <cell r="A5069">
            <v>5067</v>
          </cell>
          <cell r="B5069">
            <v>11</v>
          </cell>
          <cell r="C5069" t="str">
            <v>095</v>
          </cell>
          <cell r="D5069" t="str">
            <v xml:space="preserve">FALL RIVER                   </v>
          </cell>
          <cell r="E5069">
            <v>0</v>
          </cell>
          <cell r="G5069">
            <v>8330</v>
          </cell>
          <cell r="H5069" t="str">
            <v>Legal Service For School Committee (1430)</v>
          </cell>
          <cell r="I5069">
            <v>91252</v>
          </cell>
          <cell r="J5069">
            <v>0</v>
          </cell>
          <cell r="K5069">
            <v>91252</v>
          </cell>
          <cell r="L5069">
            <v>6.2855571339936925E-2</v>
          </cell>
          <cell r="M5069">
            <v>9.2614357194328569</v>
          </cell>
        </row>
        <row r="5070">
          <cell r="A5070">
            <v>5068</v>
          </cell>
          <cell r="B5070">
            <v>12</v>
          </cell>
          <cell r="C5070" t="str">
            <v>095</v>
          </cell>
          <cell r="D5070" t="str">
            <v xml:space="preserve">FALL RIVER                   </v>
          </cell>
          <cell r="E5070">
            <v>0</v>
          </cell>
          <cell r="G5070">
            <v>8335</v>
          </cell>
          <cell r="H5070" t="str">
            <v>Legal Settlements (1435)</v>
          </cell>
          <cell r="I5070">
            <v>0</v>
          </cell>
          <cell r="J5070">
            <v>0</v>
          </cell>
          <cell r="K5070">
            <v>0</v>
          </cell>
          <cell r="L5070">
            <v>0</v>
          </cell>
          <cell r="M5070">
            <v>0</v>
          </cell>
        </row>
        <row r="5071">
          <cell r="A5071">
            <v>5069</v>
          </cell>
          <cell r="B5071">
            <v>13</v>
          </cell>
          <cell r="C5071" t="str">
            <v>095</v>
          </cell>
          <cell r="D5071" t="str">
            <v xml:space="preserve">FALL RIVER                   </v>
          </cell>
          <cell r="E5071">
            <v>0</v>
          </cell>
          <cell r="G5071">
            <v>8340</v>
          </cell>
          <cell r="H5071" t="str">
            <v>District-wide Information Mgmt and Tech (1450)</v>
          </cell>
          <cell r="I5071">
            <v>837358</v>
          </cell>
          <cell r="J5071">
            <v>0</v>
          </cell>
          <cell r="K5071">
            <v>837358</v>
          </cell>
          <cell r="L5071">
            <v>0.57678314454551027</v>
          </cell>
          <cell r="M5071">
            <v>84.985943224837357</v>
          </cell>
        </row>
        <row r="5072">
          <cell r="A5072">
            <v>5070</v>
          </cell>
          <cell r="B5072">
            <v>14</v>
          </cell>
          <cell r="C5072" t="str">
            <v>095</v>
          </cell>
          <cell r="D5072" t="str">
            <v xml:space="preserve">FALL RIVER                   </v>
          </cell>
          <cell r="E5072">
            <v>5</v>
          </cell>
          <cell r="F5072" t="str">
            <v xml:space="preserve">Instructional Leadership </v>
          </cell>
          <cell r="I5072">
            <v>5246893</v>
          </cell>
          <cell r="J5072">
            <v>2516760</v>
          </cell>
          <cell r="K5072">
            <v>7763653</v>
          </cell>
          <cell r="L5072">
            <v>5.3477057489152608</v>
          </cell>
          <cell r="M5072">
            <v>787.95613474205572</v>
          </cell>
        </row>
        <row r="5073">
          <cell r="A5073">
            <v>5071</v>
          </cell>
          <cell r="B5073">
            <v>15</v>
          </cell>
          <cell r="C5073" t="str">
            <v>095</v>
          </cell>
          <cell r="D5073" t="str">
            <v xml:space="preserve">FALL RIVER                   </v>
          </cell>
          <cell r="E5073">
            <v>0</v>
          </cell>
          <cell r="G5073">
            <v>8345</v>
          </cell>
          <cell r="H5073" t="str">
            <v>Curriculum Directors  (Supervisory) (2110)</v>
          </cell>
          <cell r="I5073">
            <v>0</v>
          </cell>
          <cell r="J5073">
            <v>2400392</v>
          </cell>
          <cell r="K5073">
            <v>2400392</v>
          </cell>
          <cell r="L5073">
            <v>1.6534214110355268</v>
          </cell>
          <cell r="M5073">
            <v>243.62289275238763</v>
          </cell>
        </row>
        <row r="5074">
          <cell r="A5074">
            <v>5072</v>
          </cell>
          <cell r="B5074">
            <v>16</v>
          </cell>
          <cell r="C5074" t="str">
            <v>095</v>
          </cell>
          <cell r="D5074" t="str">
            <v xml:space="preserve">FALL RIVER                   </v>
          </cell>
          <cell r="E5074">
            <v>0</v>
          </cell>
          <cell r="G5074">
            <v>8350</v>
          </cell>
          <cell r="H5074" t="str">
            <v>Department Heads  (Non-Supervisory) (2120)</v>
          </cell>
          <cell r="I5074">
            <v>522560</v>
          </cell>
          <cell r="J5074">
            <v>0</v>
          </cell>
          <cell r="K5074">
            <v>522560</v>
          </cell>
          <cell r="L5074">
            <v>0.35994616402267832</v>
          </cell>
          <cell r="M5074">
            <v>53.036161942169315</v>
          </cell>
        </row>
        <row r="5075">
          <cell r="A5075">
            <v>5073</v>
          </cell>
          <cell r="B5075">
            <v>17</v>
          </cell>
          <cell r="C5075" t="str">
            <v>095</v>
          </cell>
          <cell r="D5075" t="str">
            <v xml:space="preserve">FALL RIVER                   </v>
          </cell>
          <cell r="E5075">
            <v>0</v>
          </cell>
          <cell r="G5075">
            <v>8355</v>
          </cell>
          <cell r="H5075" t="str">
            <v>School Leadership-Building (2210)</v>
          </cell>
          <cell r="I5075">
            <v>3192493</v>
          </cell>
          <cell r="J5075">
            <v>100022</v>
          </cell>
          <cell r="K5075">
            <v>3292515</v>
          </cell>
          <cell r="L5075">
            <v>2.2679274040055279</v>
          </cell>
          <cell r="M5075">
            <v>334.1670980117529</v>
          </cell>
        </row>
        <row r="5076">
          <cell r="A5076">
            <v>5074</v>
          </cell>
          <cell r="B5076">
            <v>18</v>
          </cell>
          <cell r="C5076" t="str">
            <v>095</v>
          </cell>
          <cell r="D5076" t="str">
            <v xml:space="preserve">FALL RIVER                   </v>
          </cell>
          <cell r="E5076">
            <v>0</v>
          </cell>
          <cell r="G5076">
            <v>8360</v>
          </cell>
          <cell r="H5076" t="str">
            <v>Curriculum Leaders/Dept Heads-Building Level (2220)</v>
          </cell>
          <cell r="I5076">
            <v>1461346</v>
          </cell>
          <cell r="J5076">
            <v>0</v>
          </cell>
          <cell r="K5076">
            <v>1461346</v>
          </cell>
          <cell r="L5076">
            <v>1.0065942418284692</v>
          </cell>
          <cell r="M5076">
            <v>148.31633326228825</v>
          </cell>
        </row>
        <row r="5077">
          <cell r="A5077">
            <v>5075</v>
          </cell>
          <cell r="B5077">
            <v>19</v>
          </cell>
          <cell r="C5077" t="str">
            <v>095</v>
          </cell>
          <cell r="D5077" t="str">
            <v xml:space="preserve">FALL RIVER                   </v>
          </cell>
          <cell r="E5077">
            <v>0</v>
          </cell>
          <cell r="G5077">
            <v>8365</v>
          </cell>
          <cell r="H5077" t="str">
            <v>Building Technology (2250)</v>
          </cell>
          <cell r="I5077">
            <v>70494</v>
          </cell>
          <cell r="J5077">
            <v>0</v>
          </cell>
          <cell r="K5077">
            <v>70494</v>
          </cell>
          <cell r="L5077">
            <v>4.8557189388040961E-2</v>
          </cell>
          <cell r="M5077">
            <v>7.1546448253813599</v>
          </cell>
        </row>
        <row r="5078">
          <cell r="A5078">
            <v>5076</v>
          </cell>
          <cell r="B5078">
            <v>20</v>
          </cell>
          <cell r="C5078" t="str">
            <v>095</v>
          </cell>
          <cell r="D5078" t="str">
            <v xml:space="preserve">FALL RIVER                   </v>
          </cell>
          <cell r="E5078">
            <v>0</v>
          </cell>
          <cell r="G5078">
            <v>8380</v>
          </cell>
          <cell r="H5078" t="str">
            <v>Instructional Coordinators and Team Leaders (2315)</v>
          </cell>
          <cell r="I5078">
            <v>0</v>
          </cell>
          <cell r="J5078">
            <v>16346</v>
          </cell>
          <cell r="K5078">
            <v>16346</v>
          </cell>
          <cell r="L5078">
            <v>1.1259338635017414E-2</v>
          </cell>
          <cell r="M5078">
            <v>1.6590039480762009</v>
          </cell>
        </row>
        <row r="5079">
          <cell r="A5079">
            <v>5077</v>
          </cell>
          <cell r="B5079">
            <v>21</v>
          </cell>
          <cell r="C5079" t="str">
            <v>095</v>
          </cell>
          <cell r="D5079" t="str">
            <v xml:space="preserve">FALL RIVER                   </v>
          </cell>
          <cell r="E5079">
            <v>6</v>
          </cell>
          <cell r="F5079" t="str">
            <v>Classroom and Specialist Teachers</v>
          </cell>
          <cell r="I5079">
            <v>40349353</v>
          </cell>
          <cell r="J5079">
            <v>10409504</v>
          </cell>
          <cell r="K5079">
            <v>50758857</v>
          </cell>
          <cell r="L5079">
            <v>34.963364718550352</v>
          </cell>
          <cell r="M5079">
            <v>5151.666717413148</v>
          </cell>
        </row>
        <row r="5080">
          <cell r="A5080">
            <v>5078</v>
          </cell>
          <cell r="B5080">
            <v>22</v>
          </cell>
          <cell r="C5080" t="str">
            <v>095</v>
          </cell>
          <cell r="D5080" t="str">
            <v xml:space="preserve">FALL RIVER                   </v>
          </cell>
          <cell r="E5080">
            <v>0</v>
          </cell>
          <cell r="G5080">
            <v>8370</v>
          </cell>
          <cell r="H5080" t="str">
            <v>Teachers, Classroom (2305)</v>
          </cell>
          <cell r="I5080">
            <v>40271178</v>
          </cell>
          <cell r="J5080">
            <v>10409504</v>
          </cell>
          <cell r="K5080">
            <v>50680682</v>
          </cell>
          <cell r="L5080">
            <v>34.90951675588105</v>
          </cell>
          <cell r="M5080">
            <v>5143.7325051507678</v>
          </cell>
        </row>
        <row r="5081">
          <cell r="A5081">
            <v>5079</v>
          </cell>
          <cell r="B5081">
            <v>23</v>
          </cell>
          <cell r="C5081" t="str">
            <v>095</v>
          </cell>
          <cell r="D5081" t="str">
            <v xml:space="preserve">FALL RIVER                   </v>
          </cell>
          <cell r="E5081">
            <v>0</v>
          </cell>
          <cell r="G5081">
            <v>8375</v>
          </cell>
          <cell r="H5081" t="str">
            <v>Teachers, Specialists  (2310)</v>
          </cell>
          <cell r="I5081">
            <v>78175</v>
          </cell>
          <cell r="J5081">
            <v>0</v>
          </cell>
          <cell r="K5081">
            <v>78175</v>
          </cell>
          <cell r="L5081">
            <v>5.3847962669306637E-2</v>
          </cell>
          <cell r="M5081">
            <v>7.9342122623796039</v>
          </cell>
        </row>
        <row r="5082">
          <cell r="A5082">
            <v>5080</v>
          </cell>
          <cell r="B5082">
            <v>24</v>
          </cell>
          <cell r="C5082" t="str">
            <v>095</v>
          </cell>
          <cell r="D5082" t="str">
            <v xml:space="preserve">FALL RIVER                   </v>
          </cell>
          <cell r="E5082">
            <v>7</v>
          </cell>
          <cell r="F5082" t="str">
            <v>Other Teaching Services</v>
          </cell>
          <cell r="I5082">
            <v>5221536</v>
          </cell>
          <cell r="J5082">
            <v>1772437</v>
          </cell>
          <cell r="K5082">
            <v>6993973</v>
          </cell>
          <cell r="L5082">
            <v>4.8175400961194574</v>
          </cell>
          <cell r="M5082">
            <v>709.83903216311955</v>
          </cell>
        </row>
        <row r="5083">
          <cell r="A5083">
            <v>5081</v>
          </cell>
          <cell r="B5083">
            <v>25</v>
          </cell>
          <cell r="C5083" t="str">
            <v>095</v>
          </cell>
          <cell r="D5083" t="str">
            <v xml:space="preserve">FALL RIVER                   </v>
          </cell>
          <cell r="E5083">
            <v>0</v>
          </cell>
          <cell r="G5083">
            <v>8385</v>
          </cell>
          <cell r="H5083" t="str">
            <v>Medical/ Therapeutic Services (2320)</v>
          </cell>
          <cell r="I5083">
            <v>566894</v>
          </cell>
          <cell r="J5083">
            <v>0</v>
          </cell>
          <cell r="K5083">
            <v>566894</v>
          </cell>
          <cell r="L5083">
            <v>0.39048400319096793</v>
          </cell>
          <cell r="M5083">
            <v>57.535750895675385</v>
          </cell>
        </row>
        <row r="5084">
          <cell r="A5084">
            <v>5082</v>
          </cell>
          <cell r="B5084">
            <v>26</v>
          </cell>
          <cell r="C5084" t="str">
            <v>095</v>
          </cell>
          <cell r="D5084" t="str">
            <v xml:space="preserve">FALL RIVER                   </v>
          </cell>
          <cell r="E5084">
            <v>0</v>
          </cell>
          <cell r="G5084">
            <v>8390</v>
          </cell>
          <cell r="H5084" t="str">
            <v>Substitute Teachers (2325)</v>
          </cell>
          <cell r="I5084">
            <v>1133639</v>
          </cell>
          <cell r="J5084">
            <v>93531</v>
          </cell>
          <cell r="K5084">
            <v>1227170</v>
          </cell>
          <cell r="L5084">
            <v>0.84529074958609562</v>
          </cell>
          <cell r="M5084">
            <v>124.54911751870009</v>
          </cell>
        </row>
        <row r="5085">
          <cell r="A5085">
            <v>5083</v>
          </cell>
          <cell r="B5085">
            <v>27</v>
          </cell>
          <cell r="C5085" t="str">
            <v>095</v>
          </cell>
          <cell r="D5085" t="str">
            <v xml:space="preserve">FALL RIVER                   </v>
          </cell>
          <cell r="E5085">
            <v>0</v>
          </cell>
          <cell r="G5085">
            <v>8395</v>
          </cell>
          <cell r="H5085" t="str">
            <v>Non-Clerical Paraprofs./Instructional Assistants (2330)</v>
          </cell>
          <cell r="I5085">
            <v>3428330</v>
          </cell>
          <cell r="J5085">
            <v>1678906</v>
          </cell>
          <cell r="K5085">
            <v>5107236</v>
          </cell>
          <cell r="L5085">
            <v>3.5179309686132263</v>
          </cell>
          <cell r="M5085">
            <v>518.34850653107208</v>
          </cell>
        </row>
        <row r="5086">
          <cell r="A5086">
            <v>5084</v>
          </cell>
          <cell r="B5086">
            <v>28</v>
          </cell>
          <cell r="C5086" t="str">
            <v>095</v>
          </cell>
          <cell r="D5086" t="str">
            <v xml:space="preserve">FALL RIVER                   </v>
          </cell>
          <cell r="E5086">
            <v>0</v>
          </cell>
          <cell r="G5086">
            <v>8400</v>
          </cell>
          <cell r="H5086" t="str">
            <v>Librarians and Media Center Directors (2340)</v>
          </cell>
          <cell r="I5086">
            <v>92673</v>
          </cell>
          <cell r="J5086">
            <v>0</v>
          </cell>
          <cell r="K5086">
            <v>92673</v>
          </cell>
          <cell r="L5086">
            <v>6.3834374729167309E-2</v>
          </cell>
          <cell r="M5086">
            <v>9.4056572176719548</v>
          </cell>
        </row>
        <row r="5087">
          <cell r="A5087">
            <v>5085</v>
          </cell>
          <cell r="B5087">
            <v>29</v>
          </cell>
          <cell r="C5087" t="str">
            <v>095</v>
          </cell>
          <cell r="D5087" t="str">
            <v xml:space="preserve">FALL RIVER                   </v>
          </cell>
          <cell r="E5087">
            <v>8</v>
          </cell>
          <cell r="F5087" t="str">
            <v>Professional Development</v>
          </cell>
          <cell r="I5087">
            <v>192213</v>
          </cell>
          <cell r="J5087">
            <v>3482423</v>
          </cell>
          <cell r="K5087">
            <v>3674636</v>
          </cell>
          <cell r="L5087">
            <v>2.5311373476340298</v>
          </cell>
          <cell r="M5087">
            <v>372.94968993900272</v>
          </cell>
        </row>
        <row r="5088">
          <cell r="A5088">
            <v>5086</v>
          </cell>
          <cell r="B5088">
            <v>30</v>
          </cell>
          <cell r="C5088" t="str">
            <v>095</v>
          </cell>
          <cell r="D5088" t="str">
            <v xml:space="preserve">FALL RIVER                   </v>
          </cell>
          <cell r="E5088">
            <v>0</v>
          </cell>
          <cell r="G5088">
            <v>8405</v>
          </cell>
          <cell r="H5088" t="str">
            <v>Professional Development Leadership (2351)</v>
          </cell>
          <cell r="I5088">
            <v>0</v>
          </cell>
          <cell r="J5088">
            <v>7500</v>
          </cell>
          <cell r="K5088">
            <v>7500</v>
          </cell>
          <cell r="L5088">
            <v>5.1660981134608224E-3</v>
          </cell>
          <cell r="M5088">
            <v>0.76119721097341897</v>
          </cell>
        </row>
        <row r="5089">
          <cell r="A5089">
            <v>5087</v>
          </cell>
          <cell r="B5089">
            <v>31</v>
          </cell>
          <cell r="C5089" t="str">
            <v>095</v>
          </cell>
          <cell r="D5089" t="str">
            <v xml:space="preserve">FALL RIVER                   </v>
          </cell>
          <cell r="E5089">
            <v>0</v>
          </cell>
          <cell r="G5089">
            <v>8410</v>
          </cell>
          <cell r="H5089" t="str">
            <v>Teacher/Instructional Staff-Professional Days (2353)</v>
          </cell>
          <cell r="I5089">
            <v>0</v>
          </cell>
          <cell r="J5089">
            <v>1874314</v>
          </cell>
          <cell r="K5089">
            <v>1874314</v>
          </cell>
          <cell r="L5089">
            <v>1.2910520025910943</v>
          </cell>
          <cell r="M5089">
            <v>190.22967857179106</v>
          </cell>
        </row>
        <row r="5090">
          <cell r="A5090">
            <v>5088</v>
          </cell>
          <cell r="B5090">
            <v>32</v>
          </cell>
          <cell r="C5090" t="str">
            <v>095</v>
          </cell>
          <cell r="D5090" t="str">
            <v xml:space="preserve">FALL RIVER                   </v>
          </cell>
          <cell r="E5090">
            <v>0</v>
          </cell>
          <cell r="G5090">
            <v>8415</v>
          </cell>
          <cell r="H5090" t="str">
            <v>Substitutes for Instructional Staff at Prof. Dev. (2355)</v>
          </cell>
          <cell r="I5090">
            <v>0</v>
          </cell>
          <cell r="J5090">
            <v>0</v>
          </cell>
          <cell r="K5090">
            <v>0</v>
          </cell>
          <cell r="L5090">
            <v>0</v>
          </cell>
          <cell r="M5090">
            <v>0</v>
          </cell>
        </row>
        <row r="5091">
          <cell r="A5091">
            <v>5089</v>
          </cell>
          <cell r="B5091">
            <v>33</v>
          </cell>
          <cell r="C5091" t="str">
            <v>095</v>
          </cell>
          <cell r="D5091" t="str">
            <v xml:space="preserve">FALL RIVER                   </v>
          </cell>
          <cell r="E5091">
            <v>0</v>
          </cell>
          <cell r="G5091">
            <v>8420</v>
          </cell>
          <cell r="H5091" t="str">
            <v>Prof. Dev.  Stipends, Providers and Expenses (2357)</v>
          </cell>
          <cell r="I5091">
            <v>192213</v>
          </cell>
          <cell r="J5091">
            <v>1600609</v>
          </cell>
          <cell r="K5091">
            <v>1792822</v>
          </cell>
          <cell r="L5091">
            <v>1.2349192469294745</v>
          </cell>
          <cell r="M5091">
            <v>181.95881415623828</v>
          </cell>
        </row>
        <row r="5092">
          <cell r="A5092">
            <v>5090</v>
          </cell>
          <cell r="B5092">
            <v>34</v>
          </cell>
          <cell r="C5092" t="str">
            <v>095</v>
          </cell>
          <cell r="D5092" t="str">
            <v xml:space="preserve">FALL RIVER                   </v>
          </cell>
          <cell r="E5092">
            <v>9</v>
          </cell>
          <cell r="F5092" t="str">
            <v>Instructional Materials, Equipment and Technology</v>
          </cell>
          <cell r="I5092">
            <v>1346911</v>
          </cell>
          <cell r="J5092">
            <v>1504348</v>
          </cell>
          <cell r="K5092">
            <v>2851259</v>
          </cell>
          <cell r="L5092">
            <v>1.9639844987850921</v>
          </cell>
          <cell r="M5092">
            <v>289.3827198083813</v>
          </cell>
        </row>
        <row r="5093">
          <cell r="A5093">
            <v>5091</v>
          </cell>
          <cell r="B5093">
            <v>35</v>
          </cell>
          <cell r="C5093" t="str">
            <v>095</v>
          </cell>
          <cell r="D5093" t="str">
            <v xml:space="preserve">FALL RIVER                   </v>
          </cell>
          <cell r="E5093">
            <v>0</v>
          </cell>
          <cell r="G5093">
            <v>8425</v>
          </cell>
          <cell r="H5093" t="str">
            <v>Textbooks &amp; Related Software/Media/Materials (2410)</v>
          </cell>
          <cell r="I5093">
            <v>392865</v>
          </cell>
          <cell r="J5093">
            <v>496548</v>
          </cell>
          <cell r="K5093">
            <v>889413</v>
          </cell>
          <cell r="L5093">
            <v>0.61263930951833745</v>
          </cell>
          <cell r="M5093">
            <v>90.269159333800204</v>
          </cell>
        </row>
        <row r="5094">
          <cell r="A5094">
            <v>5092</v>
          </cell>
          <cell r="B5094">
            <v>36</v>
          </cell>
          <cell r="C5094" t="str">
            <v>095</v>
          </cell>
          <cell r="D5094" t="str">
            <v xml:space="preserve">FALL RIVER                   </v>
          </cell>
          <cell r="E5094">
            <v>0</v>
          </cell>
          <cell r="G5094">
            <v>8430</v>
          </cell>
          <cell r="H5094" t="str">
            <v>Other Instructional Materials (2415)</v>
          </cell>
          <cell r="I5094">
            <v>8874</v>
          </cell>
          <cell r="J5094">
            <v>35752</v>
          </cell>
          <cell r="K5094">
            <v>44626</v>
          </cell>
          <cell r="L5094">
            <v>3.0738972588173687E-2</v>
          </cell>
          <cell r="M5094">
            <v>4.5292248982533065</v>
          </cell>
        </row>
        <row r="5095">
          <cell r="A5095">
            <v>5093</v>
          </cell>
          <cell r="B5095">
            <v>37</v>
          </cell>
          <cell r="C5095" t="str">
            <v>095</v>
          </cell>
          <cell r="D5095" t="str">
            <v xml:space="preserve">FALL RIVER                   </v>
          </cell>
          <cell r="E5095">
            <v>0</v>
          </cell>
          <cell r="G5095">
            <v>8435</v>
          </cell>
          <cell r="H5095" t="str">
            <v>Instructional Equipment (2420)</v>
          </cell>
          <cell r="I5095">
            <v>0</v>
          </cell>
          <cell r="J5095">
            <v>0</v>
          </cell>
          <cell r="K5095">
            <v>0</v>
          </cell>
          <cell r="L5095">
            <v>0</v>
          </cell>
          <cell r="M5095">
            <v>0</v>
          </cell>
        </row>
        <row r="5096">
          <cell r="A5096">
            <v>5094</v>
          </cell>
          <cell r="B5096">
            <v>38</v>
          </cell>
          <cell r="C5096" t="str">
            <v>095</v>
          </cell>
          <cell r="D5096" t="str">
            <v xml:space="preserve">FALL RIVER                   </v>
          </cell>
          <cell r="E5096">
            <v>0</v>
          </cell>
          <cell r="G5096">
            <v>8440</v>
          </cell>
          <cell r="H5096" t="str">
            <v>General Supplies (2430)</v>
          </cell>
          <cell r="I5096">
            <v>306280</v>
          </cell>
          <cell r="J5096">
            <v>50576</v>
          </cell>
          <cell r="K5096">
            <v>356856</v>
          </cell>
          <cell r="L5096">
            <v>0.2458070811169567</v>
          </cell>
          <cell r="M5096">
            <v>36.218372255884056</v>
          </cell>
        </row>
        <row r="5097">
          <cell r="A5097">
            <v>5095</v>
          </cell>
          <cell r="B5097">
            <v>39</v>
          </cell>
          <cell r="C5097" t="str">
            <v>095</v>
          </cell>
          <cell r="D5097" t="str">
            <v xml:space="preserve">FALL RIVER                   </v>
          </cell>
          <cell r="E5097">
            <v>0</v>
          </cell>
          <cell r="G5097">
            <v>8445</v>
          </cell>
          <cell r="H5097" t="str">
            <v>Other Instructional Services (2440)</v>
          </cell>
          <cell r="I5097">
            <v>638892</v>
          </cell>
          <cell r="J5097">
            <v>70616</v>
          </cell>
          <cell r="K5097">
            <v>709508</v>
          </cell>
          <cell r="L5097">
            <v>0.48871839203804818</v>
          </cell>
          <cell r="M5097">
            <v>72.010068101777151</v>
          </cell>
        </row>
        <row r="5098">
          <cell r="A5098">
            <v>5096</v>
          </cell>
          <cell r="B5098">
            <v>40</v>
          </cell>
          <cell r="C5098" t="str">
            <v>095</v>
          </cell>
          <cell r="D5098" t="str">
            <v xml:space="preserve">FALL RIVER                   </v>
          </cell>
          <cell r="E5098">
            <v>0</v>
          </cell>
          <cell r="G5098">
            <v>8450</v>
          </cell>
          <cell r="H5098" t="str">
            <v>Classroom Instructional Technology (2451)</v>
          </cell>
          <cell r="I5098">
            <v>0</v>
          </cell>
          <cell r="J5098">
            <v>850856</v>
          </cell>
          <cell r="K5098">
            <v>850856</v>
          </cell>
          <cell r="L5098">
            <v>0.5860807435235762</v>
          </cell>
          <cell r="M5098">
            <v>86.355895218666589</v>
          </cell>
        </row>
        <row r="5099">
          <cell r="A5099">
            <v>5097</v>
          </cell>
          <cell r="B5099">
            <v>41</v>
          </cell>
          <cell r="C5099" t="str">
            <v>095</v>
          </cell>
          <cell r="D5099" t="str">
            <v xml:space="preserve">FALL RIVER                   </v>
          </cell>
          <cell r="E5099">
            <v>0</v>
          </cell>
          <cell r="G5099">
            <v>8455</v>
          </cell>
          <cell r="H5099" t="str">
            <v>Other Instructional Hardware  (2453)</v>
          </cell>
          <cell r="I5099">
            <v>0</v>
          </cell>
          <cell r="J5099">
            <v>0</v>
          </cell>
          <cell r="K5099">
            <v>0</v>
          </cell>
          <cell r="L5099">
            <v>0</v>
          </cell>
          <cell r="M5099">
            <v>0</v>
          </cell>
        </row>
        <row r="5100">
          <cell r="A5100">
            <v>5098</v>
          </cell>
          <cell r="B5100">
            <v>42</v>
          </cell>
          <cell r="C5100" t="str">
            <v>095</v>
          </cell>
          <cell r="D5100" t="str">
            <v xml:space="preserve">FALL RIVER                   </v>
          </cell>
          <cell r="E5100">
            <v>0</v>
          </cell>
          <cell r="G5100">
            <v>8460</v>
          </cell>
          <cell r="H5100" t="str">
            <v>Instructional Software (2455)</v>
          </cell>
          <cell r="I5100">
            <v>0</v>
          </cell>
          <cell r="J5100">
            <v>0</v>
          </cell>
          <cell r="K5100">
            <v>0</v>
          </cell>
          <cell r="L5100">
            <v>0</v>
          </cell>
          <cell r="M5100">
            <v>0</v>
          </cell>
        </row>
        <row r="5101">
          <cell r="A5101">
            <v>5099</v>
          </cell>
          <cell r="B5101">
            <v>43</v>
          </cell>
          <cell r="C5101" t="str">
            <v>095</v>
          </cell>
          <cell r="D5101" t="str">
            <v xml:space="preserve">FALL RIVER                   </v>
          </cell>
          <cell r="E5101">
            <v>10</v>
          </cell>
          <cell r="F5101" t="str">
            <v>Guidance, Counseling and Testing</v>
          </cell>
          <cell r="I5101">
            <v>2983075</v>
          </cell>
          <cell r="J5101">
            <v>0</v>
          </cell>
          <cell r="K5101">
            <v>2983075</v>
          </cell>
          <cell r="L5101">
            <v>2.0547810839749525</v>
          </cell>
          <cell r="M5101">
            <v>302.76111601660426</v>
          </cell>
        </row>
        <row r="5102">
          <cell r="A5102">
            <v>5100</v>
          </cell>
          <cell r="B5102">
            <v>44</v>
          </cell>
          <cell r="C5102" t="str">
            <v>095</v>
          </cell>
          <cell r="D5102" t="str">
            <v xml:space="preserve">FALL RIVER                   </v>
          </cell>
          <cell r="E5102">
            <v>0</v>
          </cell>
          <cell r="G5102">
            <v>8465</v>
          </cell>
          <cell r="H5102" t="str">
            <v>Guidance and Adjustment Counselors (2710)</v>
          </cell>
          <cell r="I5102">
            <v>2316603</v>
          </cell>
          <cell r="J5102">
            <v>0</v>
          </cell>
          <cell r="K5102">
            <v>2316603</v>
          </cell>
          <cell r="L5102">
            <v>1.5957064517250241</v>
          </cell>
          <cell r="M5102">
            <v>235.11889900435406</v>
          </cell>
        </row>
        <row r="5103">
          <cell r="A5103">
            <v>5101</v>
          </cell>
          <cell r="B5103">
            <v>45</v>
          </cell>
          <cell r="C5103" t="str">
            <v>095</v>
          </cell>
          <cell r="D5103" t="str">
            <v xml:space="preserve">FALL RIVER                   </v>
          </cell>
          <cell r="E5103">
            <v>0</v>
          </cell>
          <cell r="G5103">
            <v>8470</v>
          </cell>
          <cell r="H5103" t="str">
            <v>Testing and Assessment (2720)</v>
          </cell>
          <cell r="I5103">
            <v>0</v>
          </cell>
          <cell r="J5103">
            <v>0</v>
          </cell>
          <cell r="K5103">
            <v>0</v>
          </cell>
          <cell r="L5103">
            <v>0</v>
          </cell>
          <cell r="M5103">
            <v>0</v>
          </cell>
        </row>
        <row r="5104">
          <cell r="A5104">
            <v>5102</v>
          </cell>
          <cell r="B5104">
            <v>46</v>
          </cell>
          <cell r="C5104" t="str">
            <v>095</v>
          </cell>
          <cell r="D5104" t="str">
            <v xml:space="preserve">FALL RIVER                   </v>
          </cell>
          <cell r="E5104">
            <v>0</v>
          </cell>
          <cell r="G5104">
            <v>8475</v>
          </cell>
          <cell r="H5104" t="str">
            <v>Psychological Services (2800)</v>
          </cell>
          <cell r="I5104">
            <v>666472</v>
          </cell>
          <cell r="J5104">
            <v>0</v>
          </cell>
          <cell r="K5104">
            <v>666472</v>
          </cell>
          <cell r="L5104">
            <v>0.45907463224992817</v>
          </cell>
          <cell r="M5104">
            <v>67.6422170122502</v>
          </cell>
        </row>
        <row r="5105">
          <cell r="A5105">
            <v>5103</v>
          </cell>
          <cell r="B5105">
            <v>47</v>
          </cell>
          <cell r="C5105" t="str">
            <v>095</v>
          </cell>
          <cell r="D5105" t="str">
            <v xml:space="preserve">FALL RIVER                   </v>
          </cell>
          <cell r="E5105">
            <v>11</v>
          </cell>
          <cell r="F5105" t="str">
            <v>Pupil Services</v>
          </cell>
          <cell r="I5105">
            <v>6447971</v>
          </cell>
          <cell r="J5105">
            <v>4447190</v>
          </cell>
          <cell r="K5105">
            <v>10895161</v>
          </cell>
          <cell r="L5105">
            <v>7.5047294250602574</v>
          </cell>
          <cell r="M5105">
            <v>1105.7821555075157</v>
          </cell>
        </row>
        <row r="5106">
          <cell r="A5106">
            <v>5104</v>
          </cell>
          <cell r="B5106">
            <v>48</v>
          </cell>
          <cell r="C5106" t="str">
            <v>095</v>
          </cell>
          <cell r="D5106" t="str">
            <v xml:space="preserve">FALL RIVER                   </v>
          </cell>
          <cell r="E5106">
            <v>0</v>
          </cell>
          <cell r="G5106">
            <v>8485</v>
          </cell>
          <cell r="H5106" t="str">
            <v>Attendance and Parent Liaison Services (3100)</v>
          </cell>
          <cell r="I5106">
            <v>387790</v>
          </cell>
          <cell r="J5106">
            <v>0</v>
          </cell>
          <cell r="K5106">
            <v>387790</v>
          </cell>
          <cell r="L5106">
            <v>0.26711482498919631</v>
          </cell>
          <cell r="M5106">
            <v>39.357955525784291</v>
          </cell>
        </row>
        <row r="5107">
          <cell r="A5107">
            <v>5105</v>
          </cell>
          <cell r="B5107">
            <v>49</v>
          </cell>
          <cell r="C5107" t="str">
            <v>095</v>
          </cell>
          <cell r="D5107" t="str">
            <v xml:space="preserve">FALL RIVER                   </v>
          </cell>
          <cell r="E5107">
            <v>0</v>
          </cell>
          <cell r="G5107">
            <v>8490</v>
          </cell>
          <cell r="H5107" t="str">
            <v>Medical/Health Services (3200)</v>
          </cell>
          <cell r="I5107">
            <v>1169042</v>
          </cell>
          <cell r="J5107">
            <v>0</v>
          </cell>
          <cell r="K5107">
            <v>1169042</v>
          </cell>
          <cell r="L5107">
            <v>0.80525142276752892</v>
          </cell>
          <cell r="M5107">
            <v>118.6495346547717</v>
          </cell>
        </row>
        <row r="5108">
          <cell r="A5108">
            <v>5106</v>
          </cell>
          <cell r="B5108">
            <v>50</v>
          </cell>
          <cell r="C5108" t="str">
            <v>095</v>
          </cell>
          <cell r="D5108" t="str">
            <v xml:space="preserve">FALL RIVER                   </v>
          </cell>
          <cell r="E5108">
            <v>0</v>
          </cell>
          <cell r="G5108">
            <v>8495</v>
          </cell>
          <cell r="H5108" t="str">
            <v>In-District Transportation (3300)</v>
          </cell>
          <cell r="I5108">
            <v>3690185</v>
          </cell>
          <cell r="J5108">
            <v>91298</v>
          </cell>
          <cell r="K5108">
            <v>3781483</v>
          </cell>
          <cell r="L5108">
            <v>2.6047349589845563</v>
          </cell>
          <cell r="M5108">
            <v>383.79390839245298</v>
          </cell>
        </row>
        <row r="5109">
          <cell r="A5109">
            <v>5107</v>
          </cell>
          <cell r="B5109">
            <v>51</v>
          </cell>
          <cell r="C5109" t="str">
            <v>095</v>
          </cell>
          <cell r="D5109" t="str">
            <v xml:space="preserve">FALL RIVER                   </v>
          </cell>
          <cell r="E5109">
            <v>0</v>
          </cell>
          <cell r="G5109">
            <v>8500</v>
          </cell>
          <cell r="H5109" t="str">
            <v>Food Salaries and Other Expenses (3400)</v>
          </cell>
          <cell r="I5109">
            <v>0</v>
          </cell>
          <cell r="J5109">
            <v>4337166</v>
          </cell>
          <cell r="K5109">
            <v>4337166</v>
          </cell>
          <cell r="L5109">
            <v>2.987496678715523</v>
          </cell>
          <cell r="M5109">
            <v>440.19182169716532</v>
          </cell>
        </row>
        <row r="5110">
          <cell r="A5110">
            <v>5108</v>
          </cell>
          <cell r="B5110">
            <v>52</v>
          </cell>
          <cell r="C5110" t="str">
            <v>095</v>
          </cell>
          <cell r="D5110" t="str">
            <v xml:space="preserve">FALL RIVER                   </v>
          </cell>
          <cell r="E5110">
            <v>0</v>
          </cell>
          <cell r="G5110">
            <v>8505</v>
          </cell>
          <cell r="H5110" t="str">
            <v>Athletics (3510)</v>
          </cell>
          <cell r="I5110">
            <v>464954</v>
          </cell>
          <cell r="J5110">
            <v>18726</v>
          </cell>
          <cell r="K5110">
            <v>483680</v>
          </cell>
          <cell r="L5110">
            <v>0.33316511140249744</v>
          </cell>
          <cell r="M5110">
            <v>49.090115600483109</v>
          </cell>
        </row>
        <row r="5111">
          <cell r="A5111">
            <v>5109</v>
          </cell>
          <cell r="B5111">
            <v>53</v>
          </cell>
          <cell r="C5111" t="str">
            <v>095</v>
          </cell>
          <cell r="D5111" t="str">
            <v xml:space="preserve">FALL RIVER                   </v>
          </cell>
          <cell r="E5111">
            <v>0</v>
          </cell>
          <cell r="G5111">
            <v>8510</v>
          </cell>
          <cell r="H5111" t="str">
            <v>Other Student Body Activities (3520)</v>
          </cell>
          <cell r="I5111">
            <v>60025</v>
          </cell>
          <cell r="J5111">
            <v>0</v>
          </cell>
          <cell r="K5111">
            <v>60025</v>
          </cell>
          <cell r="L5111">
            <v>4.1346005234731448E-2</v>
          </cell>
          <cell r="M5111">
            <v>6.09211501182393</v>
          </cell>
        </row>
        <row r="5112">
          <cell r="A5112">
            <v>5110</v>
          </cell>
          <cell r="B5112">
            <v>54</v>
          </cell>
          <cell r="C5112" t="str">
            <v>095</v>
          </cell>
          <cell r="D5112" t="str">
            <v xml:space="preserve">FALL RIVER                   </v>
          </cell>
          <cell r="E5112">
            <v>0</v>
          </cell>
          <cell r="G5112">
            <v>8515</v>
          </cell>
          <cell r="H5112" t="str">
            <v>School Security  (3600)</v>
          </cell>
          <cell r="I5112">
            <v>675975</v>
          </cell>
          <cell r="J5112">
            <v>0</v>
          </cell>
          <cell r="K5112">
            <v>675975</v>
          </cell>
          <cell r="L5112">
            <v>0.46562042296622391</v>
          </cell>
          <cell r="M5112">
            <v>68.606704625034254</v>
          </cell>
        </row>
        <row r="5113">
          <cell r="A5113">
            <v>5111</v>
          </cell>
          <cell r="B5113">
            <v>55</v>
          </cell>
          <cell r="C5113" t="str">
            <v>095</v>
          </cell>
          <cell r="D5113" t="str">
            <v xml:space="preserve">FALL RIVER                   </v>
          </cell>
          <cell r="E5113">
            <v>12</v>
          </cell>
          <cell r="F5113" t="str">
            <v>Operations and Maintenance</v>
          </cell>
          <cell r="I5113">
            <v>10563603</v>
          </cell>
          <cell r="J5113">
            <v>84999</v>
          </cell>
          <cell r="K5113">
            <v>10648602</v>
          </cell>
          <cell r="L5113">
            <v>7.3348963604260184</v>
          </cell>
          <cell r="M5113">
            <v>1080.7581524221296</v>
          </cell>
        </row>
        <row r="5114">
          <cell r="A5114">
            <v>5112</v>
          </cell>
          <cell r="B5114">
            <v>56</v>
          </cell>
          <cell r="C5114" t="str">
            <v>095</v>
          </cell>
          <cell r="D5114" t="str">
            <v xml:space="preserve">FALL RIVER                   </v>
          </cell>
          <cell r="E5114">
            <v>0</v>
          </cell>
          <cell r="G5114">
            <v>8520</v>
          </cell>
          <cell r="H5114" t="str">
            <v>Custodial Services (4110)</v>
          </cell>
          <cell r="I5114">
            <v>4415323</v>
          </cell>
          <cell r="J5114">
            <v>0</v>
          </cell>
          <cell r="K5114">
            <v>4415323</v>
          </cell>
          <cell r="L5114">
            <v>3.0413322427493572</v>
          </cell>
          <cell r="M5114">
            <v>448.12420708623858</v>
          </cell>
        </row>
        <row r="5115">
          <cell r="A5115">
            <v>5113</v>
          </cell>
          <cell r="B5115">
            <v>57</v>
          </cell>
          <cell r="C5115" t="str">
            <v>095</v>
          </cell>
          <cell r="D5115" t="str">
            <v xml:space="preserve">FALL RIVER                   </v>
          </cell>
          <cell r="E5115">
            <v>0</v>
          </cell>
          <cell r="G5115">
            <v>8525</v>
          </cell>
          <cell r="H5115" t="str">
            <v>Heating of Buildings (4120)</v>
          </cell>
          <cell r="I5115">
            <v>1104541</v>
          </cell>
          <cell r="J5115">
            <v>0</v>
          </cell>
          <cell r="K5115">
            <v>1104541</v>
          </cell>
          <cell r="L5115">
            <v>0.76082229017868408</v>
          </cell>
          <cell r="M5115">
            <v>112.10313714743883</v>
          </cell>
        </row>
        <row r="5116">
          <cell r="A5116">
            <v>5114</v>
          </cell>
          <cell r="B5116">
            <v>58</v>
          </cell>
          <cell r="C5116" t="str">
            <v>095</v>
          </cell>
          <cell r="D5116" t="str">
            <v xml:space="preserve">FALL RIVER                   </v>
          </cell>
          <cell r="E5116">
            <v>0</v>
          </cell>
          <cell r="G5116">
            <v>8530</v>
          </cell>
          <cell r="H5116" t="str">
            <v>Utility Services (4130)</v>
          </cell>
          <cell r="I5116">
            <v>2714548</v>
          </cell>
          <cell r="J5116">
            <v>0</v>
          </cell>
          <cell r="K5116">
            <v>2714548</v>
          </cell>
          <cell r="L5116">
            <v>1.8698161735598464</v>
          </cell>
          <cell r="M5116">
            <v>275.50751555379634</v>
          </cell>
        </row>
        <row r="5117">
          <cell r="A5117">
            <v>5115</v>
          </cell>
          <cell r="B5117">
            <v>59</v>
          </cell>
          <cell r="C5117" t="str">
            <v>095</v>
          </cell>
          <cell r="D5117" t="str">
            <v xml:space="preserve">FALL RIVER                   </v>
          </cell>
          <cell r="E5117">
            <v>0</v>
          </cell>
          <cell r="G5117">
            <v>8535</v>
          </cell>
          <cell r="H5117" t="str">
            <v>Maintenance of Grounds (4210)</v>
          </cell>
          <cell r="I5117">
            <v>1283920</v>
          </cell>
          <cell r="J5117">
            <v>0</v>
          </cell>
          <cell r="K5117">
            <v>1283920</v>
          </cell>
          <cell r="L5117">
            <v>0.88438089197794922</v>
          </cell>
          <cell r="M5117">
            <v>130.30884308173228</v>
          </cell>
        </row>
        <row r="5118">
          <cell r="A5118">
            <v>5116</v>
          </cell>
          <cell r="B5118">
            <v>60</v>
          </cell>
          <cell r="C5118" t="str">
            <v>095</v>
          </cell>
          <cell r="D5118" t="str">
            <v xml:space="preserve">FALL RIVER                   </v>
          </cell>
          <cell r="E5118">
            <v>0</v>
          </cell>
          <cell r="G5118">
            <v>8540</v>
          </cell>
          <cell r="H5118" t="str">
            <v>Maintenance of Buildings (4220)</v>
          </cell>
          <cell r="I5118">
            <v>1014963</v>
          </cell>
          <cell r="J5118">
            <v>5444</v>
          </cell>
          <cell r="K5118">
            <v>1020407</v>
          </cell>
          <cell r="L5118">
            <v>0.70286969035496227</v>
          </cell>
          <cell r="M5118">
            <v>103.56412832770047</v>
          </cell>
        </row>
        <row r="5119">
          <cell r="A5119">
            <v>5117</v>
          </cell>
          <cell r="B5119">
            <v>61</v>
          </cell>
          <cell r="C5119" t="str">
            <v>095</v>
          </cell>
          <cell r="D5119" t="str">
            <v xml:space="preserve">FALL RIVER                   </v>
          </cell>
          <cell r="E5119">
            <v>0</v>
          </cell>
          <cell r="G5119">
            <v>8545</v>
          </cell>
          <cell r="H5119" t="str">
            <v>Building Security System (4225)</v>
          </cell>
          <cell r="I5119">
            <v>0</v>
          </cell>
          <cell r="J5119">
            <v>0</v>
          </cell>
          <cell r="K5119">
            <v>0</v>
          </cell>
          <cell r="L5119">
            <v>0</v>
          </cell>
          <cell r="M5119">
            <v>0</v>
          </cell>
        </row>
        <row r="5120">
          <cell r="A5120">
            <v>5118</v>
          </cell>
          <cell r="B5120">
            <v>62</v>
          </cell>
          <cell r="C5120" t="str">
            <v>095</v>
          </cell>
          <cell r="D5120" t="str">
            <v xml:space="preserve">FALL RIVER                   </v>
          </cell>
          <cell r="E5120">
            <v>0</v>
          </cell>
          <cell r="G5120">
            <v>8550</v>
          </cell>
          <cell r="H5120" t="str">
            <v>Maintenance of Equipment (4230)</v>
          </cell>
          <cell r="I5120">
            <v>0</v>
          </cell>
          <cell r="J5120">
            <v>55705</v>
          </cell>
          <cell r="K5120">
            <v>55705</v>
          </cell>
          <cell r="L5120">
            <v>3.8370332721378013E-2</v>
          </cell>
          <cell r="M5120">
            <v>5.6536654183032411</v>
          </cell>
        </row>
        <row r="5121">
          <cell r="A5121">
            <v>5119</v>
          </cell>
          <cell r="B5121">
            <v>63</v>
          </cell>
          <cell r="C5121" t="str">
            <v>095</v>
          </cell>
          <cell r="D5121" t="str">
            <v xml:space="preserve">FALL RIVER                   </v>
          </cell>
          <cell r="E5121">
            <v>0</v>
          </cell>
          <cell r="G5121">
            <v>8555</v>
          </cell>
          <cell r="H5121" t="str">
            <v xml:space="preserve">Extraordinary Maintenance (4300)   </v>
          </cell>
          <cell r="I5121">
            <v>0</v>
          </cell>
          <cell r="J5121">
            <v>23850</v>
          </cell>
          <cell r="K5121">
            <v>23850</v>
          </cell>
          <cell r="L5121">
            <v>1.6428192000805416E-2</v>
          </cell>
          <cell r="M5121">
            <v>2.4206071308954726</v>
          </cell>
        </row>
        <row r="5122">
          <cell r="A5122">
            <v>5120</v>
          </cell>
          <cell r="B5122">
            <v>64</v>
          </cell>
          <cell r="C5122" t="str">
            <v>095</v>
          </cell>
          <cell r="D5122" t="str">
            <v xml:space="preserve">FALL RIVER                   </v>
          </cell>
          <cell r="E5122">
            <v>0</v>
          </cell>
          <cell r="G5122">
            <v>8560</v>
          </cell>
          <cell r="H5122" t="str">
            <v>Networking and Telecommunications (4400)</v>
          </cell>
          <cell r="I5122">
            <v>30308</v>
          </cell>
          <cell r="J5122">
            <v>0</v>
          </cell>
          <cell r="K5122">
            <v>30308</v>
          </cell>
          <cell r="L5122">
            <v>2.0876546883036081E-2</v>
          </cell>
          <cell r="M5122">
            <v>3.076048676024318</v>
          </cell>
        </row>
        <row r="5123">
          <cell r="A5123">
            <v>5121</v>
          </cell>
          <cell r="B5123">
            <v>65</v>
          </cell>
          <cell r="C5123" t="str">
            <v>095</v>
          </cell>
          <cell r="D5123" t="str">
            <v xml:space="preserve">FALL RIVER                   </v>
          </cell>
          <cell r="E5123">
            <v>0</v>
          </cell>
          <cell r="G5123">
            <v>8565</v>
          </cell>
          <cell r="H5123" t="str">
            <v>Technology Maintenance (4450)</v>
          </cell>
          <cell r="I5123">
            <v>0</v>
          </cell>
          <cell r="J5123">
            <v>0</v>
          </cell>
          <cell r="K5123">
            <v>0</v>
          </cell>
          <cell r="L5123">
            <v>0</v>
          </cell>
          <cell r="M5123">
            <v>0</v>
          </cell>
        </row>
        <row r="5124">
          <cell r="A5124">
            <v>5122</v>
          </cell>
          <cell r="B5124">
            <v>66</v>
          </cell>
          <cell r="C5124" t="str">
            <v>095</v>
          </cell>
          <cell r="D5124" t="str">
            <v xml:space="preserve">FALL RIVER                   </v>
          </cell>
          <cell r="E5124">
            <v>13</v>
          </cell>
          <cell r="F5124" t="str">
            <v>Insurance, Retirement Programs and Other</v>
          </cell>
          <cell r="I5124">
            <v>26196974</v>
          </cell>
          <cell r="J5124">
            <v>2215856</v>
          </cell>
          <cell r="K5124">
            <v>28412830</v>
          </cell>
          <cell r="L5124">
            <v>19.571128994811076</v>
          </cell>
          <cell r="M5124">
            <v>2883.7022602482521</v>
          </cell>
        </row>
        <row r="5125">
          <cell r="A5125">
            <v>5123</v>
          </cell>
          <cell r="B5125">
            <v>67</v>
          </cell>
          <cell r="C5125" t="str">
            <v>095</v>
          </cell>
          <cell r="D5125" t="str">
            <v xml:space="preserve">FALL RIVER                   </v>
          </cell>
          <cell r="E5125">
            <v>0</v>
          </cell>
          <cell r="G5125">
            <v>8570</v>
          </cell>
          <cell r="H5125" t="str">
            <v>Employer Retirement Contributions (5100)</v>
          </cell>
          <cell r="I5125">
            <v>3797451</v>
          </cell>
          <cell r="J5125">
            <v>536166</v>
          </cell>
          <cell r="K5125">
            <v>4333617</v>
          </cell>
          <cell r="L5125">
            <v>2.9850520810882331</v>
          </cell>
          <cell r="M5125">
            <v>439.83162317693268</v>
          </cell>
        </row>
        <row r="5126">
          <cell r="A5126">
            <v>5124</v>
          </cell>
          <cell r="B5126">
            <v>68</v>
          </cell>
          <cell r="C5126" t="str">
            <v>095</v>
          </cell>
          <cell r="D5126" t="str">
            <v xml:space="preserve">FALL RIVER                   </v>
          </cell>
          <cell r="E5126">
            <v>0</v>
          </cell>
          <cell r="G5126">
            <v>8575</v>
          </cell>
          <cell r="H5126" t="str">
            <v>Insurance for Active Employees (5200)</v>
          </cell>
          <cell r="I5126">
            <v>16761805</v>
          </cell>
          <cell r="J5126">
            <v>1664788</v>
          </cell>
          <cell r="K5126">
            <v>18426593</v>
          </cell>
          <cell r="L5126">
            <v>12.692478311308053</v>
          </cell>
          <cell r="M5126">
            <v>1870.1694932456435</v>
          </cell>
        </row>
        <row r="5127">
          <cell r="A5127">
            <v>5125</v>
          </cell>
          <cell r="B5127">
            <v>69</v>
          </cell>
          <cell r="C5127" t="str">
            <v>095</v>
          </cell>
          <cell r="D5127" t="str">
            <v xml:space="preserve">FALL RIVER                   </v>
          </cell>
          <cell r="E5127">
            <v>0</v>
          </cell>
          <cell r="G5127">
            <v>8580</v>
          </cell>
          <cell r="H5127" t="str">
            <v>Insurance for Retired School Employees (5250)</v>
          </cell>
          <cell r="I5127">
            <v>4378308</v>
          </cell>
          <cell r="J5127">
            <v>0</v>
          </cell>
          <cell r="K5127">
            <v>4378308</v>
          </cell>
          <cell r="L5127">
            <v>3.0158358265267236</v>
          </cell>
          <cell r="M5127">
            <v>444.36744511768109</v>
          </cell>
        </row>
        <row r="5128">
          <cell r="A5128">
            <v>5126</v>
          </cell>
          <cell r="B5128">
            <v>70</v>
          </cell>
          <cell r="C5128" t="str">
            <v>095</v>
          </cell>
          <cell r="D5128" t="str">
            <v xml:space="preserve">FALL RIVER                   </v>
          </cell>
          <cell r="E5128">
            <v>0</v>
          </cell>
          <cell r="G5128">
            <v>8585</v>
          </cell>
          <cell r="H5128" t="str">
            <v>Other Non-Employee Insurance (5260)</v>
          </cell>
          <cell r="I5128">
            <v>1058093</v>
          </cell>
          <cell r="J5128">
            <v>0</v>
          </cell>
          <cell r="K5128">
            <v>1058093</v>
          </cell>
          <cell r="L5128">
            <v>0.72882830015548028</v>
          </cell>
          <cell r="M5128">
            <v>107.38899207339972</v>
          </cell>
        </row>
        <row r="5129">
          <cell r="A5129">
            <v>5127</v>
          </cell>
          <cell r="B5129">
            <v>71</v>
          </cell>
          <cell r="C5129" t="str">
            <v>095</v>
          </cell>
          <cell r="D5129" t="str">
            <v xml:space="preserve">FALL RIVER                   </v>
          </cell>
          <cell r="E5129">
            <v>0</v>
          </cell>
          <cell r="G5129">
            <v>8590</v>
          </cell>
          <cell r="H5129" t="str">
            <v xml:space="preserve">Rental Lease of Equipment (5300)   </v>
          </cell>
          <cell r="I5129">
            <v>0</v>
          </cell>
          <cell r="J5129">
            <v>0</v>
          </cell>
          <cell r="K5129">
            <v>0</v>
          </cell>
          <cell r="L5129">
            <v>0</v>
          </cell>
          <cell r="M5129">
            <v>0</v>
          </cell>
        </row>
        <row r="5130">
          <cell r="A5130">
            <v>5128</v>
          </cell>
          <cell r="B5130">
            <v>72</v>
          </cell>
          <cell r="C5130" t="str">
            <v>095</v>
          </cell>
          <cell r="D5130" t="str">
            <v xml:space="preserve">FALL RIVER                   </v>
          </cell>
          <cell r="E5130">
            <v>0</v>
          </cell>
          <cell r="G5130">
            <v>8595</v>
          </cell>
          <cell r="H5130" t="str">
            <v>Rental Lease  of Buildings (5350)</v>
          </cell>
          <cell r="I5130">
            <v>60556</v>
          </cell>
          <cell r="J5130">
            <v>12630</v>
          </cell>
          <cell r="K5130">
            <v>73186</v>
          </cell>
          <cell r="L5130">
            <v>5.0411474204232497E-2</v>
          </cell>
          <cell r="M5130">
            <v>7.4278638776400863</v>
          </cell>
        </row>
        <row r="5131">
          <cell r="A5131">
            <v>5129</v>
          </cell>
          <cell r="B5131">
            <v>73</v>
          </cell>
          <cell r="C5131" t="str">
            <v>095</v>
          </cell>
          <cell r="D5131" t="str">
            <v xml:space="preserve">FALL RIVER                   </v>
          </cell>
          <cell r="E5131">
            <v>0</v>
          </cell>
          <cell r="G5131">
            <v>8600</v>
          </cell>
          <cell r="H5131" t="str">
            <v>Short Term Interest RAN's (5400)</v>
          </cell>
          <cell r="I5131">
            <v>0</v>
          </cell>
          <cell r="J5131">
            <v>0</v>
          </cell>
          <cell r="K5131">
            <v>0</v>
          </cell>
          <cell r="L5131">
            <v>0</v>
          </cell>
          <cell r="M5131">
            <v>0</v>
          </cell>
        </row>
        <row r="5132">
          <cell r="A5132">
            <v>5130</v>
          </cell>
          <cell r="B5132">
            <v>74</v>
          </cell>
          <cell r="C5132" t="str">
            <v>095</v>
          </cell>
          <cell r="D5132" t="str">
            <v xml:space="preserve">FALL RIVER                   </v>
          </cell>
          <cell r="E5132">
            <v>0</v>
          </cell>
          <cell r="G5132">
            <v>8610</v>
          </cell>
          <cell r="H5132" t="str">
            <v>Crossing Guards, Inspections, Bank Charges (5500)</v>
          </cell>
          <cell r="I5132">
            <v>140761</v>
          </cell>
          <cell r="J5132">
            <v>2272</v>
          </cell>
          <cell r="K5132">
            <v>143033</v>
          </cell>
          <cell r="L5132">
            <v>9.8523001528352236E-2</v>
          </cell>
          <cell r="M5132">
            <v>14.516842756954805</v>
          </cell>
        </row>
        <row r="5133">
          <cell r="A5133">
            <v>5131</v>
          </cell>
          <cell r="B5133">
            <v>75</v>
          </cell>
          <cell r="C5133" t="str">
            <v>095</v>
          </cell>
          <cell r="D5133" t="str">
            <v xml:space="preserve">FALL RIVER                   </v>
          </cell>
          <cell r="E5133">
            <v>14</v>
          </cell>
          <cell r="F5133" t="str">
            <v xml:space="preserve">Payments To Out-Of-District Schools </v>
          </cell>
          <cell r="I5133">
            <v>14099184</v>
          </cell>
          <cell r="J5133">
            <v>2159522</v>
          </cell>
          <cell r="K5133">
            <v>16258706</v>
          </cell>
          <cell r="L5133">
            <v>11.199209385855221</v>
          </cell>
          <cell r="M5133">
            <v>18881.321565439554</v>
          </cell>
        </row>
        <row r="5134">
          <cell r="A5134">
            <v>5132</v>
          </cell>
          <cell r="B5134">
            <v>76</v>
          </cell>
          <cell r="C5134" t="str">
            <v>095</v>
          </cell>
          <cell r="D5134" t="str">
            <v xml:space="preserve">FALL RIVER                   </v>
          </cell>
          <cell r="E5134">
            <v>15</v>
          </cell>
          <cell r="F5134" t="str">
            <v>Tuition To Other Schools (9000)</v>
          </cell>
          <cell r="G5134" t="str">
            <v xml:space="preserve"> </v>
          </cell>
          <cell r="I5134">
            <v>12248986</v>
          </cell>
          <cell r="J5134">
            <v>2159522</v>
          </cell>
          <cell r="K5134">
            <v>14408508</v>
          </cell>
          <cell r="L5134">
            <v>9.9247687995446885</v>
          </cell>
          <cell r="M5134">
            <v>16732.676808733017</v>
          </cell>
        </row>
        <row r="5135">
          <cell r="A5135">
            <v>5133</v>
          </cell>
          <cell r="B5135">
            <v>77</v>
          </cell>
          <cell r="C5135" t="str">
            <v>095</v>
          </cell>
          <cell r="D5135" t="str">
            <v xml:space="preserve">FALL RIVER                   </v>
          </cell>
          <cell r="E5135">
            <v>16</v>
          </cell>
          <cell r="F5135" t="str">
            <v>Out-of-District Transportation (3300)</v>
          </cell>
          <cell r="I5135">
            <v>1850198</v>
          </cell>
          <cell r="K5135">
            <v>1850198</v>
          </cell>
          <cell r="L5135">
            <v>1.2744405863105315</v>
          </cell>
          <cell r="M5135">
            <v>2148.6447567065379</v>
          </cell>
        </row>
        <row r="5136">
          <cell r="A5136">
            <v>5134</v>
          </cell>
          <cell r="B5136">
            <v>78</v>
          </cell>
          <cell r="C5136" t="str">
            <v>095</v>
          </cell>
          <cell r="D5136" t="str">
            <v xml:space="preserve">FALL RIVER                   </v>
          </cell>
          <cell r="E5136">
            <v>17</v>
          </cell>
          <cell r="F5136" t="str">
            <v>TOTAL EXPENDITURES</v>
          </cell>
          <cell r="I5136">
            <v>116559868</v>
          </cell>
          <cell r="J5136">
            <v>28617398</v>
          </cell>
          <cell r="K5136">
            <v>145177266</v>
          </cell>
          <cell r="L5136">
            <v>100.00000000000001</v>
          </cell>
          <cell r="M5136">
            <v>13550.239499719992</v>
          </cell>
        </row>
        <row r="5137">
          <cell r="A5137">
            <v>5135</v>
          </cell>
          <cell r="B5137">
            <v>79</v>
          </cell>
          <cell r="C5137" t="str">
            <v>095</v>
          </cell>
          <cell r="D5137" t="str">
            <v xml:space="preserve">FALL RIVER                   </v>
          </cell>
          <cell r="E5137">
            <v>18</v>
          </cell>
          <cell r="F5137" t="str">
            <v>percentage of overall spending from the general fund</v>
          </cell>
          <cell r="I5137">
            <v>80.287961890672335</v>
          </cell>
        </row>
        <row r="5138">
          <cell r="A5138">
            <v>5136</v>
          </cell>
          <cell r="B5138">
            <v>1</v>
          </cell>
          <cell r="C5138" t="str">
            <v>096</v>
          </cell>
          <cell r="D5138" t="str">
            <v xml:space="preserve">FALMOUTH                     </v>
          </cell>
          <cell r="E5138">
            <v>1</v>
          </cell>
          <cell r="F5138" t="str">
            <v>In-District FTE Average Membership</v>
          </cell>
          <cell r="G5138" t="str">
            <v xml:space="preserve"> </v>
          </cell>
        </row>
        <row r="5139">
          <cell r="A5139">
            <v>5137</v>
          </cell>
          <cell r="B5139">
            <v>2</v>
          </cell>
          <cell r="C5139" t="str">
            <v>096</v>
          </cell>
          <cell r="D5139" t="str">
            <v xml:space="preserve">FALMOUTH                     </v>
          </cell>
          <cell r="E5139">
            <v>2</v>
          </cell>
          <cell r="F5139" t="str">
            <v>Out-of-District FTE Average Membership</v>
          </cell>
          <cell r="G5139" t="str">
            <v xml:space="preserve"> </v>
          </cell>
        </row>
        <row r="5140">
          <cell r="A5140">
            <v>5138</v>
          </cell>
          <cell r="B5140">
            <v>3</v>
          </cell>
          <cell r="C5140" t="str">
            <v>096</v>
          </cell>
          <cell r="D5140" t="str">
            <v xml:space="preserve">FALMOUTH                     </v>
          </cell>
          <cell r="E5140">
            <v>3</v>
          </cell>
          <cell r="F5140" t="str">
            <v>Total FTE Average Membership</v>
          </cell>
          <cell r="G5140" t="str">
            <v xml:space="preserve"> </v>
          </cell>
        </row>
        <row r="5141">
          <cell r="A5141">
            <v>5139</v>
          </cell>
          <cell r="B5141">
            <v>4</v>
          </cell>
          <cell r="C5141" t="str">
            <v>096</v>
          </cell>
          <cell r="D5141" t="str">
            <v xml:space="preserve">FALMOUTH                     </v>
          </cell>
          <cell r="E5141">
            <v>4</v>
          </cell>
          <cell r="F5141" t="str">
            <v>Administration</v>
          </cell>
          <cell r="G5141" t="str">
            <v xml:space="preserve"> </v>
          </cell>
          <cell r="I5141">
            <v>1660235</v>
          </cell>
          <cell r="J5141">
            <v>0</v>
          </cell>
          <cell r="K5141">
            <v>1660235</v>
          </cell>
          <cell r="L5141">
            <v>3.0377322783794409</v>
          </cell>
          <cell r="M5141">
            <v>448.34863624088575</v>
          </cell>
        </row>
        <row r="5142">
          <cell r="A5142">
            <v>5140</v>
          </cell>
          <cell r="B5142">
            <v>5</v>
          </cell>
          <cell r="C5142" t="str">
            <v>096</v>
          </cell>
          <cell r="D5142" t="str">
            <v xml:space="preserve">FALMOUTH                     </v>
          </cell>
          <cell r="E5142">
            <v>0</v>
          </cell>
          <cell r="G5142">
            <v>8300</v>
          </cell>
          <cell r="H5142" t="str">
            <v>School Committee (1110)</v>
          </cell>
          <cell r="I5142">
            <v>16064</v>
          </cell>
          <cell r="J5142">
            <v>0</v>
          </cell>
          <cell r="K5142">
            <v>16064</v>
          </cell>
          <cell r="L5142">
            <v>2.9392303691879368E-2</v>
          </cell>
          <cell r="M5142">
            <v>4.3381042398055634</v>
          </cell>
        </row>
        <row r="5143">
          <cell r="A5143">
            <v>5141</v>
          </cell>
          <cell r="B5143">
            <v>6</v>
          </cell>
          <cell r="C5143" t="str">
            <v>096</v>
          </cell>
          <cell r="D5143" t="str">
            <v xml:space="preserve">FALMOUTH                     </v>
          </cell>
          <cell r="E5143">
            <v>0</v>
          </cell>
          <cell r="G5143">
            <v>8305</v>
          </cell>
          <cell r="H5143" t="str">
            <v>Superintendent (1210)</v>
          </cell>
          <cell r="I5143">
            <v>364927</v>
          </cell>
          <cell r="J5143">
            <v>0</v>
          </cell>
          <cell r="K5143">
            <v>364927</v>
          </cell>
          <cell r="L5143">
            <v>0.66770699759502383</v>
          </cell>
          <cell r="M5143">
            <v>98.549014312719422</v>
          </cell>
        </row>
        <row r="5144">
          <cell r="A5144">
            <v>5142</v>
          </cell>
          <cell r="B5144">
            <v>7</v>
          </cell>
          <cell r="C5144" t="str">
            <v>096</v>
          </cell>
          <cell r="D5144" t="str">
            <v xml:space="preserve">FALMOUTH                     </v>
          </cell>
          <cell r="E5144">
            <v>0</v>
          </cell>
          <cell r="G5144">
            <v>8310</v>
          </cell>
          <cell r="H5144" t="str">
            <v>Assistant Superintendents (1220)</v>
          </cell>
          <cell r="I5144">
            <v>93972</v>
          </cell>
          <cell r="J5144">
            <v>0</v>
          </cell>
          <cell r="K5144">
            <v>93972</v>
          </cell>
          <cell r="L5144">
            <v>0.17194058531706224</v>
          </cell>
          <cell r="M5144">
            <v>25.377261679719147</v>
          </cell>
        </row>
        <row r="5145">
          <cell r="A5145">
            <v>5143</v>
          </cell>
          <cell r="B5145">
            <v>8</v>
          </cell>
          <cell r="C5145" t="str">
            <v>096</v>
          </cell>
          <cell r="D5145" t="str">
            <v xml:space="preserve">FALMOUTH                     </v>
          </cell>
          <cell r="E5145">
            <v>0</v>
          </cell>
          <cell r="G5145">
            <v>8315</v>
          </cell>
          <cell r="H5145" t="str">
            <v>Other District-Wide Administration (1230)</v>
          </cell>
          <cell r="I5145">
            <v>109000</v>
          </cell>
          <cell r="J5145">
            <v>0</v>
          </cell>
          <cell r="K5145">
            <v>109000</v>
          </cell>
          <cell r="L5145">
            <v>0.19943731962243844</v>
          </cell>
          <cell r="M5145">
            <v>29.4355927626249</v>
          </cell>
        </row>
        <row r="5146">
          <cell r="A5146">
            <v>5144</v>
          </cell>
          <cell r="B5146">
            <v>9</v>
          </cell>
          <cell r="C5146" t="str">
            <v>096</v>
          </cell>
          <cell r="D5146" t="str">
            <v xml:space="preserve">FALMOUTH                     </v>
          </cell>
          <cell r="E5146">
            <v>0</v>
          </cell>
          <cell r="G5146">
            <v>8320</v>
          </cell>
          <cell r="H5146" t="str">
            <v>Business and Finance (1410)</v>
          </cell>
          <cell r="I5146">
            <v>355973</v>
          </cell>
          <cell r="J5146">
            <v>0</v>
          </cell>
          <cell r="K5146">
            <v>355973</v>
          </cell>
          <cell r="L5146">
            <v>0.65132386218310345</v>
          </cell>
          <cell r="M5146">
            <v>96.130974885228198</v>
          </cell>
        </row>
        <row r="5147">
          <cell r="A5147">
            <v>5145</v>
          </cell>
          <cell r="B5147">
            <v>10</v>
          </cell>
          <cell r="C5147" t="str">
            <v>096</v>
          </cell>
          <cell r="D5147" t="str">
            <v xml:space="preserve">FALMOUTH                     </v>
          </cell>
          <cell r="E5147">
            <v>0</v>
          </cell>
          <cell r="G5147">
            <v>8325</v>
          </cell>
          <cell r="H5147" t="str">
            <v>Human Resources and Benefits (1420)</v>
          </cell>
          <cell r="I5147">
            <v>68109</v>
          </cell>
          <cell r="J5147">
            <v>0</v>
          </cell>
          <cell r="K5147">
            <v>68109</v>
          </cell>
          <cell r="L5147">
            <v>0.12461904956114367</v>
          </cell>
          <cell r="M5147">
            <v>18.392924655684581</v>
          </cell>
        </row>
        <row r="5148">
          <cell r="A5148">
            <v>5146</v>
          </cell>
          <cell r="B5148">
            <v>11</v>
          </cell>
          <cell r="C5148" t="str">
            <v>096</v>
          </cell>
          <cell r="D5148" t="str">
            <v xml:space="preserve">FALMOUTH                     </v>
          </cell>
          <cell r="E5148">
            <v>0</v>
          </cell>
          <cell r="G5148">
            <v>8330</v>
          </cell>
          <cell r="H5148" t="str">
            <v>Legal Service For School Committee (1430)</v>
          </cell>
          <cell r="I5148">
            <v>60864</v>
          </cell>
          <cell r="J5148">
            <v>0</v>
          </cell>
          <cell r="K5148">
            <v>60864</v>
          </cell>
          <cell r="L5148">
            <v>0.11136287175688159</v>
          </cell>
          <cell r="M5148">
            <v>16.436402916554144</v>
          </cell>
        </row>
        <row r="5149">
          <cell r="A5149">
            <v>5147</v>
          </cell>
          <cell r="B5149">
            <v>12</v>
          </cell>
          <cell r="C5149" t="str">
            <v>096</v>
          </cell>
          <cell r="D5149" t="str">
            <v xml:space="preserve">FALMOUTH                     </v>
          </cell>
          <cell r="E5149">
            <v>0</v>
          </cell>
          <cell r="G5149">
            <v>8335</v>
          </cell>
          <cell r="H5149" t="str">
            <v>Legal Settlements (1435)</v>
          </cell>
          <cell r="I5149">
            <v>0</v>
          </cell>
          <cell r="J5149">
            <v>0</v>
          </cell>
          <cell r="K5149">
            <v>0</v>
          </cell>
          <cell r="L5149">
            <v>0</v>
          </cell>
          <cell r="M5149">
            <v>0</v>
          </cell>
        </row>
        <row r="5150">
          <cell r="A5150">
            <v>5148</v>
          </cell>
          <cell r="B5150">
            <v>13</v>
          </cell>
          <cell r="C5150" t="str">
            <v>096</v>
          </cell>
          <cell r="D5150" t="str">
            <v xml:space="preserve">FALMOUTH                     </v>
          </cell>
          <cell r="E5150">
            <v>0</v>
          </cell>
          <cell r="G5150">
            <v>8340</v>
          </cell>
          <cell r="H5150" t="str">
            <v>District-wide Information Mgmt and Tech (1450)</v>
          </cell>
          <cell r="I5150">
            <v>591326</v>
          </cell>
          <cell r="J5150">
            <v>0</v>
          </cell>
          <cell r="K5150">
            <v>591326</v>
          </cell>
          <cell r="L5150">
            <v>1.0819492886519086</v>
          </cell>
          <cell r="M5150">
            <v>159.68836078854983</v>
          </cell>
        </row>
        <row r="5151">
          <cell r="A5151">
            <v>5149</v>
          </cell>
          <cell r="B5151">
            <v>14</v>
          </cell>
          <cell r="C5151" t="str">
            <v>096</v>
          </cell>
          <cell r="D5151" t="str">
            <v xml:space="preserve">FALMOUTH                     </v>
          </cell>
          <cell r="E5151">
            <v>5</v>
          </cell>
          <cell r="F5151" t="str">
            <v xml:space="preserve">Instructional Leadership </v>
          </cell>
          <cell r="I5151">
            <v>2580306</v>
          </cell>
          <cell r="J5151">
            <v>3930</v>
          </cell>
          <cell r="K5151">
            <v>2584236</v>
          </cell>
          <cell r="L5151">
            <v>4.7283770744202922</v>
          </cell>
          <cell r="M5151">
            <v>697.87631650013498</v>
          </cell>
        </row>
        <row r="5152">
          <cell r="A5152">
            <v>5150</v>
          </cell>
          <cell r="B5152">
            <v>15</v>
          </cell>
          <cell r="C5152" t="str">
            <v>096</v>
          </cell>
          <cell r="D5152" t="str">
            <v xml:space="preserve">FALMOUTH                     </v>
          </cell>
          <cell r="E5152">
            <v>0</v>
          </cell>
          <cell r="G5152">
            <v>8345</v>
          </cell>
          <cell r="H5152" t="str">
            <v>Curriculum Directors  (Supervisory) (2110)</v>
          </cell>
          <cell r="I5152">
            <v>0</v>
          </cell>
          <cell r="J5152">
            <v>3930</v>
          </cell>
          <cell r="K5152">
            <v>3930</v>
          </cell>
          <cell r="L5152">
            <v>7.1907217074879178E-3</v>
          </cell>
          <cell r="M5152">
            <v>1.0613016473129895</v>
          </cell>
        </row>
        <row r="5153">
          <cell r="A5153">
            <v>5151</v>
          </cell>
          <cell r="B5153">
            <v>16</v>
          </cell>
          <cell r="C5153" t="str">
            <v>096</v>
          </cell>
          <cell r="D5153" t="str">
            <v xml:space="preserve">FALMOUTH                     </v>
          </cell>
          <cell r="E5153">
            <v>0</v>
          </cell>
          <cell r="G5153">
            <v>8350</v>
          </cell>
          <cell r="H5153" t="str">
            <v>Department Heads  (Non-Supervisory) (2120)</v>
          </cell>
          <cell r="I5153">
            <v>224244</v>
          </cell>
          <cell r="J5153">
            <v>0</v>
          </cell>
          <cell r="K5153">
            <v>224244</v>
          </cell>
          <cell r="L5153">
            <v>0.41029928716893654</v>
          </cell>
          <cell r="M5153">
            <v>60.557385903321631</v>
          </cell>
        </row>
        <row r="5154">
          <cell r="A5154">
            <v>5152</v>
          </cell>
          <cell r="B5154">
            <v>17</v>
          </cell>
          <cell r="C5154" t="str">
            <v>096</v>
          </cell>
          <cell r="D5154" t="str">
            <v xml:space="preserve">FALMOUTH                     </v>
          </cell>
          <cell r="E5154">
            <v>0</v>
          </cell>
          <cell r="G5154">
            <v>8355</v>
          </cell>
          <cell r="H5154" t="str">
            <v>School Leadership-Building (2210)</v>
          </cell>
          <cell r="I5154">
            <v>2130994</v>
          </cell>
          <cell r="J5154">
            <v>0</v>
          </cell>
          <cell r="K5154">
            <v>2130994</v>
          </cell>
          <cell r="L5154">
            <v>3.8990801054265924</v>
          </cell>
          <cell r="M5154">
            <v>575.47772076694571</v>
          </cell>
        </row>
        <row r="5155">
          <cell r="A5155">
            <v>5153</v>
          </cell>
          <cell r="B5155">
            <v>18</v>
          </cell>
          <cell r="C5155" t="str">
            <v>096</v>
          </cell>
          <cell r="D5155" t="str">
            <v xml:space="preserve">FALMOUTH                     </v>
          </cell>
          <cell r="E5155">
            <v>0</v>
          </cell>
          <cell r="G5155">
            <v>8360</v>
          </cell>
          <cell r="H5155" t="str">
            <v>Curriculum Leaders/Dept Heads-Building Level (2220)</v>
          </cell>
          <cell r="I5155">
            <v>0</v>
          </cell>
          <cell r="J5155">
            <v>0</v>
          </cell>
          <cell r="K5155">
            <v>0</v>
          </cell>
          <cell r="L5155">
            <v>0</v>
          </cell>
          <cell r="M5155">
            <v>0</v>
          </cell>
        </row>
        <row r="5156">
          <cell r="A5156">
            <v>5154</v>
          </cell>
          <cell r="B5156">
            <v>19</v>
          </cell>
          <cell r="C5156" t="str">
            <v>096</v>
          </cell>
          <cell r="D5156" t="str">
            <v xml:space="preserve">FALMOUTH                     </v>
          </cell>
          <cell r="E5156">
            <v>0</v>
          </cell>
          <cell r="G5156">
            <v>8365</v>
          </cell>
          <cell r="H5156" t="str">
            <v>Building Technology (2250)</v>
          </cell>
          <cell r="I5156">
            <v>225068</v>
          </cell>
          <cell r="J5156">
            <v>0</v>
          </cell>
          <cell r="K5156">
            <v>225068</v>
          </cell>
          <cell r="L5156">
            <v>0.41180696011727502</v>
          </cell>
          <cell r="M5156">
            <v>60.779908182554685</v>
          </cell>
        </row>
        <row r="5157">
          <cell r="A5157">
            <v>5155</v>
          </cell>
          <cell r="B5157">
            <v>20</v>
          </cell>
          <cell r="C5157" t="str">
            <v>096</v>
          </cell>
          <cell r="D5157" t="str">
            <v xml:space="preserve">FALMOUTH                     </v>
          </cell>
          <cell r="E5157">
            <v>0</v>
          </cell>
          <cell r="G5157">
            <v>8380</v>
          </cell>
          <cell r="H5157" t="str">
            <v>Instructional Coordinators and Team Leaders (2315)</v>
          </cell>
          <cell r="I5157">
            <v>0</v>
          </cell>
          <cell r="J5157">
            <v>0</v>
          </cell>
          <cell r="K5157">
            <v>0</v>
          </cell>
          <cell r="L5157">
            <v>0</v>
          </cell>
          <cell r="M5157">
            <v>0</v>
          </cell>
        </row>
        <row r="5158">
          <cell r="A5158">
            <v>5156</v>
          </cell>
          <cell r="B5158">
            <v>21</v>
          </cell>
          <cell r="C5158" t="str">
            <v>096</v>
          </cell>
          <cell r="D5158" t="str">
            <v xml:space="preserve">FALMOUTH                     </v>
          </cell>
          <cell r="E5158">
            <v>6</v>
          </cell>
          <cell r="F5158" t="str">
            <v>Classroom and Specialist Teachers</v>
          </cell>
          <cell r="I5158">
            <v>19120577</v>
          </cell>
          <cell r="J5158">
            <v>1631267</v>
          </cell>
          <cell r="K5158">
            <v>20751844</v>
          </cell>
          <cell r="L5158">
            <v>37.969652702596157</v>
          </cell>
          <cell r="M5158">
            <v>5604.0626519038615</v>
          </cell>
        </row>
        <row r="5159">
          <cell r="A5159">
            <v>5157</v>
          </cell>
          <cell r="B5159">
            <v>22</v>
          </cell>
          <cell r="C5159" t="str">
            <v>096</v>
          </cell>
          <cell r="D5159" t="str">
            <v xml:space="preserve">FALMOUTH                     </v>
          </cell>
          <cell r="E5159">
            <v>0</v>
          </cell>
          <cell r="G5159">
            <v>8370</v>
          </cell>
          <cell r="H5159" t="str">
            <v>Teachers, Classroom (2305)</v>
          </cell>
          <cell r="I5159">
            <v>19120577</v>
          </cell>
          <cell r="J5159">
            <v>1631267</v>
          </cell>
          <cell r="K5159">
            <v>20751844</v>
          </cell>
          <cell r="L5159">
            <v>37.969652702596157</v>
          </cell>
          <cell r="M5159">
            <v>5604.0626519038615</v>
          </cell>
        </row>
        <row r="5160">
          <cell r="A5160">
            <v>5158</v>
          </cell>
          <cell r="B5160">
            <v>23</v>
          </cell>
          <cell r="C5160" t="str">
            <v>096</v>
          </cell>
          <cell r="D5160" t="str">
            <v xml:space="preserve">FALMOUTH                     </v>
          </cell>
          <cell r="E5160">
            <v>0</v>
          </cell>
          <cell r="G5160">
            <v>8375</v>
          </cell>
          <cell r="H5160" t="str">
            <v>Teachers, Specialists  (2310)</v>
          </cell>
          <cell r="I5160">
            <v>0</v>
          </cell>
          <cell r="J5160">
            <v>0</v>
          </cell>
          <cell r="K5160">
            <v>0</v>
          </cell>
          <cell r="L5160">
            <v>0</v>
          </cell>
          <cell r="M5160">
            <v>0</v>
          </cell>
        </row>
        <row r="5161">
          <cell r="A5161">
            <v>5159</v>
          </cell>
          <cell r="B5161">
            <v>24</v>
          </cell>
          <cell r="C5161" t="str">
            <v>096</v>
          </cell>
          <cell r="D5161" t="str">
            <v xml:space="preserve">FALMOUTH                     </v>
          </cell>
          <cell r="E5161">
            <v>7</v>
          </cell>
          <cell r="F5161" t="str">
            <v>Other Teaching Services</v>
          </cell>
          <cell r="I5161">
            <v>3316742</v>
          </cell>
          <cell r="J5161">
            <v>251566</v>
          </cell>
          <cell r="K5161">
            <v>3568308</v>
          </cell>
          <cell r="L5161">
            <v>6.5289337899752669</v>
          </cell>
          <cell r="M5161">
            <v>963.62624898730758</v>
          </cell>
        </row>
        <row r="5162">
          <cell r="A5162">
            <v>5160</v>
          </cell>
          <cell r="B5162">
            <v>25</v>
          </cell>
          <cell r="C5162" t="str">
            <v>096</v>
          </cell>
          <cell r="D5162" t="str">
            <v xml:space="preserve">FALMOUTH                     </v>
          </cell>
          <cell r="E5162">
            <v>0</v>
          </cell>
          <cell r="G5162">
            <v>8385</v>
          </cell>
          <cell r="H5162" t="str">
            <v>Medical/ Therapeutic Services (2320)</v>
          </cell>
          <cell r="I5162">
            <v>299588</v>
          </cell>
          <cell r="J5162">
            <v>0</v>
          </cell>
          <cell r="K5162">
            <v>299588</v>
          </cell>
          <cell r="L5162">
            <v>0.54815621753254207</v>
          </cell>
          <cell r="M5162">
            <v>80.904131785039155</v>
          </cell>
        </row>
        <row r="5163">
          <cell r="A5163">
            <v>5161</v>
          </cell>
          <cell r="B5163">
            <v>26</v>
          </cell>
          <cell r="C5163" t="str">
            <v>096</v>
          </cell>
          <cell r="D5163" t="str">
            <v xml:space="preserve">FALMOUTH                     </v>
          </cell>
          <cell r="E5163">
            <v>0</v>
          </cell>
          <cell r="G5163">
            <v>8390</v>
          </cell>
          <cell r="H5163" t="str">
            <v>Substitute Teachers (2325)</v>
          </cell>
          <cell r="I5163">
            <v>386154</v>
          </cell>
          <cell r="J5163">
            <v>0</v>
          </cell>
          <cell r="K5163">
            <v>386154</v>
          </cell>
          <cell r="L5163">
            <v>0.70654604331635862</v>
          </cell>
          <cell r="M5163">
            <v>104.28139346475831</v>
          </cell>
        </row>
        <row r="5164">
          <cell r="A5164">
            <v>5162</v>
          </cell>
          <cell r="B5164">
            <v>27</v>
          </cell>
          <cell r="C5164" t="str">
            <v>096</v>
          </cell>
          <cell r="D5164" t="str">
            <v xml:space="preserve">FALMOUTH                     </v>
          </cell>
          <cell r="E5164">
            <v>0</v>
          </cell>
          <cell r="G5164">
            <v>8395</v>
          </cell>
          <cell r="H5164" t="str">
            <v>Non-Clerical Paraprofs./Instructional Assistants (2330)</v>
          </cell>
          <cell r="I5164">
            <v>2160074</v>
          </cell>
          <cell r="J5164">
            <v>251566</v>
          </cell>
          <cell r="K5164">
            <v>2411640</v>
          </cell>
          <cell r="L5164">
            <v>4.412578142149151</v>
          </cell>
          <cell r="M5164">
            <v>651.26654064272213</v>
          </cell>
        </row>
        <row r="5165">
          <cell r="A5165">
            <v>5163</v>
          </cell>
          <cell r="B5165">
            <v>28</v>
          </cell>
          <cell r="C5165" t="str">
            <v>096</v>
          </cell>
          <cell r="D5165" t="str">
            <v xml:space="preserve">FALMOUTH                     </v>
          </cell>
          <cell r="E5165">
            <v>0</v>
          </cell>
          <cell r="G5165">
            <v>8400</v>
          </cell>
          <cell r="H5165" t="str">
            <v>Librarians and Media Center Directors (2340)</v>
          </cell>
          <cell r="I5165">
            <v>470926</v>
          </cell>
          <cell r="J5165">
            <v>0</v>
          </cell>
          <cell r="K5165">
            <v>470926</v>
          </cell>
          <cell r="L5165">
            <v>0.86165338697721505</v>
          </cell>
          <cell r="M5165">
            <v>127.17418309478801</v>
          </cell>
        </row>
        <row r="5166">
          <cell r="A5166">
            <v>5164</v>
          </cell>
          <cell r="B5166">
            <v>29</v>
          </cell>
          <cell r="C5166" t="str">
            <v>096</v>
          </cell>
          <cell r="D5166" t="str">
            <v xml:space="preserve">FALMOUTH                     </v>
          </cell>
          <cell r="E5166">
            <v>8</v>
          </cell>
          <cell r="F5166" t="str">
            <v>Professional Development</v>
          </cell>
          <cell r="I5166">
            <v>487417</v>
          </cell>
          <cell r="J5166">
            <v>4514</v>
          </cell>
          <cell r="K5166">
            <v>491931</v>
          </cell>
          <cell r="L5166">
            <v>0.900086239258585</v>
          </cell>
          <cell r="M5166">
            <v>132.84661085606265</v>
          </cell>
        </row>
        <row r="5167">
          <cell r="A5167">
            <v>5165</v>
          </cell>
          <cell r="B5167">
            <v>30</v>
          </cell>
          <cell r="C5167" t="str">
            <v>096</v>
          </cell>
          <cell r="D5167" t="str">
            <v xml:space="preserve">FALMOUTH                     </v>
          </cell>
          <cell r="E5167">
            <v>0</v>
          </cell>
          <cell r="G5167">
            <v>8405</v>
          </cell>
          <cell r="H5167" t="str">
            <v>Professional Development Leadership (2351)</v>
          </cell>
          <cell r="I5167">
            <v>93972</v>
          </cell>
          <cell r="J5167">
            <v>4514</v>
          </cell>
          <cell r="K5167">
            <v>98486</v>
          </cell>
          <cell r="L5167">
            <v>0.18019985192968324</v>
          </cell>
          <cell r="M5167">
            <v>26.596273291925467</v>
          </cell>
        </row>
        <row r="5168">
          <cell r="A5168">
            <v>5166</v>
          </cell>
          <cell r="B5168">
            <v>31</v>
          </cell>
          <cell r="C5168" t="str">
            <v>096</v>
          </cell>
          <cell r="D5168" t="str">
            <v xml:space="preserve">FALMOUTH                     </v>
          </cell>
          <cell r="E5168">
            <v>0</v>
          </cell>
          <cell r="G5168">
            <v>8410</v>
          </cell>
          <cell r="H5168" t="str">
            <v>Teacher/Instructional Staff-Professional Days (2353)</v>
          </cell>
          <cell r="I5168">
            <v>190687</v>
          </cell>
          <cell r="J5168">
            <v>0</v>
          </cell>
          <cell r="K5168">
            <v>190687</v>
          </cell>
          <cell r="L5168">
            <v>0.34890003822792587</v>
          </cell>
          <cell r="M5168">
            <v>51.495274102079392</v>
          </cell>
        </row>
        <row r="5169">
          <cell r="A5169">
            <v>5167</v>
          </cell>
          <cell r="B5169">
            <v>32</v>
          </cell>
          <cell r="C5169" t="str">
            <v>096</v>
          </cell>
          <cell r="D5169" t="str">
            <v xml:space="preserve">FALMOUTH                     </v>
          </cell>
          <cell r="E5169">
            <v>0</v>
          </cell>
          <cell r="G5169">
            <v>8415</v>
          </cell>
          <cell r="H5169" t="str">
            <v>Substitutes for Instructional Staff at Prof. Dev. (2355)</v>
          </cell>
          <cell r="I5169">
            <v>38192</v>
          </cell>
          <cell r="J5169">
            <v>0</v>
          </cell>
          <cell r="K5169">
            <v>38192</v>
          </cell>
          <cell r="L5169">
            <v>6.987990927541439E-2</v>
          </cell>
          <cell r="M5169">
            <v>10.313799621928167</v>
          </cell>
        </row>
        <row r="5170">
          <cell r="A5170">
            <v>5168</v>
          </cell>
          <cell r="B5170">
            <v>33</v>
          </cell>
          <cell r="C5170" t="str">
            <v>096</v>
          </cell>
          <cell r="D5170" t="str">
            <v xml:space="preserve">FALMOUTH                     </v>
          </cell>
          <cell r="E5170">
            <v>0</v>
          </cell>
          <cell r="G5170">
            <v>8420</v>
          </cell>
          <cell r="H5170" t="str">
            <v>Prof. Dev.  Stipends, Providers and Expenses (2357)</v>
          </cell>
          <cell r="I5170">
            <v>164566</v>
          </cell>
          <cell r="J5170">
            <v>0</v>
          </cell>
          <cell r="K5170">
            <v>164566</v>
          </cell>
          <cell r="L5170">
            <v>0.30110643982556151</v>
          </cell>
          <cell r="M5170">
            <v>44.441263840129622</v>
          </cell>
        </row>
        <row r="5171">
          <cell r="A5171">
            <v>5169</v>
          </cell>
          <cell r="B5171">
            <v>34</v>
          </cell>
          <cell r="C5171" t="str">
            <v>096</v>
          </cell>
          <cell r="D5171" t="str">
            <v xml:space="preserve">FALMOUTH                     </v>
          </cell>
          <cell r="E5171">
            <v>9</v>
          </cell>
          <cell r="F5171" t="str">
            <v>Instructional Materials, Equipment and Technology</v>
          </cell>
          <cell r="I5171">
            <v>832611</v>
          </cell>
          <cell r="J5171">
            <v>858973</v>
          </cell>
          <cell r="K5171">
            <v>1691584</v>
          </cell>
          <cell r="L5171">
            <v>3.0950915493229623</v>
          </cell>
          <cell r="M5171">
            <v>456.81447475020252</v>
          </cell>
        </row>
        <row r="5172">
          <cell r="A5172">
            <v>5170</v>
          </cell>
          <cell r="B5172">
            <v>35</v>
          </cell>
          <cell r="C5172" t="str">
            <v>096</v>
          </cell>
          <cell r="D5172" t="str">
            <v xml:space="preserve">FALMOUTH                     </v>
          </cell>
          <cell r="E5172">
            <v>0</v>
          </cell>
          <cell r="G5172">
            <v>8425</v>
          </cell>
          <cell r="H5172" t="str">
            <v>Textbooks &amp; Related Software/Media/Materials (2410)</v>
          </cell>
          <cell r="I5172">
            <v>86723</v>
          </cell>
          <cell r="J5172">
            <v>0</v>
          </cell>
          <cell r="K5172">
            <v>86723</v>
          </cell>
          <cell r="L5172">
            <v>0.15867708871208008</v>
          </cell>
          <cell r="M5172">
            <v>23.419659735349715</v>
          </cell>
        </row>
        <row r="5173">
          <cell r="A5173">
            <v>5171</v>
          </cell>
          <cell r="B5173">
            <v>36</v>
          </cell>
          <cell r="C5173" t="str">
            <v>096</v>
          </cell>
          <cell r="D5173" t="str">
            <v xml:space="preserve">FALMOUTH                     </v>
          </cell>
          <cell r="E5173">
            <v>0</v>
          </cell>
          <cell r="G5173">
            <v>8430</v>
          </cell>
          <cell r="H5173" t="str">
            <v>Other Instructional Materials (2415)</v>
          </cell>
          <cell r="I5173">
            <v>51006</v>
          </cell>
          <cell r="J5173">
            <v>18557</v>
          </cell>
          <cell r="K5173">
            <v>69563</v>
          </cell>
          <cell r="L5173">
            <v>0.1272794336228962</v>
          </cell>
          <cell r="M5173">
            <v>18.785579260059411</v>
          </cell>
        </row>
        <row r="5174">
          <cell r="A5174">
            <v>5172</v>
          </cell>
          <cell r="B5174">
            <v>37</v>
          </cell>
          <cell r="C5174" t="str">
            <v>096</v>
          </cell>
          <cell r="D5174" t="str">
            <v xml:space="preserve">FALMOUTH                     </v>
          </cell>
          <cell r="E5174">
            <v>0</v>
          </cell>
          <cell r="G5174">
            <v>8435</v>
          </cell>
          <cell r="H5174" t="str">
            <v>Instructional Equipment (2420)</v>
          </cell>
          <cell r="I5174">
            <v>12373</v>
          </cell>
          <cell r="J5174">
            <v>0</v>
          </cell>
          <cell r="K5174">
            <v>12373</v>
          </cell>
          <cell r="L5174">
            <v>2.2638880327416795E-2</v>
          </cell>
          <cell r="M5174">
            <v>3.3413448555225491</v>
          </cell>
        </row>
        <row r="5175">
          <cell r="A5175">
            <v>5173</v>
          </cell>
          <cell r="B5175">
            <v>38</v>
          </cell>
          <cell r="C5175" t="str">
            <v>096</v>
          </cell>
          <cell r="D5175" t="str">
            <v xml:space="preserve">FALMOUTH                     </v>
          </cell>
          <cell r="E5175">
            <v>0</v>
          </cell>
          <cell r="G5175">
            <v>8440</v>
          </cell>
          <cell r="H5175" t="str">
            <v>General Supplies (2430)</v>
          </cell>
          <cell r="I5175">
            <v>235674</v>
          </cell>
          <cell r="J5175">
            <v>119074</v>
          </cell>
          <cell r="K5175">
            <v>354748</v>
          </cell>
          <cell r="L5175">
            <v>0.64908247946257602</v>
          </cell>
          <cell r="M5175">
            <v>95.800162030785856</v>
          </cell>
        </row>
        <row r="5176">
          <cell r="A5176">
            <v>5174</v>
          </cell>
          <cell r="B5176">
            <v>39</v>
          </cell>
          <cell r="C5176" t="str">
            <v>096</v>
          </cell>
          <cell r="D5176" t="str">
            <v xml:space="preserve">FALMOUTH                     </v>
          </cell>
          <cell r="E5176">
            <v>0</v>
          </cell>
          <cell r="G5176">
            <v>8445</v>
          </cell>
          <cell r="H5176" t="str">
            <v>Other Instructional Services (2440)</v>
          </cell>
          <cell r="I5176">
            <v>285801</v>
          </cell>
          <cell r="J5176">
            <v>698259</v>
          </cell>
          <cell r="K5176">
            <v>984060</v>
          </cell>
          <cell r="L5176">
            <v>1.8005347591528145</v>
          </cell>
          <cell r="M5176">
            <v>265.7466918714556</v>
          </cell>
        </row>
        <row r="5177">
          <cell r="A5177">
            <v>5175</v>
          </cell>
          <cell r="B5177">
            <v>40</v>
          </cell>
          <cell r="C5177" t="str">
            <v>096</v>
          </cell>
          <cell r="D5177" t="str">
            <v xml:space="preserve">FALMOUTH                     </v>
          </cell>
          <cell r="E5177">
            <v>0</v>
          </cell>
          <cell r="G5177">
            <v>8450</v>
          </cell>
          <cell r="H5177" t="str">
            <v>Classroom Instructional Technology (2451)</v>
          </cell>
          <cell r="I5177">
            <v>127121</v>
          </cell>
          <cell r="J5177">
            <v>23083</v>
          </cell>
          <cell r="K5177">
            <v>150204</v>
          </cell>
          <cell r="L5177">
            <v>0.27482828584008023</v>
          </cell>
          <cell r="M5177">
            <v>40.562786929516605</v>
          </cell>
        </row>
        <row r="5178">
          <cell r="A5178">
            <v>5176</v>
          </cell>
          <cell r="B5178">
            <v>41</v>
          </cell>
          <cell r="C5178" t="str">
            <v>096</v>
          </cell>
          <cell r="D5178" t="str">
            <v xml:space="preserve">FALMOUTH                     </v>
          </cell>
          <cell r="E5178">
            <v>0</v>
          </cell>
          <cell r="G5178">
            <v>8455</v>
          </cell>
          <cell r="H5178" t="str">
            <v>Other Instructional Hardware  (2453)</v>
          </cell>
          <cell r="I5178">
            <v>0</v>
          </cell>
          <cell r="J5178">
            <v>0</v>
          </cell>
          <cell r="K5178">
            <v>0</v>
          </cell>
          <cell r="L5178">
            <v>0</v>
          </cell>
          <cell r="M5178">
            <v>0</v>
          </cell>
        </row>
        <row r="5179">
          <cell r="A5179">
            <v>5177</v>
          </cell>
          <cell r="B5179">
            <v>42</v>
          </cell>
          <cell r="C5179" t="str">
            <v>096</v>
          </cell>
          <cell r="D5179" t="str">
            <v xml:space="preserve">FALMOUTH                     </v>
          </cell>
          <cell r="E5179">
            <v>0</v>
          </cell>
          <cell r="G5179">
            <v>8460</v>
          </cell>
          <cell r="H5179" t="str">
            <v>Instructional Software (2455)</v>
          </cell>
          <cell r="I5179">
            <v>33913</v>
          </cell>
          <cell r="J5179">
            <v>0</v>
          </cell>
          <cell r="K5179">
            <v>33913</v>
          </cell>
          <cell r="L5179">
            <v>6.2050622205098667E-2</v>
          </cell>
          <cell r="M5179">
            <v>9.158250067512828</v>
          </cell>
        </row>
        <row r="5180">
          <cell r="A5180">
            <v>5178</v>
          </cell>
          <cell r="B5180">
            <v>43</v>
          </cell>
          <cell r="C5180" t="str">
            <v>096</v>
          </cell>
          <cell r="D5180" t="str">
            <v xml:space="preserve">FALMOUTH                     </v>
          </cell>
          <cell r="E5180">
            <v>10</v>
          </cell>
          <cell r="F5180" t="str">
            <v>Guidance, Counseling and Testing</v>
          </cell>
          <cell r="I5180">
            <v>1752658</v>
          </cell>
          <cell r="J5180">
            <v>0</v>
          </cell>
          <cell r="K5180">
            <v>1752658</v>
          </cell>
          <cell r="L5180">
            <v>3.2068386581176487</v>
          </cell>
          <cell r="M5180">
            <v>473.30758844180394</v>
          </cell>
        </row>
        <row r="5181">
          <cell r="A5181">
            <v>5179</v>
          </cell>
          <cell r="B5181">
            <v>44</v>
          </cell>
          <cell r="C5181" t="str">
            <v>096</v>
          </cell>
          <cell r="D5181" t="str">
            <v xml:space="preserve">FALMOUTH                     </v>
          </cell>
          <cell r="E5181">
            <v>0</v>
          </cell>
          <cell r="G5181">
            <v>8465</v>
          </cell>
          <cell r="H5181" t="str">
            <v>Guidance and Adjustment Counselors (2710)</v>
          </cell>
          <cell r="I5181">
            <v>1338639</v>
          </cell>
          <cell r="J5181">
            <v>0</v>
          </cell>
          <cell r="K5181">
            <v>1338639</v>
          </cell>
          <cell r="L5181">
            <v>2.4493080192849668</v>
          </cell>
          <cell r="M5181">
            <v>361.50121523089388</v>
          </cell>
        </row>
        <row r="5182">
          <cell r="A5182">
            <v>5180</v>
          </cell>
          <cell r="B5182">
            <v>45</v>
          </cell>
          <cell r="C5182" t="str">
            <v>096</v>
          </cell>
          <cell r="D5182" t="str">
            <v xml:space="preserve">FALMOUTH                     </v>
          </cell>
          <cell r="E5182">
            <v>0</v>
          </cell>
          <cell r="G5182">
            <v>8470</v>
          </cell>
          <cell r="H5182" t="str">
            <v>Testing and Assessment (2720)</v>
          </cell>
          <cell r="I5182">
            <v>7907</v>
          </cell>
          <cell r="J5182">
            <v>0</v>
          </cell>
          <cell r="K5182">
            <v>7907</v>
          </cell>
          <cell r="L5182">
            <v>1.4467439323436887E-2</v>
          </cell>
          <cell r="M5182">
            <v>2.1352957061841749</v>
          </cell>
        </row>
        <row r="5183">
          <cell r="A5183">
            <v>5181</v>
          </cell>
          <cell r="B5183">
            <v>46</v>
          </cell>
          <cell r="C5183" t="str">
            <v>096</v>
          </cell>
          <cell r="D5183" t="str">
            <v xml:space="preserve">FALMOUTH                     </v>
          </cell>
          <cell r="E5183">
            <v>0</v>
          </cell>
          <cell r="G5183">
            <v>8475</v>
          </cell>
          <cell r="H5183" t="str">
            <v>Psychological Services (2800)</v>
          </cell>
          <cell r="I5183">
            <v>406112</v>
          </cell>
          <cell r="J5183">
            <v>0</v>
          </cell>
          <cell r="K5183">
            <v>406112</v>
          </cell>
          <cell r="L5183">
            <v>0.74306319950924515</v>
          </cell>
          <cell r="M5183">
            <v>109.6710775047259</v>
          </cell>
        </row>
        <row r="5184">
          <cell r="A5184">
            <v>5182</v>
          </cell>
          <cell r="B5184">
            <v>47</v>
          </cell>
          <cell r="C5184" t="str">
            <v>096</v>
          </cell>
          <cell r="D5184" t="str">
            <v xml:space="preserve">FALMOUTH                     </v>
          </cell>
          <cell r="E5184">
            <v>11</v>
          </cell>
          <cell r="F5184" t="str">
            <v>Pupil Services</v>
          </cell>
          <cell r="I5184">
            <v>3362183</v>
          </cell>
          <cell r="J5184">
            <v>1135959</v>
          </cell>
          <cell r="K5184">
            <v>4498142</v>
          </cell>
          <cell r="L5184">
            <v>8.2302512271661872</v>
          </cell>
          <cell r="M5184">
            <v>1214.7291385363219</v>
          </cell>
        </row>
        <row r="5185">
          <cell r="A5185">
            <v>5183</v>
          </cell>
          <cell r="B5185">
            <v>48</v>
          </cell>
          <cell r="C5185" t="str">
            <v>096</v>
          </cell>
          <cell r="D5185" t="str">
            <v xml:space="preserve">FALMOUTH                     </v>
          </cell>
          <cell r="E5185">
            <v>0</v>
          </cell>
          <cell r="G5185">
            <v>8485</v>
          </cell>
          <cell r="H5185" t="str">
            <v>Attendance and Parent Liaison Services (3100)</v>
          </cell>
          <cell r="I5185">
            <v>0</v>
          </cell>
          <cell r="J5185">
            <v>0</v>
          </cell>
          <cell r="K5185">
            <v>0</v>
          </cell>
          <cell r="L5185">
            <v>0</v>
          </cell>
          <cell r="M5185">
            <v>0</v>
          </cell>
        </row>
        <row r="5186">
          <cell r="A5186">
            <v>5184</v>
          </cell>
          <cell r="B5186">
            <v>49</v>
          </cell>
          <cell r="C5186" t="str">
            <v>096</v>
          </cell>
          <cell r="D5186" t="str">
            <v xml:space="preserve">FALMOUTH                     </v>
          </cell>
          <cell r="E5186">
            <v>0</v>
          </cell>
          <cell r="G5186">
            <v>8490</v>
          </cell>
          <cell r="H5186" t="str">
            <v>Medical/Health Services (3200)</v>
          </cell>
          <cell r="I5186">
            <v>496763</v>
          </cell>
          <cell r="J5186">
            <v>0</v>
          </cell>
          <cell r="K5186">
            <v>496763</v>
          </cell>
          <cell r="L5186">
            <v>0.90892735052845308</v>
          </cell>
          <cell r="M5186">
            <v>134.1514987847691</v>
          </cell>
        </row>
        <row r="5187">
          <cell r="A5187">
            <v>5185</v>
          </cell>
          <cell r="B5187">
            <v>50</v>
          </cell>
          <cell r="C5187" t="str">
            <v>096</v>
          </cell>
          <cell r="D5187" t="str">
            <v xml:space="preserve">FALMOUTH                     </v>
          </cell>
          <cell r="E5187">
            <v>0</v>
          </cell>
          <cell r="G5187">
            <v>8495</v>
          </cell>
          <cell r="H5187" t="str">
            <v>In-District Transportation (3300)</v>
          </cell>
          <cell r="I5187">
            <v>2184544</v>
          </cell>
          <cell r="J5187">
            <v>61593</v>
          </cell>
          <cell r="K5187">
            <v>2246137</v>
          </cell>
          <cell r="L5187">
            <v>4.1097572732549086</v>
          </cell>
          <cell r="M5187">
            <v>606.57223872535781</v>
          </cell>
        </row>
        <row r="5188">
          <cell r="A5188">
            <v>5186</v>
          </cell>
          <cell r="B5188">
            <v>51</v>
          </cell>
          <cell r="C5188" t="str">
            <v>096</v>
          </cell>
          <cell r="D5188" t="str">
            <v xml:space="preserve">FALMOUTH                     </v>
          </cell>
          <cell r="E5188">
            <v>0</v>
          </cell>
          <cell r="G5188">
            <v>8500</v>
          </cell>
          <cell r="H5188" t="str">
            <v>Food Salaries and Other Expenses (3400)</v>
          </cell>
          <cell r="I5188">
            <v>0</v>
          </cell>
          <cell r="J5188">
            <v>986850</v>
          </cell>
          <cell r="K5188">
            <v>986850</v>
          </cell>
          <cell r="L5188">
            <v>1.8056396226550768</v>
          </cell>
          <cell r="M5188">
            <v>266.50013502565486</v>
          </cell>
        </row>
        <row r="5189">
          <cell r="A5189">
            <v>5187</v>
          </cell>
          <cell r="B5189">
            <v>52</v>
          </cell>
          <cell r="C5189" t="str">
            <v>096</v>
          </cell>
          <cell r="D5189" t="str">
            <v xml:space="preserve">FALMOUTH                     </v>
          </cell>
          <cell r="E5189">
            <v>0</v>
          </cell>
          <cell r="G5189">
            <v>8505</v>
          </cell>
          <cell r="H5189" t="str">
            <v>Athletics (3510)</v>
          </cell>
          <cell r="I5189">
            <v>573310</v>
          </cell>
          <cell r="J5189">
            <v>87516</v>
          </cell>
          <cell r="K5189">
            <v>660826</v>
          </cell>
          <cell r="L5189">
            <v>1.2091134511634634</v>
          </cell>
          <cell r="M5189">
            <v>178.45692681609506</v>
          </cell>
        </row>
        <row r="5190">
          <cell r="A5190">
            <v>5188</v>
          </cell>
          <cell r="B5190">
            <v>53</v>
          </cell>
          <cell r="C5190" t="str">
            <v>096</v>
          </cell>
          <cell r="D5190" t="str">
            <v xml:space="preserve">FALMOUTH                     </v>
          </cell>
          <cell r="E5190">
            <v>0</v>
          </cell>
          <cell r="G5190">
            <v>8510</v>
          </cell>
          <cell r="H5190" t="str">
            <v>Other Student Body Activities (3520)</v>
          </cell>
          <cell r="I5190">
            <v>107566</v>
          </cell>
          <cell r="J5190">
            <v>0</v>
          </cell>
          <cell r="K5190">
            <v>107566</v>
          </cell>
          <cell r="L5190">
            <v>0.19681352956428635</v>
          </cell>
          <cell r="M5190">
            <v>29.048339184445044</v>
          </cell>
        </row>
        <row r="5191">
          <cell r="A5191">
            <v>5189</v>
          </cell>
          <cell r="B5191">
            <v>54</v>
          </cell>
          <cell r="C5191" t="str">
            <v>096</v>
          </cell>
          <cell r="D5191" t="str">
            <v xml:space="preserve">FALMOUTH                     </v>
          </cell>
          <cell r="E5191">
            <v>0</v>
          </cell>
          <cell r="G5191">
            <v>8515</v>
          </cell>
          <cell r="H5191" t="str">
            <v>School Security  (3600)</v>
          </cell>
          <cell r="I5191">
            <v>0</v>
          </cell>
          <cell r="J5191">
            <v>0</v>
          </cell>
          <cell r="K5191">
            <v>0</v>
          </cell>
          <cell r="L5191">
            <v>0</v>
          </cell>
          <cell r="M5191">
            <v>0</v>
          </cell>
        </row>
        <row r="5192">
          <cell r="A5192">
            <v>5190</v>
          </cell>
          <cell r="B5192">
            <v>55</v>
          </cell>
          <cell r="C5192" t="str">
            <v>096</v>
          </cell>
          <cell r="D5192" t="str">
            <v xml:space="preserve">FALMOUTH                     </v>
          </cell>
          <cell r="E5192">
            <v>12</v>
          </cell>
          <cell r="F5192" t="str">
            <v>Operations and Maintenance</v>
          </cell>
          <cell r="I5192">
            <v>4582686</v>
          </cell>
          <cell r="J5192">
            <v>31835</v>
          </cell>
          <cell r="K5192">
            <v>4614521</v>
          </cell>
          <cell r="L5192">
            <v>8.4431899044170109</v>
          </cell>
          <cell r="M5192">
            <v>1246.1574399135836</v>
          </cell>
        </row>
        <row r="5193">
          <cell r="A5193">
            <v>5191</v>
          </cell>
          <cell r="B5193">
            <v>56</v>
          </cell>
          <cell r="C5193" t="str">
            <v>096</v>
          </cell>
          <cell r="D5193" t="str">
            <v xml:space="preserve">FALMOUTH                     </v>
          </cell>
          <cell r="E5193">
            <v>0</v>
          </cell>
          <cell r="G5193">
            <v>8520</v>
          </cell>
          <cell r="H5193" t="str">
            <v>Custodial Services (4110)</v>
          </cell>
          <cell r="I5193">
            <v>1860287</v>
          </cell>
          <cell r="J5193">
            <v>0</v>
          </cell>
          <cell r="K5193">
            <v>1860287</v>
          </cell>
          <cell r="L5193">
            <v>3.4037674587932765</v>
          </cell>
          <cell r="M5193">
            <v>502.37294085876317</v>
          </cell>
        </row>
        <row r="5194">
          <cell r="A5194">
            <v>5192</v>
          </cell>
          <cell r="B5194">
            <v>57</v>
          </cell>
          <cell r="C5194" t="str">
            <v>096</v>
          </cell>
          <cell r="D5194" t="str">
            <v xml:space="preserve">FALMOUTH                     </v>
          </cell>
          <cell r="E5194">
            <v>0</v>
          </cell>
          <cell r="G5194">
            <v>8525</v>
          </cell>
          <cell r="H5194" t="str">
            <v>Heating of Buildings (4120)</v>
          </cell>
          <cell r="I5194">
            <v>438830</v>
          </cell>
          <cell r="J5194">
            <v>0</v>
          </cell>
          <cell r="K5194">
            <v>438830</v>
          </cell>
          <cell r="L5194">
            <v>0.80292732999921712</v>
          </cell>
          <cell r="M5194">
            <v>118.50661625708885</v>
          </cell>
        </row>
        <row r="5195">
          <cell r="A5195">
            <v>5193</v>
          </cell>
          <cell r="B5195">
            <v>58</v>
          </cell>
          <cell r="C5195" t="str">
            <v>096</v>
          </cell>
          <cell r="D5195" t="str">
            <v xml:space="preserve">FALMOUTH                     </v>
          </cell>
          <cell r="E5195">
            <v>0</v>
          </cell>
          <cell r="G5195">
            <v>8530</v>
          </cell>
          <cell r="H5195" t="str">
            <v>Utility Services (4130)</v>
          </cell>
          <cell r="I5195">
            <v>864778</v>
          </cell>
          <cell r="J5195">
            <v>0</v>
          </cell>
          <cell r="K5195">
            <v>864778</v>
          </cell>
          <cell r="L5195">
            <v>1.5822844622793859</v>
          </cell>
          <cell r="M5195">
            <v>233.53443154199297</v>
          </cell>
        </row>
        <row r="5196">
          <cell r="A5196">
            <v>5194</v>
          </cell>
          <cell r="B5196">
            <v>59</v>
          </cell>
          <cell r="C5196" t="str">
            <v>096</v>
          </cell>
          <cell r="D5196" t="str">
            <v xml:space="preserve">FALMOUTH                     </v>
          </cell>
          <cell r="E5196">
            <v>0</v>
          </cell>
          <cell r="G5196">
            <v>8535</v>
          </cell>
          <cell r="H5196" t="str">
            <v>Maintenance of Grounds (4210)</v>
          </cell>
          <cell r="I5196">
            <v>464405</v>
          </cell>
          <cell r="J5196">
            <v>0</v>
          </cell>
          <cell r="K5196">
            <v>464405</v>
          </cell>
          <cell r="L5196">
            <v>0.84972191210328918</v>
          </cell>
          <cell r="M5196">
            <v>125.41317850391574</v>
          </cell>
        </row>
        <row r="5197">
          <cell r="A5197">
            <v>5195</v>
          </cell>
          <cell r="B5197">
            <v>60</v>
          </cell>
          <cell r="C5197" t="str">
            <v>096</v>
          </cell>
          <cell r="D5197" t="str">
            <v xml:space="preserve">FALMOUTH                     </v>
          </cell>
          <cell r="E5197">
            <v>0</v>
          </cell>
          <cell r="G5197">
            <v>8540</v>
          </cell>
          <cell r="H5197" t="str">
            <v>Maintenance of Buildings (4220)</v>
          </cell>
          <cell r="I5197">
            <v>723417</v>
          </cell>
          <cell r="J5197">
            <v>31835</v>
          </cell>
          <cell r="K5197">
            <v>755252</v>
          </cell>
          <cell r="L5197">
            <v>1.3818847203622557</v>
          </cell>
          <cell r="M5197">
            <v>203.95679179044018</v>
          </cell>
        </row>
        <row r="5198">
          <cell r="A5198">
            <v>5196</v>
          </cell>
          <cell r="B5198">
            <v>61</v>
          </cell>
          <cell r="C5198" t="str">
            <v>096</v>
          </cell>
          <cell r="D5198" t="str">
            <v xml:space="preserve">FALMOUTH                     </v>
          </cell>
          <cell r="E5198">
            <v>0</v>
          </cell>
          <cell r="G5198">
            <v>8545</v>
          </cell>
          <cell r="H5198" t="str">
            <v>Building Security System (4225)</v>
          </cell>
          <cell r="I5198">
            <v>0</v>
          </cell>
          <cell r="J5198">
            <v>0</v>
          </cell>
          <cell r="K5198">
            <v>0</v>
          </cell>
          <cell r="L5198">
            <v>0</v>
          </cell>
          <cell r="M5198">
            <v>0</v>
          </cell>
        </row>
        <row r="5199">
          <cell r="A5199">
            <v>5197</v>
          </cell>
          <cell r="B5199">
            <v>62</v>
          </cell>
          <cell r="C5199" t="str">
            <v>096</v>
          </cell>
          <cell r="D5199" t="str">
            <v xml:space="preserve">FALMOUTH                     </v>
          </cell>
          <cell r="E5199">
            <v>0</v>
          </cell>
          <cell r="G5199">
            <v>8550</v>
          </cell>
          <cell r="H5199" t="str">
            <v>Maintenance of Equipment (4230)</v>
          </cell>
          <cell r="I5199">
            <v>197835</v>
          </cell>
          <cell r="J5199">
            <v>0</v>
          </cell>
          <cell r="K5199">
            <v>197835</v>
          </cell>
          <cell r="L5199">
            <v>0.36197873511472578</v>
          </cell>
          <cell r="M5199">
            <v>53.425600864164188</v>
          </cell>
        </row>
        <row r="5200">
          <cell r="A5200">
            <v>5198</v>
          </cell>
          <cell r="B5200">
            <v>63</v>
          </cell>
          <cell r="C5200" t="str">
            <v>096</v>
          </cell>
          <cell r="D5200" t="str">
            <v xml:space="preserve">FALMOUTH                     </v>
          </cell>
          <cell r="E5200">
            <v>0</v>
          </cell>
          <cell r="G5200">
            <v>8555</v>
          </cell>
          <cell r="H5200" t="str">
            <v xml:space="preserve">Extraordinary Maintenance (4300)   </v>
          </cell>
          <cell r="I5200">
            <v>0</v>
          </cell>
          <cell r="J5200">
            <v>0</v>
          </cell>
          <cell r="K5200">
            <v>0</v>
          </cell>
          <cell r="L5200">
            <v>0</v>
          </cell>
          <cell r="M5200">
            <v>0</v>
          </cell>
        </row>
        <row r="5201">
          <cell r="A5201">
            <v>5199</v>
          </cell>
          <cell r="B5201">
            <v>64</v>
          </cell>
          <cell r="C5201" t="str">
            <v>096</v>
          </cell>
          <cell r="D5201" t="str">
            <v xml:space="preserve">FALMOUTH                     </v>
          </cell>
          <cell r="E5201">
            <v>0</v>
          </cell>
          <cell r="G5201">
            <v>8560</v>
          </cell>
          <cell r="H5201" t="str">
            <v>Networking and Telecommunications (4400)</v>
          </cell>
          <cell r="I5201">
            <v>0</v>
          </cell>
          <cell r="J5201">
            <v>0</v>
          </cell>
          <cell r="K5201">
            <v>0</v>
          </cell>
          <cell r="L5201">
            <v>0</v>
          </cell>
          <cell r="M5201">
            <v>0</v>
          </cell>
        </row>
        <row r="5202">
          <cell r="A5202">
            <v>5200</v>
          </cell>
          <cell r="B5202">
            <v>65</v>
          </cell>
          <cell r="C5202" t="str">
            <v>096</v>
          </cell>
          <cell r="D5202" t="str">
            <v xml:space="preserve">FALMOUTH                     </v>
          </cell>
          <cell r="E5202">
            <v>0</v>
          </cell>
          <cell r="G5202">
            <v>8565</v>
          </cell>
          <cell r="H5202" t="str">
            <v>Technology Maintenance (4450)</v>
          </cell>
          <cell r="I5202">
            <v>33134</v>
          </cell>
          <cell r="J5202">
            <v>0</v>
          </cell>
          <cell r="K5202">
            <v>33134</v>
          </cell>
          <cell r="L5202">
            <v>6.0625285764861238E-2</v>
          </cell>
          <cell r="M5202">
            <v>8.9478800972184711</v>
          </cell>
        </row>
        <row r="5203">
          <cell r="A5203">
            <v>5201</v>
          </cell>
          <cell r="B5203">
            <v>66</v>
          </cell>
          <cell r="C5203" t="str">
            <v>096</v>
          </cell>
          <cell r="D5203" t="str">
            <v xml:space="preserve">FALMOUTH                     </v>
          </cell>
          <cell r="E5203">
            <v>13</v>
          </cell>
          <cell r="F5203" t="str">
            <v>Insurance, Retirement Programs and Other</v>
          </cell>
          <cell r="I5203">
            <v>8130381</v>
          </cell>
          <cell r="J5203">
            <v>129604</v>
          </cell>
          <cell r="K5203">
            <v>8259985</v>
          </cell>
          <cell r="L5203">
            <v>15.113296041482084</v>
          </cell>
          <cell r="M5203">
            <v>2230.6197677558735</v>
          </cell>
        </row>
        <row r="5204">
          <cell r="A5204">
            <v>5202</v>
          </cell>
          <cell r="B5204">
            <v>67</v>
          </cell>
          <cell r="C5204" t="str">
            <v>096</v>
          </cell>
          <cell r="D5204" t="str">
            <v xml:space="preserve">FALMOUTH                     </v>
          </cell>
          <cell r="E5204">
            <v>0</v>
          </cell>
          <cell r="G5204">
            <v>8570</v>
          </cell>
          <cell r="H5204" t="str">
            <v>Employer Retirement Contributions (5100)</v>
          </cell>
          <cell r="I5204">
            <v>1717460</v>
          </cell>
          <cell r="J5204">
            <v>129604</v>
          </cell>
          <cell r="K5204">
            <v>1847064</v>
          </cell>
          <cell r="L5204">
            <v>3.3795733333128406</v>
          </cell>
          <cell r="M5204">
            <v>498.8020523899541</v>
          </cell>
        </row>
        <row r="5205">
          <cell r="A5205">
            <v>5203</v>
          </cell>
          <cell r="B5205">
            <v>68</v>
          </cell>
          <cell r="C5205" t="str">
            <v>096</v>
          </cell>
          <cell r="D5205" t="str">
            <v xml:space="preserve">FALMOUTH                     </v>
          </cell>
          <cell r="E5205">
            <v>0</v>
          </cell>
          <cell r="G5205">
            <v>8575</v>
          </cell>
          <cell r="H5205" t="str">
            <v>Insurance for Active Employees (5200)</v>
          </cell>
          <cell r="I5205">
            <v>5054289</v>
          </cell>
          <cell r="J5205">
            <v>0</v>
          </cell>
          <cell r="K5205">
            <v>5054289</v>
          </cell>
          <cell r="L5205">
            <v>9.2478334931850892</v>
          </cell>
          <cell r="M5205">
            <v>1364.9173642992168</v>
          </cell>
        </row>
        <row r="5206">
          <cell r="A5206">
            <v>5204</v>
          </cell>
          <cell r="B5206">
            <v>69</v>
          </cell>
          <cell r="C5206" t="str">
            <v>096</v>
          </cell>
          <cell r="D5206" t="str">
            <v xml:space="preserve">FALMOUTH                     </v>
          </cell>
          <cell r="E5206">
            <v>0</v>
          </cell>
          <cell r="G5206">
            <v>8580</v>
          </cell>
          <cell r="H5206" t="str">
            <v>Insurance for Retired School Employees (5250)</v>
          </cell>
          <cell r="I5206">
            <v>0</v>
          </cell>
          <cell r="J5206">
            <v>0</v>
          </cell>
          <cell r="K5206">
            <v>0</v>
          </cell>
          <cell r="L5206">
            <v>0</v>
          </cell>
          <cell r="M5206">
            <v>0</v>
          </cell>
        </row>
        <row r="5207">
          <cell r="A5207">
            <v>5205</v>
          </cell>
          <cell r="B5207">
            <v>70</v>
          </cell>
          <cell r="C5207" t="str">
            <v>096</v>
          </cell>
          <cell r="D5207" t="str">
            <v xml:space="preserve">FALMOUTH                     </v>
          </cell>
          <cell r="E5207">
            <v>0</v>
          </cell>
          <cell r="G5207">
            <v>8585</v>
          </cell>
          <cell r="H5207" t="str">
            <v>Other Non-Employee Insurance (5260)</v>
          </cell>
          <cell r="I5207">
            <v>1294842</v>
          </cell>
          <cell r="J5207">
            <v>0</v>
          </cell>
          <cell r="K5207">
            <v>1294842</v>
          </cell>
          <cell r="L5207">
            <v>2.3691726405005271</v>
          </cell>
          <cell r="M5207">
            <v>349.67377801782339</v>
          </cell>
        </row>
        <row r="5208">
          <cell r="A5208">
            <v>5206</v>
          </cell>
          <cell r="B5208">
            <v>71</v>
          </cell>
          <cell r="C5208" t="str">
            <v>096</v>
          </cell>
          <cell r="D5208" t="str">
            <v xml:space="preserve">FALMOUTH                     </v>
          </cell>
          <cell r="E5208">
            <v>0</v>
          </cell>
          <cell r="G5208">
            <v>8590</v>
          </cell>
          <cell r="H5208" t="str">
            <v xml:space="preserve">Rental Lease of Equipment (5300)   </v>
          </cell>
          <cell r="I5208">
            <v>0</v>
          </cell>
          <cell r="J5208">
            <v>0</v>
          </cell>
          <cell r="K5208">
            <v>0</v>
          </cell>
          <cell r="L5208">
            <v>0</v>
          </cell>
          <cell r="M5208">
            <v>0</v>
          </cell>
        </row>
        <row r="5209">
          <cell r="A5209">
            <v>5207</v>
          </cell>
          <cell r="B5209">
            <v>72</v>
          </cell>
          <cell r="C5209" t="str">
            <v>096</v>
          </cell>
          <cell r="D5209" t="str">
            <v xml:space="preserve">FALMOUTH                     </v>
          </cell>
          <cell r="E5209">
            <v>0</v>
          </cell>
          <cell r="G5209">
            <v>8595</v>
          </cell>
          <cell r="H5209" t="str">
            <v>Rental Lease  of Buildings (5350)</v>
          </cell>
          <cell r="I5209">
            <v>25000</v>
          </cell>
          <cell r="J5209">
            <v>0</v>
          </cell>
          <cell r="K5209">
            <v>25000</v>
          </cell>
          <cell r="L5209">
            <v>4.5742504500559278E-2</v>
          </cell>
          <cell r="M5209">
            <v>6.7512827437213074</v>
          </cell>
        </row>
        <row r="5210">
          <cell r="A5210">
            <v>5208</v>
          </cell>
          <cell r="B5210">
            <v>73</v>
          </cell>
          <cell r="C5210" t="str">
            <v>096</v>
          </cell>
          <cell r="D5210" t="str">
            <v xml:space="preserve">FALMOUTH                     </v>
          </cell>
          <cell r="E5210">
            <v>0</v>
          </cell>
          <cell r="G5210">
            <v>8600</v>
          </cell>
          <cell r="H5210" t="str">
            <v>Short Term Interest RAN's (5400)</v>
          </cell>
          <cell r="I5210">
            <v>0</v>
          </cell>
          <cell r="J5210">
            <v>0</v>
          </cell>
          <cell r="K5210">
            <v>0</v>
          </cell>
          <cell r="L5210">
            <v>0</v>
          </cell>
          <cell r="M5210">
            <v>0</v>
          </cell>
        </row>
        <row r="5211">
          <cell r="A5211">
            <v>5209</v>
          </cell>
          <cell r="B5211">
            <v>74</v>
          </cell>
          <cell r="C5211" t="str">
            <v>096</v>
          </cell>
          <cell r="D5211" t="str">
            <v xml:space="preserve">FALMOUTH                     </v>
          </cell>
          <cell r="E5211">
            <v>0</v>
          </cell>
          <cell r="G5211">
            <v>8610</v>
          </cell>
          <cell r="H5211" t="str">
            <v>Crossing Guards, Inspections, Bank Charges (5500)</v>
          </cell>
          <cell r="I5211">
            <v>38790</v>
          </cell>
          <cell r="J5211">
            <v>0</v>
          </cell>
          <cell r="K5211">
            <v>38790</v>
          </cell>
          <cell r="L5211">
            <v>7.0974069983067767E-2</v>
          </cell>
          <cell r="M5211">
            <v>10.47529030515798</v>
          </cell>
        </row>
        <row r="5212">
          <cell r="A5212">
            <v>5210</v>
          </cell>
          <cell r="B5212">
            <v>75</v>
          </cell>
          <cell r="C5212" t="str">
            <v>096</v>
          </cell>
          <cell r="D5212" t="str">
            <v xml:space="preserve">FALMOUTH                     </v>
          </cell>
          <cell r="E5212">
            <v>14</v>
          </cell>
          <cell r="F5212" t="str">
            <v xml:space="preserve">Payments To Out-Of-District Schools </v>
          </cell>
          <cell r="I5212">
            <v>4081208</v>
          </cell>
          <cell r="J5212">
            <v>699111</v>
          </cell>
          <cell r="K5212">
            <v>4780319</v>
          </cell>
          <cell r="L5212">
            <v>8.74655053486436</v>
          </cell>
          <cell r="M5212">
            <v>33807.065063649221</v>
          </cell>
        </row>
        <row r="5213">
          <cell r="A5213">
            <v>5211</v>
          </cell>
          <cell r="B5213">
            <v>76</v>
          </cell>
          <cell r="C5213" t="str">
            <v>096</v>
          </cell>
          <cell r="D5213" t="str">
            <v xml:space="preserve">FALMOUTH                     </v>
          </cell>
          <cell r="E5213">
            <v>15</v>
          </cell>
          <cell r="F5213" t="str">
            <v>Tuition To Other Schools (9000)</v>
          </cell>
          <cell r="G5213" t="str">
            <v xml:space="preserve"> </v>
          </cell>
          <cell r="I5213">
            <v>3856923</v>
          </cell>
          <cell r="J5213">
            <v>699111</v>
          </cell>
          <cell r="K5213">
            <v>4556034</v>
          </cell>
          <cell r="L5213">
            <v>8.3361762299880429</v>
          </cell>
          <cell r="M5213">
            <v>32220.891089108911</v>
          </cell>
        </row>
        <row r="5214">
          <cell r="A5214">
            <v>5212</v>
          </cell>
          <cell r="B5214">
            <v>77</v>
          </cell>
          <cell r="C5214" t="str">
            <v>096</v>
          </cell>
          <cell r="D5214" t="str">
            <v xml:space="preserve">FALMOUTH                     </v>
          </cell>
          <cell r="E5214">
            <v>16</v>
          </cell>
          <cell r="F5214" t="str">
            <v>Out-of-District Transportation (3300)</v>
          </cell>
          <cell r="I5214">
            <v>224285</v>
          </cell>
          <cell r="K5214">
            <v>224285</v>
          </cell>
          <cell r="L5214">
            <v>0.41037430487631749</v>
          </cell>
          <cell r="M5214">
            <v>1586.1739745403111</v>
          </cell>
        </row>
        <row r="5215">
          <cell r="A5215">
            <v>5213</v>
          </cell>
          <cell r="B5215">
            <v>78</v>
          </cell>
          <cell r="C5215" t="str">
            <v>096</v>
          </cell>
          <cell r="D5215" t="str">
            <v xml:space="preserve">FALMOUTH                     </v>
          </cell>
          <cell r="E5215">
            <v>17</v>
          </cell>
          <cell r="F5215" t="str">
            <v>TOTAL EXPENDITURES</v>
          </cell>
          <cell r="I5215">
            <v>49907004</v>
          </cell>
          <cell r="J5215">
            <v>4746759</v>
          </cell>
          <cell r="K5215">
            <v>54653763</v>
          </cell>
          <cell r="L5215">
            <v>99.999999999999972</v>
          </cell>
          <cell r="M5215">
            <v>14216.461086255333</v>
          </cell>
        </row>
        <row r="5216">
          <cell r="A5216">
            <v>5214</v>
          </cell>
          <cell r="B5216">
            <v>79</v>
          </cell>
          <cell r="C5216" t="str">
            <v>096</v>
          </cell>
          <cell r="D5216" t="str">
            <v xml:space="preserve">FALMOUTH                     </v>
          </cell>
          <cell r="E5216">
            <v>18</v>
          </cell>
          <cell r="F5216" t="str">
            <v>percentage of overall spending from the general fund</v>
          </cell>
          <cell r="I5216">
            <v>91.314854203177191</v>
          </cell>
        </row>
        <row r="5217">
          <cell r="A5217">
            <v>5215</v>
          </cell>
          <cell r="B5217">
            <v>1</v>
          </cell>
          <cell r="C5217" t="str">
            <v>097</v>
          </cell>
          <cell r="D5217" t="str">
            <v xml:space="preserve">FITCHBURG                    </v>
          </cell>
          <cell r="E5217">
            <v>1</v>
          </cell>
          <cell r="F5217" t="str">
            <v>In-District FTE Average Membership</v>
          </cell>
          <cell r="G5217" t="str">
            <v xml:space="preserve"> </v>
          </cell>
        </row>
        <row r="5218">
          <cell r="A5218">
            <v>5216</v>
          </cell>
          <cell r="B5218">
            <v>2</v>
          </cell>
          <cell r="C5218" t="str">
            <v>097</v>
          </cell>
          <cell r="D5218" t="str">
            <v xml:space="preserve">FITCHBURG                    </v>
          </cell>
          <cell r="E5218">
            <v>2</v>
          </cell>
          <cell r="F5218" t="str">
            <v>Out-of-District FTE Average Membership</v>
          </cell>
          <cell r="G5218" t="str">
            <v xml:space="preserve"> </v>
          </cell>
        </row>
        <row r="5219">
          <cell r="A5219">
            <v>5217</v>
          </cell>
          <cell r="B5219">
            <v>3</v>
          </cell>
          <cell r="C5219" t="str">
            <v>097</v>
          </cell>
          <cell r="D5219" t="str">
            <v xml:space="preserve">FITCHBURG                    </v>
          </cell>
          <cell r="E5219">
            <v>3</v>
          </cell>
          <cell r="F5219" t="str">
            <v>Total FTE Average Membership</v>
          </cell>
          <cell r="G5219" t="str">
            <v xml:space="preserve"> </v>
          </cell>
        </row>
        <row r="5220">
          <cell r="A5220">
            <v>5218</v>
          </cell>
          <cell r="B5220">
            <v>4</v>
          </cell>
          <cell r="C5220" t="str">
            <v>097</v>
          </cell>
          <cell r="D5220" t="str">
            <v xml:space="preserve">FITCHBURG                    </v>
          </cell>
          <cell r="E5220">
            <v>4</v>
          </cell>
          <cell r="F5220" t="str">
            <v>Administration</v>
          </cell>
          <cell r="G5220" t="str">
            <v xml:space="preserve"> </v>
          </cell>
          <cell r="I5220">
            <v>1347306</v>
          </cell>
          <cell r="J5220">
            <v>0</v>
          </cell>
          <cell r="K5220">
            <v>1347306</v>
          </cell>
          <cell r="L5220">
            <v>1.9399700238313018</v>
          </cell>
          <cell r="M5220">
            <v>276.93284824566808</v>
          </cell>
        </row>
        <row r="5221">
          <cell r="A5221">
            <v>5219</v>
          </cell>
          <cell r="B5221">
            <v>5</v>
          </cell>
          <cell r="C5221" t="str">
            <v>097</v>
          </cell>
          <cell r="D5221" t="str">
            <v xml:space="preserve">FITCHBURG                    </v>
          </cell>
          <cell r="E5221">
            <v>0</v>
          </cell>
          <cell r="G5221">
            <v>8300</v>
          </cell>
          <cell r="H5221" t="str">
            <v>School Committee (1110)</v>
          </cell>
          <cell r="I5221">
            <v>9000</v>
          </cell>
          <cell r="J5221">
            <v>0</v>
          </cell>
          <cell r="K5221">
            <v>9000</v>
          </cell>
          <cell r="L5221">
            <v>1.2958993884449202E-2</v>
          </cell>
          <cell r="M5221">
            <v>1.8499105876549298</v>
          </cell>
        </row>
        <row r="5222">
          <cell r="A5222">
            <v>5220</v>
          </cell>
          <cell r="B5222">
            <v>6</v>
          </cell>
          <cell r="C5222" t="str">
            <v>097</v>
          </cell>
          <cell r="D5222" t="str">
            <v xml:space="preserve">FITCHBURG                    </v>
          </cell>
          <cell r="E5222">
            <v>0</v>
          </cell>
          <cell r="G5222">
            <v>8305</v>
          </cell>
          <cell r="H5222" t="str">
            <v>Superintendent (1210)</v>
          </cell>
          <cell r="I5222">
            <v>280461</v>
          </cell>
          <cell r="J5222">
            <v>0</v>
          </cell>
          <cell r="K5222">
            <v>280461</v>
          </cell>
          <cell r="L5222">
            <v>0.40383248709183417</v>
          </cell>
          <cell r="M5222">
            <v>57.647530369365477</v>
          </cell>
        </row>
        <row r="5223">
          <cell r="A5223">
            <v>5221</v>
          </cell>
          <cell r="B5223">
            <v>7</v>
          </cell>
          <cell r="C5223" t="str">
            <v>097</v>
          </cell>
          <cell r="D5223" t="str">
            <v xml:space="preserve">FITCHBURG                    </v>
          </cell>
          <cell r="E5223">
            <v>0</v>
          </cell>
          <cell r="G5223">
            <v>8310</v>
          </cell>
          <cell r="H5223" t="str">
            <v>Assistant Superintendents (1220)</v>
          </cell>
          <cell r="I5223">
            <v>202564</v>
          </cell>
          <cell r="J5223">
            <v>0</v>
          </cell>
          <cell r="K5223">
            <v>202564</v>
          </cell>
          <cell r="L5223">
            <v>0.29166951524550755</v>
          </cell>
          <cell r="M5223">
            <v>41.636143141970358</v>
          </cell>
        </row>
        <row r="5224">
          <cell r="A5224">
            <v>5222</v>
          </cell>
          <cell r="B5224">
            <v>8</v>
          </cell>
          <cell r="C5224" t="str">
            <v>097</v>
          </cell>
          <cell r="D5224" t="str">
            <v xml:space="preserve">FITCHBURG                    </v>
          </cell>
          <cell r="E5224">
            <v>0</v>
          </cell>
          <cell r="G5224">
            <v>8315</v>
          </cell>
          <cell r="H5224" t="str">
            <v>Other District-Wide Administration (1230)</v>
          </cell>
          <cell r="I5224">
            <v>190080</v>
          </cell>
          <cell r="J5224">
            <v>0</v>
          </cell>
          <cell r="K5224">
            <v>190080</v>
          </cell>
          <cell r="L5224">
            <v>0.27369395083956716</v>
          </cell>
          <cell r="M5224">
            <v>39.070111611272118</v>
          </cell>
        </row>
        <row r="5225">
          <cell r="A5225">
            <v>5223</v>
          </cell>
          <cell r="B5225">
            <v>9</v>
          </cell>
          <cell r="C5225" t="str">
            <v>097</v>
          </cell>
          <cell r="D5225" t="str">
            <v xml:space="preserve">FITCHBURG                    </v>
          </cell>
          <cell r="E5225">
            <v>0</v>
          </cell>
          <cell r="G5225">
            <v>8320</v>
          </cell>
          <cell r="H5225" t="str">
            <v>Business and Finance (1410)</v>
          </cell>
          <cell r="I5225">
            <v>317474</v>
          </cell>
          <cell r="J5225">
            <v>0</v>
          </cell>
          <cell r="K5225">
            <v>317474</v>
          </cell>
          <cell r="L5225">
            <v>0.45712706938573622</v>
          </cell>
          <cell r="M5225">
            <v>65.255390433906797</v>
          </cell>
        </row>
        <row r="5226">
          <cell r="A5226">
            <v>5224</v>
          </cell>
          <cell r="B5226">
            <v>10</v>
          </cell>
          <cell r="C5226" t="str">
            <v>097</v>
          </cell>
          <cell r="D5226" t="str">
            <v xml:space="preserve">FITCHBURG                    </v>
          </cell>
          <cell r="E5226">
            <v>0</v>
          </cell>
          <cell r="G5226">
            <v>8325</v>
          </cell>
          <cell r="H5226" t="str">
            <v>Human Resources and Benefits (1420)</v>
          </cell>
          <cell r="I5226">
            <v>80601</v>
          </cell>
          <cell r="J5226">
            <v>0</v>
          </cell>
          <cell r="K5226">
            <v>80601</v>
          </cell>
          <cell r="L5226">
            <v>0.11605642956449889</v>
          </cell>
          <cell r="M5226">
            <v>16.567182586175001</v>
          </cell>
        </row>
        <row r="5227">
          <cell r="A5227">
            <v>5225</v>
          </cell>
          <cell r="B5227">
            <v>11</v>
          </cell>
          <cell r="C5227" t="str">
            <v>097</v>
          </cell>
          <cell r="D5227" t="str">
            <v xml:space="preserve">FITCHBURG                    </v>
          </cell>
          <cell r="E5227">
            <v>0</v>
          </cell>
          <cell r="G5227">
            <v>8330</v>
          </cell>
          <cell r="H5227" t="str">
            <v>Legal Service For School Committee (1430)</v>
          </cell>
          <cell r="I5227">
            <v>64122</v>
          </cell>
          <cell r="J5227">
            <v>0</v>
          </cell>
          <cell r="K5227">
            <v>64122</v>
          </cell>
          <cell r="L5227">
            <v>9.2328511762072407E-2</v>
          </cell>
          <cell r="M5227">
            <v>13.179996300178823</v>
          </cell>
        </row>
        <row r="5228">
          <cell r="A5228">
            <v>5226</v>
          </cell>
          <cell r="B5228">
            <v>12</v>
          </cell>
          <cell r="C5228" t="str">
            <v>097</v>
          </cell>
          <cell r="D5228" t="str">
            <v xml:space="preserve">FITCHBURG                    </v>
          </cell>
          <cell r="E5228">
            <v>0</v>
          </cell>
          <cell r="G5228">
            <v>8335</v>
          </cell>
          <cell r="H5228" t="str">
            <v>Legal Settlements (1435)</v>
          </cell>
          <cell r="I5228">
            <v>0</v>
          </cell>
          <cell r="J5228">
            <v>0</v>
          </cell>
          <cell r="K5228">
            <v>0</v>
          </cell>
          <cell r="L5228">
            <v>0</v>
          </cell>
          <cell r="M5228">
            <v>0</v>
          </cell>
        </row>
        <row r="5229">
          <cell r="A5229">
            <v>5227</v>
          </cell>
          <cell r="B5229">
            <v>13</v>
          </cell>
          <cell r="C5229" t="str">
            <v>097</v>
          </cell>
          <cell r="D5229" t="str">
            <v xml:space="preserve">FITCHBURG                    </v>
          </cell>
          <cell r="E5229">
            <v>0</v>
          </cell>
          <cell r="G5229">
            <v>8340</v>
          </cell>
          <cell r="H5229" t="str">
            <v>District-wide Information Mgmt and Tech (1450)</v>
          </cell>
          <cell r="I5229">
            <v>203004</v>
          </cell>
          <cell r="J5229">
            <v>0</v>
          </cell>
          <cell r="K5229">
            <v>203004</v>
          </cell>
          <cell r="L5229">
            <v>0.29230306605763617</v>
          </cell>
          <cell r="M5229">
            <v>41.726583215144601</v>
          </cell>
        </row>
        <row r="5230">
          <cell r="A5230">
            <v>5228</v>
          </cell>
          <cell r="B5230">
            <v>14</v>
          </cell>
          <cell r="C5230" t="str">
            <v>097</v>
          </cell>
          <cell r="D5230" t="str">
            <v xml:space="preserve">FITCHBURG                    </v>
          </cell>
          <cell r="E5230">
            <v>5</v>
          </cell>
          <cell r="F5230" t="str">
            <v xml:space="preserve">Instructional Leadership </v>
          </cell>
          <cell r="I5230">
            <v>4175648</v>
          </cell>
          <cell r="J5230">
            <v>486650</v>
          </cell>
          <cell r="K5230">
            <v>4662298</v>
          </cell>
          <cell r="L5230">
            <v>6.7131879188310828</v>
          </cell>
          <cell r="M5230">
            <v>958.31493700026715</v>
          </cell>
        </row>
        <row r="5231">
          <cell r="A5231">
            <v>5229</v>
          </cell>
          <cell r="B5231">
            <v>15</v>
          </cell>
          <cell r="C5231" t="str">
            <v>097</v>
          </cell>
          <cell r="D5231" t="str">
            <v xml:space="preserve">FITCHBURG                    </v>
          </cell>
          <cell r="E5231">
            <v>0</v>
          </cell>
          <cell r="G5231">
            <v>8345</v>
          </cell>
          <cell r="H5231" t="str">
            <v>Curriculum Directors  (Supervisory) (2110)</v>
          </cell>
          <cell r="I5231">
            <v>498032</v>
          </cell>
          <cell r="J5231">
            <v>89111</v>
          </cell>
          <cell r="K5231">
            <v>587143</v>
          </cell>
          <cell r="L5231">
            <v>0.84542028292190641</v>
          </cell>
          <cell r="M5231">
            <v>120.68467246305316</v>
          </cell>
        </row>
        <row r="5232">
          <cell r="A5232">
            <v>5230</v>
          </cell>
          <cell r="B5232">
            <v>16</v>
          </cell>
          <cell r="C5232" t="str">
            <v>097</v>
          </cell>
          <cell r="D5232" t="str">
            <v xml:space="preserve">FITCHBURG                    </v>
          </cell>
          <cell r="E5232">
            <v>0</v>
          </cell>
          <cell r="G5232">
            <v>8350</v>
          </cell>
          <cell r="H5232" t="str">
            <v>Department Heads  (Non-Supervisory) (2120)</v>
          </cell>
          <cell r="I5232">
            <v>379065</v>
          </cell>
          <cell r="J5232">
            <v>385982</v>
          </cell>
          <cell r="K5232">
            <v>765047</v>
          </cell>
          <cell r="L5232">
            <v>1.1015821549240232</v>
          </cell>
          <cell r="M5232">
            <v>157.25206059484901</v>
          </cell>
        </row>
        <row r="5233">
          <cell r="A5233">
            <v>5231</v>
          </cell>
          <cell r="B5233">
            <v>17</v>
          </cell>
          <cell r="C5233" t="str">
            <v>097</v>
          </cell>
          <cell r="D5233" t="str">
            <v xml:space="preserve">FITCHBURG                    </v>
          </cell>
          <cell r="E5233">
            <v>0</v>
          </cell>
          <cell r="G5233">
            <v>8355</v>
          </cell>
          <cell r="H5233" t="str">
            <v>School Leadership-Building (2210)</v>
          </cell>
          <cell r="I5233">
            <v>3074944</v>
          </cell>
          <cell r="J5233">
            <v>11557</v>
          </cell>
          <cell r="K5233">
            <v>3086501</v>
          </cell>
          <cell r="L5233">
            <v>4.4442163981495941</v>
          </cell>
          <cell r="M5233">
            <v>634.41676430083658</v>
          </cell>
        </row>
        <row r="5234">
          <cell r="A5234">
            <v>5232</v>
          </cell>
          <cell r="B5234">
            <v>18</v>
          </cell>
          <cell r="C5234" t="str">
            <v>097</v>
          </cell>
          <cell r="D5234" t="str">
            <v xml:space="preserve">FITCHBURG                    </v>
          </cell>
          <cell r="E5234">
            <v>0</v>
          </cell>
          <cell r="G5234">
            <v>8360</v>
          </cell>
          <cell r="H5234" t="str">
            <v>Curriculum Leaders/Dept Heads-Building Level (2220)</v>
          </cell>
          <cell r="I5234">
            <v>0</v>
          </cell>
          <cell r="J5234">
            <v>0</v>
          </cell>
          <cell r="K5234">
            <v>0</v>
          </cell>
          <cell r="L5234">
            <v>0</v>
          </cell>
          <cell r="M5234">
            <v>0</v>
          </cell>
        </row>
        <row r="5235">
          <cell r="A5235">
            <v>5233</v>
          </cell>
          <cell r="B5235">
            <v>19</v>
          </cell>
          <cell r="C5235" t="str">
            <v>097</v>
          </cell>
          <cell r="D5235" t="str">
            <v xml:space="preserve">FITCHBURG                    </v>
          </cell>
          <cell r="E5235">
            <v>0</v>
          </cell>
          <cell r="G5235">
            <v>8365</v>
          </cell>
          <cell r="H5235" t="str">
            <v>Building Technology (2250)</v>
          </cell>
          <cell r="I5235">
            <v>223607</v>
          </cell>
          <cell r="J5235">
            <v>0</v>
          </cell>
          <cell r="K5235">
            <v>223607</v>
          </cell>
          <cell r="L5235">
            <v>0.32196908283555919</v>
          </cell>
          <cell r="M5235">
            <v>45.961439641528436</v>
          </cell>
        </row>
        <row r="5236">
          <cell r="A5236">
            <v>5234</v>
          </cell>
          <cell r="B5236">
            <v>20</v>
          </cell>
          <cell r="C5236" t="str">
            <v>097</v>
          </cell>
          <cell r="D5236" t="str">
            <v xml:space="preserve">FITCHBURG                    </v>
          </cell>
          <cell r="E5236">
            <v>0</v>
          </cell>
          <cell r="G5236">
            <v>8380</v>
          </cell>
          <cell r="H5236" t="str">
            <v>Instructional Coordinators and Team Leaders (2315)</v>
          </cell>
          <cell r="I5236">
            <v>0</v>
          </cell>
          <cell r="J5236">
            <v>0</v>
          </cell>
          <cell r="K5236">
            <v>0</v>
          </cell>
          <cell r="L5236">
            <v>0</v>
          </cell>
          <cell r="M5236">
            <v>0</v>
          </cell>
        </row>
        <row r="5237">
          <cell r="A5237">
            <v>5235</v>
          </cell>
          <cell r="B5237">
            <v>21</v>
          </cell>
          <cell r="C5237" t="str">
            <v>097</v>
          </cell>
          <cell r="D5237" t="str">
            <v xml:space="preserve">FITCHBURG                    </v>
          </cell>
          <cell r="E5237">
            <v>6</v>
          </cell>
          <cell r="F5237" t="str">
            <v>Classroom and Specialist Teachers</v>
          </cell>
          <cell r="I5237">
            <v>19490783</v>
          </cell>
          <cell r="J5237">
            <v>3596701</v>
          </cell>
          <cell r="K5237">
            <v>23087484</v>
          </cell>
          <cell r="L5237">
            <v>33.24339599592431</v>
          </cell>
          <cell r="M5237">
            <v>4745.5312326570875</v>
          </cell>
        </row>
        <row r="5238">
          <cell r="A5238">
            <v>5236</v>
          </cell>
          <cell r="B5238">
            <v>22</v>
          </cell>
          <cell r="C5238" t="str">
            <v>097</v>
          </cell>
          <cell r="D5238" t="str">
            <v xml:space="preserve">FITCHBURG                    </v>
          </cell>
          <cell r="E5238">
            <v>0</v>
          </cell>
          <cell r="G5238">
            <v>8370</v>
          </cell>
          <cell r="H5238" t="str">
            <v>Teachers, Classroom (2305)</v>
          </cell>
          <cell r="I5238">
            <v>19485844</v>
          </cell>
          <cell r="J5238">
            <v>3203763</v>
          </cell>
          <cell r="K5238">
            <v>22689607</v>
          </cell>
          <cell r="L5238">
            <v>32.670497594839532</v>
          </cell>
          <cell r="M5238">
            <v>4663.7493576699344</v>
          </cell>
        </row>
        <row r="5239">
          <cell r="A5239">
            <v>5237</v>
          </cell>
          <cell r="B5239">
            <v>23</v>
          </cell>
          <cell r="C5239" t="str">
            <v>097</v>
          </cell>
          <cell r="D5239" t="str">
            <v xml:space="preserve">FITCHBURG                    </v>
          </cell>
          <cell r="E5239">
            <v>0</v>
          </cell>
          <cell r="G5239">
            <v>8375</v>
          </cell>
          <cell r="H5239" t="str">
            <v>Teachers, Specialists  (2310)</v>
          </cell>
          <cell r="I5239">
            <v>4939</v>
          </cell>
          <cell r="J5239">
            <v>392938</v>
          </cell>
          <cell r="K5239">
            <v>397877</v>
          </cell>
          <cell r="L5239">
            <v>0.57289840108477719</v>
          </cell>
          <cell r="M5239">
            <v>81.781874987153387</v>
          </cell>
        </row>
        <row r="5240">
          <cell r="A5240">
            <v>5238</v>
          </cell>
          <cell r="B5240">
            <v>24</v>
          </cell>
          <cell r="C5240" t="str">
            <v>097</v>
          </cell>
          <cell r="D5240" t="str">
            <v xml:space="preserve">FITCHBURG                    </v>
          </cell>
          <cell r="E5240">
            <v>7</v>
          </cell>
          <cell r="F5240" t="str">
            <v>Other Teaching Services</v>
          </cell>
          <cell r="I5240">
            <v>2255876</v>
          </cell>
          <cell r="J5240">
            <v>810880</v>
          </cell>
          <cell r="K5240">
            <v>3066756</v>
          </cell>
          <cell r="L5240">
            <v>4.4157858054553216</v>
          </cell>
          <cell r="M5240">
            <v>630.35826601714245</v>
          </cell>
        </row>
        <row r="5241">
          <cell r="A5241">
            <v>5239</v>
          </cell>
          <cell r="B5241">
            <v>25</v>
          </cell>
          <cell r="C5241" t="str">
            <v>097</v>
          </cell>
          <cell r="D5241" t="str">
            <v xml:space="preserve">FITCHBURG                    </v>
          </cell>
          <cell r="E5241">
            <v>0</v>
          </cell>
          <cell r="G5241">
            <v>8385</v>
          </cell>
          <cell r="H5241" t="str">
            <v>Medical/ Therapeutic Services (2320)</v>
          </cell>
          <cell r="I5241">
            <v>343985</v>
          </cell>
          <cell r="J5241">
            <v>0</v>
          </cell>
          <cell r="K5241">
            <v>343985</v>
          </cell>
          <cell r="L5241">
            <v>0.49529994570469538</v>
          </cell>
          <cell r="M5241">
            <v>70.704610388275668</v>
          </cell>
        </row>
        <row r="5242">
          <cell r="A5242">
            <v>5240</v>
          </cell>
          <cell r="B5242">
            <v>26</v>
          </cell>
          <cell r="C5242" t="str">
            <v>097</v>
          </cell>
          <cell r="D5242" t="str">
            <v xml:space="preserve">FITCHBURG                    </v>
          </cell>
          <cell r="E5242">
            <v>0</v>
          </cell>
          <cell r="G5242">
            <v>8390</v>
          </cell>
          <cell r="H5242" t="str">
            <v>Substitute Teachers (2325)</v>
          </cell>
          <cell r="I5242">
            <v>416210</v>
          </cell>
          <cell r="J5242">
            <v>0</v>
          </cell>
          <cell r="K5242">
            <v>416210</v>
          </cell>
          <cell r="L5242">
            <v>0.59929587162740028</v>
          </cell>
          <cell r="M5242">
            <v>85.550142854206484</v>
          </cell>
        </row>
        <row r="5243">
          <cell r="A5243">
            <v>5241</v>
          </cell>
          <cell r="B5243">
            <v>27</v>
          </cell>
          <cell r="C5243" t="str">
            <v>097</v>
          </cell>
          <cell r="D5243" t="str">
            <v xml:space="preserve">FITCHBURG                    </v>
          </cell>
          <cell r="E5243">
            <v>0</v>
          </cell>
          <cell r="G5243">
            <v>8395</v>
          </cell>
          <cell r="H5243" t="str">
            <v>Non-Clerical Paraprofs./Instructional Assistants (2330)</v>
          </cell>
          <cell r="I5243">
            <v>1403451</v>
          </cell>
          <cell r="J5243">
            <v>810880</v>
          </cell>
          <cell r="K5243">
            <v>2214331</v>
          </cell>
          <cell r="L5243">
            <v>3.1883890985718093</v>
          </cell>
          <cell r="M5243">
            <v>455.14604016361426</v>
          </cell>
        </row>
        <row r="5244">
          <cell r="A5244">
            <v>5242</v>
          </cell>
          <cell r="B5244">
            <v>28</v>
          </cell>
          <cell r="C5244" t="str">
            <v>097</v>
          </cell>
          <cell r="D5244" t="str">
            <v xml:space="preserve">FITCHBURG                    </v>
          </cell>
          <cell r="E5244">
            <v>0</v>
          </cell>
          <cell r="G5244">
            <v>8400</v>
          </cell>
          <cell r="H5244" t="str">
            <v>Librarians and Media Center Directors (2340)</v>
          </cell>
          <cell r="I5244">
            <v>92230</v>
          </cell>
          <cell r="J5244">
            <v>0</v>
          </cell>
          <cell r="K5244">
            <v>92230</v>
          </cell>
          <cell r="L5244">
            <v>0.13280088955141664</v>
          </cell>
          <cell r="M5244">
            <v>18.957472611046022</v>
          </cell>
        </row>
        <row r="5245">
          <cell r="A5245">
            <v>5243</v>
          </cell>
          <cell r="B5245">
            <v>29</v>
          </cell>
          <cell r="C5245" t="str">
            <v>097</v>
          </cell>
          <cell r="D5245" t="str">
            <v xml:space="preserve">FITCHBURG                    </v>
          </cell>
          <cell r="E5245">
            <v>8</v>
          </cell>
          <cell r="F5245" t="str">
            <v>Professional Development</v>
          </cell>
          <cell r="I5245">
            <v>143724</v>
          </cell>
          <cell r="J5245">
            <v>253586</v>
          </cell>
          <cell r="K5245">
            <v>397310</v>
          </cell>
          <cell r="L5245">
            <v>0.57208198447005687</v>
          </cell>
          <cell r="M5245">
            <v>81.66533062013113</v>
          </cell>
        </row>
        <row r="5246">
          <cell r="A5246">
            <v>5244</v>
          </cell>
          <cell r="B5246">
            <v>30</v>
          </cell>
          <cell r="C5246" t="str">
            <v>097</v>
          </cell>
          <cell r="D5246" t="str">
            <v xml:space="preserve">FITCHBURG                    </v>
          </cell>
          <cell r="E5246">
            <v>0</v>
          </cell>
          <cell r="G5246">
            <v>8405</v>
          </cell>
          <cell r="H5246" t="str">
            <v>Professional Development Leadership (2351)</v>
          </cell>
          <cell r="I5246">
            <v>92219</v>
          </cell>
          <cell r="J5246">
            <v>96271</v>
          </cell>
          <cell r="K5246">
            <v>188490</v>
          </cell>
          <cell r="L5246">
            <v>0.27140452858664776</v>
          </cell>
          <cell r="M5246">
            <v>38.743294074119746</v>
          </cell>
        </row>
        <row r="5247">
          <cell r="A5247">
            <v>5245</v>
          </cell>
          <cell r="B5247">
            <v>31</v>
          </cell>
          <cell r="C5247" t="str">
            <v>097</v>
          </cell>
          <cell r="D5247" t="str">
            <v xml:space="preserve">FITCHBURG                    </v>
          </cell>
          <cell r="E5247">
            <v>0</v>
          </cell>
          <cell r="G5247">
            <v>8410</v>
          </cell>
          <cell r="H5247" t="str">
            <v>Teacher/Instructional Staff-Professional Days (2353)</v>
          </cell>
          <cell r="I5247">
            <v>50500</v>
          </cell>
          <cell r="J5247">
            <v>0</v>
          </cell>
          <cell r="K5247">
            <v>50500</v>
          </cell>
          <cell r="L5247">
            <v>7.2714354573853848E-2</v>
          </cell>
          <cell r="M5247">
            <v>10.380053852952662</v>
          </cell>
        </row>
        <row r="5248">
          <cell r="A5248">
            <v>5246</v>
          </cell>
          <cell r="B5248">
            <v>32</v>
          </cell>
          <cell r="C5248" t="str">
            <v>097</v>
          </cell>
          <cell r="D5248" t="str">
            <v xml:space="preserve">FITCHBURG                    </v>
          </cell>
          <cell r="E5248">
            <v>0</v>
          </cell>
          <cell r="G5248">
            <v>8415</v>
          </cell>
          <cell r="H5248" t="str">
            <v>Substitutes for Instructional Staff at Prof. Dev. (2355)</v>
          </cell>
          <cell r="I5248">
            <v>0</v>
          </cell>
          <cell r="J5248">
            <v>9950</v>
          </cell>
          <cell r="K5248">
            <v>9950</v>
          </cell>
          <cell r="L5248">
            <v>1.4326887683363284E-2</v>
          </cell>
          <cell r="M5248">
            <v>2.0451789274629504</v>
          </cell>
        </row>
        <row r="5249">
          <cell r="A5249">
            <v>5247</v>
          </cell>
          <cell r="B5249">
            <v>33</v>
          </cell>
          <cell r="C5249" t="str">
            <v>097</v>
          </cell>
          <cell r="D5249" t="str">
            <v xml:space="preserve">FITCHBURG                    </v>
          </cell>
          <cell r="E5249">
            <v>0</v>
          </cell>
          <cell r="G5249">
            <v>8420</v>
          </cell>
          <cell r="H5249" t="str">
            <v>Prof. Dev.  Stipends, Providers and Expenses (2357)</v>
          </cell>
          <cell r="I5249">
            <v>1005</v>
          </cell>
          <cell r="J5249">
            <v>147365</v>
          </cell>
          <cell r="K5249">
            <v>148370</v>
          </cell>
          <cell r="L5249">
            <v>0.21363621362619201</v>
          </cell>
          <cell r="M5249">
            <v>30.496803765595772</v>
          </cell>
        </row>
        <row r="5250">
          <cell r="A5250">
            <v>5248</v>
          </cell>
          <cell r="B5250">
            <v>34</v>
          </cell>
          <cell r="C5250" t="str">
            <v>097</v>
          </cell>
          <cell r="D5250" t="str">
            <v xml:space="preserve">FITCHBURG                    </v>
          </cell>
          <cell r="E5250">
            <v>9</v>
          </cell>
          <cell r="F5250" t="str">
            <v>Instructional Materials, Equipment and Technology</v>
          </cell>
          <cell r="I5250">
            <v>213600</v>
          </cell>
          <cell r="J5250">
            <v>1997014</v>
          </cell>
          <cell r="K5250">
            <v>2210614</v>
          </cell>
          <cell r="L5250">
            <v>3.183037034097532</v>
          </cell>
          <cell r="M5250">
            <v>454.3820270909128</v>
          </cell>
        </row>
        <row r="5251">
          <cell r="A5251">
            <v>5249</v>
          </cell>
          <cell r="B5251">
            <v>35</v>
          </cell>
          <cell r="C5251" t="str">
            <v>097</v>
          </cell>
          <cell r="D5251" t="str">
            <v xml:space="preserve">FITCHBURG                    </v>
          </cell>
          <cell r="E5251">
            <v>0</v>
          </cell>
          <cell r="G5251">
            <v>8425</v>
          </cell>
          <cell r="H5251" t="str">
            <v>Textbooks &amp; Related Software/Media/Materials (2410)</v>
          </cell>
          <cell r="I5251">
            <v>15502</v>
          </cell>
          <cell r="J5251">
            <v>287329</v>
          </cell>
          <cell r="K5251">
            <v>302831</v>
          </cell>
          <cell r="L5251">
            <v>0.43604278633573734</v>
          </cell>
          <cell r="M5251">
            <v>62.245585907792233</v>
          </cell>
        </row>
        <row r="5252">
          <cell r="A5252">
            <v>5250</v>
          </cell>
          <cell r="B5252">
            <v>36</v>
          </cell>
          <cell r="C5252" t="str">
            <v>097</v>
          </cell>
          <cell r="D5252" t="str">
            <v xml:space="preserve">FITCHBURG                    </v>
          </cell>
          <cell r="E5252">
            <v>0</v>
          </cell>
          <cell r="G5252">
            <v>8430</v>
          </cell>
          <cell r="H5252" t="str">
            <v>Other Instructional Materials (2415)</v>
          </cell>
          <cell r="I5252">
            <v>99542</v>
          </cell>
          <cell r="J5252">
            <v>61013</v>
          </cell>
          <cell r="K5252">
            <v>160555</v>
          </cell>
          <cell r="L5252">
            <v>0.23118125145752683</v>
          </cell>
          <cell r="M5252">
            <v>33.001377155659696</v>
          </cell>
        </row>
        <row r="5253">
          <cell r="A5253">
            <v>5251</v>
          </cell>
          <cell r="B5253">
            <v>37</v>
          </cell>
          <cell r="C5253" t="str">
            <v>097</v>
          </cell>
          <cell r="D5253" t="str">
            <v xml:space="preserve">FITCHBURG                    </v>
          </cell>
          <cell r="E5253">
            <v>0</v>
          </cell>
          <cell r="G5253">
            <v>8435</v>
          </cell>
          <cell r="H5253" t="str">
            <v>Instructional Equipment (2420)</v>
          </cell>
          <cell r="I5253">
            <v>11341</v>
          </cell>
          <cell r="J5253">
            <v>0</v>
          </cell>
          <cell r="K5253">
            <v>11341</v>
          </cell>
          <cell r="L5253">
            <v>1.6329772182615377E-2</v>
          </cell>
          <cell r="M5253">
            <v>2.3310928860660622</v>
          </cell>
        </row>
        <row r="5254">
          <cell r="A5254">
            <v>5252</v>
          </cell>
          <cell r="B5254">
            <v>38</v>
          </cell>
          <cell r="C5254" t="str">
            <v>097</v>
          </cell>
          <cell r="D5254" t="str">
            <v xml:space="preserve">FITCHBURG                    </v>
          </cell>
          <cell r="E5254">
            <v>0</v>
          </cell>
          <cell r="G5254">
            <v>8440</v>
          </cell>
          <cell r="H5254" t="str">
            <v>General Supplies (2430)</v>
          </cell>
          <cell r="I5254">
            <v>62809</v>
          </cell>
          <cell r="J5254">
            <v>0</v>
          </cell>
          <cell r="K5254">
            <v>62809</v>
          </cell>
          <cell r="L5254">
            <v>9.0437938543152213E-2</v>
          </cell>
          <cell r="M5254">
            <v>12.910114900002055</v>
          </cell>
        </row>
        <row r="5255">
          <cell r="A5255">
            <v>5253</v>
          </cell>
          <cell r="B5255">
            <v>39</v>
          </cell>
          <cell r="C5255" t="str">
            <v>097</v>
          </cell>
          <cell r="D5255" t="str">
            <v xml:space="preserve">FITCHBURG                    </v>
          </cell>
          <cell r="E5255">
            <v>0</v>
          </cell>
          <cell r="G5255">
            <v>8445</v>
          </cell>
          <cell r="H5255" t="str">
            <v>Other Instructional Services (2440)</v>
          </cell>
          <cell r="I5255">
            <v>24406</v>
          </cell>
          <cell r="J5255">
            <v>1523181</v>
          </cell>
          <cell r="K5255">
            <v>1547587</v>
          </cell>
          <cell r="L5255">
            <v>2.2283522742947874</v>
          </cell>
          <cell r="M5255">
            <v>318.09973073523668</v>
          </cell>
        </row>
        <row r="5256">
          <cell r="A5256">
            <v>5254</v>
          </cell>
          <cell r="B5256">
            <v>40</v>
          </cell>
          <cell r="C5256" t="str">
            <v>097</v>
          </cell>
          <cell r="D5256" t="str">
            <v xml:space="preserve">FITCHBURG                    </v>
          </cell>
          <cell r="E5256">
            <v>0</v>
          </cell>
          <cell r="G5256">
            <v>8450</v>
          </cell>
          <cell r="H5256" t="str">
            <v>Classroom Instructional Technology (2451)</v>
          </cell>
          <cell r="I5256">
            <v>0</v>
          </cell>
          <cell r="J5256">
            <v>125491</v>
          </cell>
          <cell r="K5256">
            <v>125491</v>
          </cell>
          <cell r="L5256">
            <v>0.18069301128371276</v>
          </cell>
          <cell r="M5256">
            <v>25.794125506156089</v>
          </cell>
        </row>
        <row r="5257">
          <cell r="A5257">
            <v>5255</v>
          </cell>
          <cell r="B5257">
            <v>41</v>
          </cell>
          <cell r="C5257" t="str">
            <v>097</v>
          </cell>
          <cell r="D5257" t="str">
            <v xml:space="preserve">FITCHBURG                    </v>
          </cell>
          <cell r="E5257">
            <v>0</v>
          </cell>
          <cell r="G5257">
            <v>8455</v>
          </cell>
          <cell r="H5257" t="str">
            <v>Other Instructional Hardware  (2453)</v>
          </cell>
          <cell r="I5257">
            <v>0</v>
          </cell>
          <cell r="J5257">
            <v>0</v>
          </cell>
          <cell r="K5257">
            <v>0</v>
          </cell>
          <cell r="L5257">
            <v>0</v>
          </cell>
          <cell r="M5257">
            <v>0</v>
          </cell>
        </row>
        <row r="5258">
          <cell r="A5258">
            <v>5256</v>
          </cell>
          <cell r="B5258">
            <v>42</v>
          </cell>
          <cell r="C5258" t="str">
            <v>097</v>
          </cell>
          <cell r="D5258" t="str">
            <v xml:space="preserve">FITCHBURG                    </v>
          </cell>
          <cell r="E5258">
            <v>0</v>
          </cell>
          <cell r="G5258">
            <v>8460</v>
          </cell>
          <cell r="H5258" t="str">
            <v>Instructional Software (2455)</v>
          </cell>
          <cell r="I5258">
            <v>0</v>
          </cell>
          <cell r="J5258">
            <v>0</v>
          </cell>
          <cell r="K5258">
            <v>0</v>
          </cell>
          <cell r="L5258">
            <v>0</v>
          </cell>
          <cell r="M5258">
            <v>0</v>
          </cell>
        </row>
        <row r="5259">
          <cell r="A5259">
            <v>5257</v>
          </cell>
          <cell r="B5259">
            <v>43</v>
          </cell>
          <cell r="C5259" t="str">
            <v>097</v>
          </cell>
          <cell r="D5259" t="str">
            <v xml:space="preserve">FITCHBURG                    </v>
          </cell>
          <cell r="E5259">
            <v>10</v>
          </cell>
          <cell r="F5259" t="str">
            <v>Guidance, Counseling and Testing</v>
          </cell>
          <cell r="I5259">
            <v>1294900</v>
          </cell>
          <cell r="J5259">
            <v>166401</v>
          </cell>
          <cell r="K5259">
            <v>1461301</v>
          </cell>
          <cell r="L5259">
            <v>2.1041100802599448</v>
          </cell>
          <cell r="M5259">
            <v>300.36402129452631</v>
          </cell>
        </row>
        <row r="5260">
          <cell r="A5260">
            <v>5258</v>
          </cell>
          <cell r="B5260">
            <v>44</v>
          </cell>
          <cell r="C5260" t="str">
            <v>097</v>
          </cell>
          <cell r="D5260" t="str">
            <v xml:space="preserve">FITCHBURG                    </v>
          </cell>
          <cell r="E5260">
            <v>0</v>
          </cell>
          <cell r="G5260">
            <v>8465</v>
          </cell>
          <cell r="H5260" t="str">
            <v>Guidance and Adjustment Counselors (2710)</v>
          </cell>
          <cell r="I5260">
            <v>1053954</v>
          </cell>
          <cell r="J5260">
            <v>45537</v>
          </cell>
          <cell r="K5260">
            <v>1099491</v>
          </cell>
          <cell r="L5260">
            <v>1.5831441272229929</v>
          </cell>
          <cell r="M5260">
            <v>225.9955602145896</v>
          </cell>
        </row>
        <row r="5261">
          <cell r="A5261">
            <v>5259</v>
          </cell>
          <cell r="B5261">
            <v>45</v>
          </cell>
          <cell r="C5261" t="str">
            <v>097</v>
          </cell>
          <cell r="D5261" t="str">
            <v xml:space="preserve">FITCHBURG                    </v>
          </cell>
          <cell r="E5261">
            <v>0</v>
          </cell>
          <cell r="G5261">
            <v>8470</v>
          </cell>
          <cell r="H5261" t="str">
            <v>Testing and Assessment (2720)</v>
          </cell>
          <cell r="I5261">
            <v>30827</v>
          </cell>
          <cell r="J5261">
            <v>120864</v>
          </cell>
          <cell r="K5261">
            <v>151691</v>
          </cell>
          <cell r="L5261">
            <v>0.21841808236955376</v>
          </cell>
          <cell r="M5261">
            <v>31.179420772440441</v>
          </cell>
        </row>
        <row r="5262">
          <cell r="A5262">
            <v>5260</v>
          </cell>
          <cell r="B5262">
            <v>46</v>
          </cell>
          <cell r="C5262" t="str">
            <v>097</v>
          </cell>
          <cell r="D5262" t="str">
            <v xml:space="preserve">FITCHBURG                    </v>
          </cell>
          <cell r="E5262">
            <v>0</v>
          </cell>
          <cell r="G5262">
            <v>8475</v>
          </cell>
          <cell r="H5262" t="str">
            <v>Psychological Services (2800)</v>
          </cell>
          <cell r="I5262">
            <v>210119</v>
          </cell>
          <cell r="J5262">
            <v>0</v>
          </cell>
          <cell r="K5262">
            <v>210119</v>
          </cell>
          <cell r="L5262">
            <v>0.30254787066739797</v>
          </cell>
          <cell r="M5262">
            <v>43.189040307496242</v>
          </cell>
        </row>
        <row r="5263">
          <cell r="A5263">
            <v>5261</v>
          </cell>
          <cell r="B5263">
            <v>47</v>
          </cell>
          <cell r="C5263" t="str">
            <v>097</v>
          </cell>
          <cell r="D5263" t="str">
            <v xml:space="preserve">FITCHBURG                    </v>
          </cell>
          <cell r="E5263">
            <v>11</v>
          </cell>
          <cell r="F5263" t="str">
            <v>Pupil Services</v>
          </cell>
          <cell r="I5263">
            <v>3976250</v>
          </cell>
          <cell r="J5263">
            <v>2857562</v>
          </cell>
          <cell r="K5263">
            <v>6833812</v>
          </cell>
          <cell r="L5263">
            <v>9.8399253239417295</v>
          </cell>
          <cell r="M5263">
            <v>1404.6601303159234</v>
          </cell>
        </row>
        <row r="5264">
          <cell r="A5264">
            <v>5262</v>
          </cell>
          <cell r="B5264">
            <v>48</v>
          </cell>
          <cell r="C5264" t="str">
            <v>097</v>
          </cell>
          <cell r="D5264" t="str">
            <v xml:space="preserve">FITCHBURG                    </v>
          </cell>
          <cell r="E5264">
            <v>0</v>
          </cell>
          <cell r="G5264">
            <v>8485</v>
          </cell>
          <cell r="H5264" t="str">
            <v>Attendance and Parent Liaison Services (3100)</v>
          </cell>
          <cell r="I5264">
            <v>0</v>
          </cell>
          <cell r="J5264">
            <v>0</v>
          </cell>
          <cell r="K5264">
            <v>0</v>
          </cell>
          <cell r="L5264">
            <v>0</v>
          </cell>
          <cell r="M5264">
            <v>0</v>
          </cell>
        </row>
        <row r="5265">
          <cell r="A5265">
            <v>5263</v>
          </cell>
          <cell r="B5265">
            <v>49</v>
          </cell>
          <cell r="C5265" t="str">
            <v>097</v>
          </cell>
          <cell r="D5265" t="str">
            <v xml:space="preserve">FITCHBURG                    </v>
          </cell>
          <cell r="E5265">
            <v>0</v>
          </cell>
          <cell r="G5265">
            <v>8490</v>
          </cell>
          <cell r="H5265" t="str">
            <v>Medical/Health Services (3200)</v>
          </cell>
          <cell r="I5265">
            <v>521667</v>
          </cell>
          <cell r="J5265">
            <v>0</v>
          </cell>
          <cell r="K5265">
            <v>521667</v>
          </cell>
          <cell r="L5265">
            <v>0.75114216252432908</v>
          </cell>
          <cell r="M5265">
            <v>107.22636739224269</v>
          </cell>
        </row>
        <row r="5266">
          <cell r="A5266">
            <v>5264</v>
          </cell>
          <cell r="B5266">
            <v>50</v>
          </cell>
          <cell r="C5266" t="str">
            <v>097</v>
          </cell>
          <cell r="D5266" t="str">
            <v xml:space="preserve">FITCHBURG                    </v>
          </cell>
          <cell r="E5266">
            <v>0</v>
          </cell>
          <cell r="G5266">
            <v>8495</v>
          </cell>
          <cell r="H5266" t="str">
            <v>In-District Transportation (3300)</v>
          </cell>
          <cell r="I5266">
            <v>2953282</v>
          </cell>
          <cell r="J5266">
            <v>151501</v>
          </cell>
          <cell r="K5266">
            <v>3104783</v>
          </cell>
          <cell r="L5266">
            <v>4.4705404343935387</v>
          </cell>
          <cell r="M5266">
            <v>638.17454934122622</v>
          </cell>
        </row>
        <row r="5267">
          <cell r="A5267">
            <v>5265</v>
          </cell>
          <cell r="B5267">
            <v>51</v>
          </cell>
          <cell r="C5267" t="str">
            <v>097</v>
          </cell>
          <cell r="D5267" t="str">
            <v xml:space="preserve">FITCHBURG                    </v>
          </cell>
          <cell r="E5267">
            <v>0</v>
          </cell>
          <cell r="G5267">
            <v>8500</v>
          </cell>
          <cell r="H5267" t="str">
            <v>Food Salaries and Other Expenses (3400)</v>
          </cell>
          <cell r="I5267">
            <v>0</v>
          </cell>
          <cell r="J5267">
            <v>2485427</v>
          </cell>
          <cell r="K5267">
            <v>2485427</v>
          </cell>
          <cell r="L5267">
            <v>3.5787370325827697</v>
          </cell>
          <cell r="M5267">
            <v>510.86863579371436</v>
          </cell>
        </row>
        <row r="5268">
          <cell r="A5268">
            <v>5266</v>
          </cell>
          <cell r="B5268">
            <v>52</v>
          </cell>
          <cell r="C5268" t="str">
            <v>097</v>
          </cell>
          <cell r="D5268" t="str">
            <v xml:space="preserve">FITCHBURG                    </v>
          </cell>
          <cell r="E5268">
            <v>0</v>
          </cell>
          <cell r="G5268">
            <v>8505</v>
          </cell>
          <cell r="H5268" t="str">
            <v>Athletics (3510)</v>
          </cell>
          <cell r="I5268">
            <v>331941</v>
          </cell>
          <cell r="J5268">
            <v>116361</v>
          </cell>
          <cell r="K5268">
            <v>448302</v>
          </cell>
          <cell r="L5268">
            <v>0.64550476404292734</v>
          </cell>
          <cell r="M5268">
            <v>92.146512918542257</v>
          </cell>
        </row>
        <row r="5269">
          <cell r="A5269">
            <v>5267</v>
          </cell>
          <cell r="B5269">
            <v>53</v>
          </cell>
          <cell r="C5269" t="str">
            <v>097</v>
          </cell>
          <cell r="D5269" t="str">
            <v xml:space="preserve">FITCHBURG                    </v>
          </cell>
          <cell r="E5269">
            <v>0</v>
          </cell>
          <cell r="G5269">
            <v>8510</v>
          </cell>
          <cell r="H5269" t="str">
            <v>Other Student Body Activities (3520)</v>
          </cell>
          <cell r="I5269">
            <v>99360</v>
          </cell>
          <cell r="J5269">
            <v>104273</v>
          </cell>
          <cell r="K5269">
            <v>203633</v>
          </cell>
          <cell r="L5269">
            <v>0.29320875574133826</v>
          </cell>
          <cell r="M5269">
            <v>41.855871410659596</v>
          </cell>
        </row>
        <row r="5270">
          <cell r="A5270">
            <v>5268</v>
          </cell>
          <cell r="B5270">
            <v>54</v>
          </cell>
          <cell r="C5270" t="str">
            <v>097</v>
          </cell>
          <cell r="D5270" t="str">
            <v xml:space="preserve">FITCHBURG                    </v>
          </cell>
          <cell r="E5270">
            <v>0</v>
          </cell>
          <cell r="G5270">
            <v>8515</v>
          </cell>
          <cell r="H5270" t="str">
            <v>School Security  (3600)</v>
          </cell>
          <cell r="I5270">
            <v>70000</v>
          </cell>
          <cell r="J5270">
            <v>0</v>
          </cell>
          <cell r="K5270">
            <v>70000</v>
          </cell>
          <cell r="L5270">
            <v>0.10079217465682712</v>
          </cell>
          <cell r="M5270">
            <v>14.388193459538343</v>
          </cell>
        </row>
        <row r="5271">
          <cell r="A5271">
            <v>5269</v>
          </cell>
          <cell r="B5271">
            <v>55</v>
          </cell>
          <cell r="C5271" t="str">
            <v>097</v>
          </cell>
          <cell r="D5271" t="str">
            <v xml:space="preserve">FITCHBURG                    </v>
          </cell>
          <cell r="E5271">
            <v>12</v>
          </cell>
          <cell r="F5271" t="str">
            <v>Operations and Maintenance</v>
          </cell>
          <cell r="I5271">
            <v>4772682</v>
          </cell>
          <cell r="J5271">
            <v>18330</v>
          </cell>
          <cell r="K5271">
            <v>4791012</v>
          </cell>
          <cell r="L5271">
            <v>6.8985216898136379</v>
          </cell>
          <cell r="M5271">
            <v>984.77153604242449</v>
          </cell>
        </row>
        <row r="5272">
          <cell r="A5272">
            <v>5270</v>
          </cell>
          <cell r="B5272">
            <v>56</v>
          </cell>
          <cell r="C5272" t="str">
            <v>097</v>
          </cell>
          <cell r="D5272" t="str">
            <v xml:space="preserve">FITCHBURG                    </v>
          </cell>
          <cell r="E5272">
            <v>0</v>
          </cell>
          <cell r="G5272">
            <v>8520</v>
          </cell>
          <cell r="H5272" t="str">
            <v>Custodial Services (4110)</v>
          </cell>
          <cell r="I5272">
            <v>1603176</v>
          </cell>
          <cell r="J5272">
            <v>18330</v>
          </cell>
          <cell r="K5272">
            <v>1621506</v>
          </cell>
          <cell r="L5272">
            <v>2.3347873708441873</v>
          </cell>
          <cell r="M5272">
            <v>333.2934574828883</v>
          </cell>
        </row>
        <row r="5273">
          <cell r="A5273">
            <v>5271</v>
          </cell>
          <cell r="B5273">
            <v>57</v>
          </cell>
          <cell r="C5273" t="str">
            <v>097</v>
          </cell>
          <cell r="D5273" t="str">
            <v xml:space="preserve">FITCHBURG                    </v>
          </cell>
          <cell r="E5273">
            <v>0</v>
          </cell>
          <cell r="G5273">
            <v>8525</v>
          </cell>
          <cell r="H5273" t="str">
            <v>Heating of Buildings (4120)</v>
          </cell>
          <cell r="I5273">
            <v>866674</v>
          </cell>
          <cell r="J5273">
            <v>0</v>
          </cell>
          <cell r="K5273">
            <v>866674</v>
          </cell>
          <cell r="L5273">
            <v>1.2479136739790142</v>
          </cell>
          <cell r="M5273">
            <v>178.14104540502763</v>
          </cell>
        </row>
        <row r="5274">
          <cell r="A5274">
            <v>5272</v>
          </cell>
          <cell r="B5274">
            <v>58</v>
          </cell>
          <cell r="C5274" t="str">
            <v>097</v>
          </cell>
          <cell r="D5274" t="str">
            <v xml:space="preserve">FITCHBURG                    </v>
          </cell>
          <cell r="E5274">
            <v>0</v>
          </cell>
          <cell r="G5274">
            <v>8530</v>
          </cell>
          <cell r="H5274" t="str">
            <v>Utility Services (4130)</v>
          </cell>
          <cell r="I5274">
            <v>1401129</v>
          </cell>
          <cell r="J5274">
            <v>0</v>
          </cell>
          <cell r="K5274">
            <v>1401129</v>
          </cell>
          <cell r="L5274">
            <v>2.0174691269249361</v>
          </cell>
          <cell r="M5274">
            <v>287.99593019670715</v>
          </cell>
        </row>
        <row r="5275">
          <cell r="A5275">
            <v>5273</v>
          </cell>
          <cell r="B5275">
            <v>59</v>
          </cell>
          <cell r="C5275" t="str">
            <v>097</v>
          </cell>
          <cell r="D5275" t="str">
            <v xml:space="preserve">FITCHBURG                    </v>
          </cell>
          <cell r="E5275">
            <v>0</v>
          </cell>
          <cell r="G5275">
            <v>8535</v>
          </cell>
          <cell r="H5275" t="str">
            <v>Maintenance of Grounds (4210)</v>
          </cell>
          <cell r="I5275">
            <v>134036</v>
          </cell>
          <cell r="J5275">
            <v>0</v>
          </cell>
          <cell r="K5275">
            <v>134036</v>
          </cell>
          <cell r="L5275">
            <v>0.19299685603289257</v>
          </cell>
          <cell r="M5275">
            <v>27.550512836324021</v>
          </cell>
        </row>
        <row r="5276">
          <cell r="A5276">
            <v>5274</v>
          </cell>
          <cell r="B5276">
            <v>60</v>
          </cell>
          <cell r="C5276" t="str">
            <v>097</v>
          </cell>
          <cell r="D5276" t="str">
            <v xml:space="preserve">FITCHBURG                    </v>
          </cell>
          <cell r="E5276">
            <v>0</v>
          </cell>
          <cell r="G5276">
            <v>8540</v>
          </cell>
          <cell r="H5276" t="str">
            <v>Maintenance of Buildings (4220)</v>
          </cell>
          <cell r="I5276">
            <v>498754</v>
          </cell>
          <cell r="J5276">
            <v>0</v>
          </cell>
          <cell r="K5276">
            <v>498754</v>
          </cell>
          <cell r="L5276">
            <v>0.71815000398273077</v>
          </cell>
          <cell r="M5276">
            <v>102.5167005816941</v>
          </cell>
        </row>
        <row r="5277">
          <cell r="A5277">
            <v>5275</v>
          </cell>
          <cell r="B5277">
            <v>61</v>
          </cell>
          <cell r="C5277" t="str">
            <v>097</v>
          </cell>
          <cell r="D5277" t="str">
            <v xml:space="preserve">FITCHBURG                    </v>
          </cell>
          <cell r="E5277">
            <v>0</v>
          </cell>
          <cell r="G5277">
            <v>8545</v>
          </cell>
          <cell r="H5277" t="str">
            <v>Building Security System (4225)</v>
          </cell>
          <cell r="I5277">
            <v>0</v>
          </cell>
          <cell r="J5277">
            <v>0</v>
          </cell>
          <cell r="K5277">
            <v>0</v>
          </cell>
          <cell r="L5277">
            <v>0</v>
          </cell>
          <cell r="M5277">
            <v>0</v>
          </cell>
        </row>
        <row r="5278">
          <cell r="A5278">
            <v>5276</v>
          </cell>
          <cell r="B5278">
            <v>62</v>
          </cell>
          <cell r="C5278" t="str">
            <v>097</v>
          </cell>
          <cell r="D5278" t="str">
            <v xml:space="preserve">FITCHBURG                    </v>
          </cell>
          <cell r="E5278">
            <v>0</v>
          </cell>
          <cell r="G5278">
            <v>8550</v>
          </cell>
          <cell r="H5278" t="str">
            <v>Maintenance of Equipment (4230)</v>
          </cell>
          <cell r="I5278">
            <v>224219</v>
          </cell>
          <cell r="J5278">
            <v>0</v>
          </cell>
          <cell r="K5278">
            <v>224219</v>
          </cell>
          <cell r="L5278">
            <v>0.3228502944197017</v>
          </cell>
          <cell r="M5278">
            <v>46.087233561488972</v>
          </cell>
        </row>
        <row r="5279">
          <cell r="A5279">
            <v>5277</v>
          </cell>
          <cell r="B5279">
            <v>63</v>
          </cell>
          <cell r="C5279" t="str">
            <v>097</v>
          </cell>
          <cell r="D5279" t="str">
            <v xml:space="preserve">FITCHBURG                    </v>
          </cell>
          <cell r="E5279">
            <v>0</v>
          </cell>
          <cell r="G5279">
            <v>8555</v>
          </cell>
          <cell r="H5279" t="str">
            <v xml:space="preserve">Extraordinary Maintenance (4300)   </v>
          </cell>
          <cell r="I5279">
            <v>44694</v>
          </cell>
          <cell r="J5279">
            <v>0</v>
          </cell>
          <cell r="K5279">
            <v>44694</v>
          </cell>
          <cell r="L5279">
            <v>6.435436363017473E-2</v>
          </cell>
          <cell r="M5279">
            <v>9.1866559782943824</v>
          </cell>
        </row>
        <row r="5280">
          <cell r="A5280">
            <v>5278</v>
          </cell>
          <cell r="B5280">
            <v>64</v>
          </cell>
          <cell r="C5280" t="str">
            <v>097</v>
          </cell>
          <cell r="D5280" t="str">
            <v xml:space="preserve">FITCHBURG                    </v>
          </cell>
          <cell r="E5280">
            <v>0</v>
          </cell>
          <cell r="G5280">
            <v>8560</v>
          </cell>
          <cell r="H5280" t="str">
            <v>Networking and Telecommunications (4400)</v>
          </cell>
          <cell r="I5280">
            <v>0</v>
          </cell>
          <cell r="J5280">
            <v>0</v>
          </cell>
          <cell r="K5280">
            <v>0</v>
          </cell>
          <cell r="L5280">
            <v>0</v>
          </cell>
          <cell r="M5280">
            <v>0</v>
          </cell>
        </row>
        <row r="5281">
          <cell r="A5281">
            <v>5279</v>
          </cell>
          <cell r="B5281">
            <v>65</v>
          </cell>
          <cell r="C5281" t="str">
            <v>097</v>
          </cell>
          <cell r="D5281" t="str">
            <v xml:space="preserve">FITCHBURG                    </v>
          </cell>
          <cell r="E5281">
            <v>0</v>
          </cell>
          <cell r="G5281">
            <v>8565</v>
          </cell>
          <cell r="H5281" t="str">
            <v>Technology Maintenance (4450)</v>
          </cell>
          <cell r="I5281">
            <v>0</v>
          </cell>
          <cell r="J5281">
            <v>0</v>
          </cell>
          <cell r="K5281">
            <v>0</v>
          </cell>
          <cell r="L5281">
            <v>0</v>
          </cell>
          <cell r="M5281">
            <v>0</v>
          </cell>
        </row>
        <row r="5282">
          <cell r="A5282">
            <v>5280</v>
          </cell>
          <cell r="B5282">
            <v>66</v>
          </cell>
          <cell r="C5282" t="str">
            <v>097</v>
          </cell>
          <cell r="D5282" t="str">
            <v xml:space="preserve">FITCHBURG                    </v>
          </cell>
          <cell r="E5282">
            <v>13</v>
          </cell>
          <cell r="F5282" t="str">
            <v>Insurance, Retirement Programs and Other</v>
          </cell>
          <cell r="I5282">
            <v>10563223</v>
          </cell>
          <cell r="J5282">
            <v>0</v>
          </cell>
          <cell r="K5282">
            <v>10563223</v>
          </cell>
          <cell r="L5282">
            <v>15.209860250785905</v>
          </cell>
          <cell r="M5282">
            <v>2171.2242297177859</v>
          </cell>
        </row>
        <row r="5283">
          <cell r="A5283">
            <v>5281</v>
          </cell>
          <cell r="B5283">
            <v>67</v>
          </cell>
          <cell r="C5283" t="str">
            <v>097</v>
          </cell>
          <cell r="D5283" t="str">
            <v xml:space="preserve">FITCHBURG                    </v>
          </cell>
          <cell r="E5283">
            <v>0</v>
          </cell>
          <cell r="G5283">
            <v>8570</v>
          </cell>
          <cell r="H5283" t="str">
            <v>Employer Retirement Contributions (5100)</v>
          </cell>
          <cell r="I5283">
            <v>2276277</v>
          </cell>
          <cell r="J5283">
            <v>0</v>
          </cell>
          <cell r="K5283">
            <v>2276277</v>
          </cell>
          <cell r="L5283">
            <v>3.2775844135902639</v>
          </cell>
          <cell r="M5283">
            <v>467.87876919282229</v>
          </cell>
        </row>
        <row r="5284">
          <cell r="A5284">
            <v>5282</v>
          </cell>
          <cell r="B5284">
            <v>68</v>
          </cell>
          <cell r="C5284" t="str">
            <v>097</v>
          </cell>
          <cell r="D5284" t="str">
            <v xml:space="preserve">FITCHBURG                    </v>
          </cell>
          <cell r="E5284">
            <v>0</v>
          </cell>
          <cell r="G5284">
            <v>8575</v>
          </cell>
          <cell r="H5284" t="str">
            <v>Insurance for Active Employees (5200)</v>
          </cell>
          <cell r="I5284">
            <v>5446516</v>
          </cell>
          <cell r="J5284">
            <v>0</v>
          </cell>
          <cell r="K5284">
            <v>5446516</v>
          </cell>
          <cell r="L5284">
            <v>7.8423741706171919</v>
          </cell>
          <cell r="M5284">
            <v>1119.5075126924421</v>
          </cell>
        </row>
        <row r="5285">
          <cell r="A5285">
            <v>5283</v>
          </cell>
          <cell r="B5285">
            <v>69</v>
          </cell>
          <cell r="C5285" t="str">
            <v>097</v>
          </cell>
          <cell r="D5285" t="str">
            <v xml:space="preserve">FITCHBURG                    </v>
          </cell>
          <cell r="E5285">
            <v>0</v>
          </cell>
          <cell r="G5285">
            <v>8580</v>
          </cell>
          <cell r="H5285" t="str">
            <v>Insurance for Retired School Employees (5250)</v>
          </cell>
          <cell r="I5285">
            <v>2572127</v>
          </cell>
          <cell r="J5285">
            <v>0</v>
          </cell>
          <cell r="K5285">
            <v>2572127</v>
          </cell>
          <cell r="L5285">
            <v>3.7035753403362968</v>
          </cell>
          <cell r="M5285">
            <v>528.68944112145687</v>
          </cell>
        </row>
        <row r="5286">
          <cell r="A5286">
            <v>5284</v>
          </cell>
          <cell r="B5286">
            <v>70</v>
          </cell>
          <cell r="C5286" t="str">
            <v>097</v>
          </cell>
          <cell r="D5286" t="str">
            <v xml:space="preserve">FITCHBURG                    </v>
          </cell>
          <cell r="E5286">
            <v>0</v>
          </cell>
          <cell r="G5286">
            <v>8585</v>
          </cell>
          <cell r="H5286" t="str">
            <v>Other Non-Employee Insurance (5260)</v>
          </cell>
          <cell r="I5286">
            <v>141016</v>
          </cell>
          <cell r="J5286">
            <v>0</v>
          </cell>
          <cell r="K5286">
            <v>141016</v>
          </cell>
          <cell r="L5286">
            <v>0.20304727573438763</v>
          </cell>
          <cell r="M5286">
            <v>28.985221269860844</v>
          </cell>
        </row>
        <row r="5287">
          <cell r="A5287">
            <v>5285</v>
          </cell>
          <cell r="B5287">
            <v>71</v>
          </cell>
          <cell r="C5287" t="str">
            <v>097</v>
          </cell>
          <cell r="D5287" t="str">
            <v xml:space="preserve">FITCHBURG                    </v>
          </cell>
          <cell r="E5287">
            <v>0</v>
          </cell>
          <cell r="G5287">
            <v>8590</v>
          </cell>
          <cell r="H5287" t="str">
            <v xml:space="preserve">Rental Lease of Equipment (5300)   </v>
          </cell>
          <cell r="I5287">
            <v>65944</v>
          </cell>
          <cell r="J5287">
            <v>0</v>
          </cell>
          <cell r="K5287">
            <v>65944</v>
          </cell>
          <cell r="L5287">
            <v>9.4951988079568686E-2</v>
          </cell>
          <cell r="M5287">
            <v>13.554500421368521</v>
          </cell>
        </row>
        <row r="5288">
          <cell r="A5288">
            <v>5286</v>
          </cell>
          <cell r="B5288">
            <v>72</v>
          </cell>
          <cell r="C5288" t="str">
            <v>097</v>
          </cell>
          <cell r="D5288" t="str">
            <v xml:space="preserve">FITCHBURG                    </v>
          </cell>
          <cell r="E5288">
            <v>0</v>
          </cell>
          <cell r="G5288">
            <v>8595</v>
          </cell>
          <cell r="H5288" t="str">
            <v>Rental Lease  of Buildings (5350)</v>
          </cell>
          <cell r="I5288">
            <v>0</v>
          </cell>
          <cell r="J5288">
            <v>0</v>
          </cell>
          <cell r="K5288">
            <v>0</v>
          </cell>
          <cell r="L5288">
            <v>0</v>
          </cell>
          <cell r="M5288">
            <v>0</v>
          </cell>
        </row>
        <row r="5289">
          <cell r="A5289">
            <v>5287</v>
          </cell>
          <cell r="B5289">
            <v>73</v>
          </cell>
          <cell r="C5289" t="str">
            <v>097</v>
          </cell>
          <cell r="D5289" t="str">
            <v xml:space="preserve">FITCHBURG                    </v>
          </cell>
          <cell r="E5289">
            <v>0</v>
          </cell>
          <cell r="G5289">
            <v>8600</v>
          </cell>
          <cell r="H5289" t="str">
            <v>Short Term Interest RAN's (5400)</v>
          </cell>
          <cell r="I5289">
            <v>19236</v>
          </cell>
          <cell r="J5289">
            <v>0</v>
          </cell>
          <cell r="K5289">
            <v>19236</v>
          </cell>
          <cell r="L5289">
            <v>2.7697689595696094E-2</v>
          </cell>
          <cell r="M5289">
            <v>3.9538755626811368</v>
          </cell>
        </row>
        <row r="5290">
          <cell r="A5290">
            <v>5288</v>
          </cell>
          <cell r="B5290">
            <v>74</v>
          </cell>
          <cell r="C5290" t="str">
            <v>097</v>
          </cell>
          <cell r="D5290" t="str">
            <v xml:space="preserve">FITCHBURG                    </v>
          </cell>
          <cell r="E5290">
            <v>0</v>
          </cell>
          <cell r="G5290">
            <v>8610</v>
          </cell>
          <cell r="H5290" t="str">
            <v>Crossing Guards, Inspections, Bank Charges (5500)</v>
          </cell>
          <cell r="I5290">
            <v>42107</v>
          </cell>
          <cell r="J5290">
            <v>0</v>
          </cell>
          <cell r="K5290">
            <v>42107</v>
          </cell>
          <cell r="L5290">
            <v>6.0629372832500278E-2</v>
          </cell>
          <cell r="M5290">
            <v>8.6549094571540142</v>
          </cell>
        </row>
        <row r="5291">
          <cell r="A5291">
            <v>5289</v>
          </cell>
          <cell r="B5291">
            <v>75</v>
          </cell>
          <cell r="C5291" t="str">
            <v>097</v>
          </cell>
          <cell r="D5291" t="str">
            <v xml:space="preserve">FITCHBURG                    </v>
          </cell>
          <cell r="E5291">
            <v>14</v>
          </cell>
          <cell r="F5291" t="str">
            <v xml:space="preserve">Payments To Out-Of-District Schools </v>
          </cell>
          <cell r="I5291">
            <v>10115488</v>
          </cell>
          <cell r="J5291">
            <v>913232</v>
          </cell>
          <cell r="K5291">
            <v>11028720</v>
          </cell>
          <cell r="L5291">
            <v>15.880123892589177</v>
          </cell>
          <cell r="M5291">
            <v>15439.89920201596</v>
          </cell>
        </row>
        <row r="5292">
          <cell r="A5292">
            <v>5290</v>
          </cell>
          <cell r="B5292">
            <v>76</v>
          </cell>
          <cell r="C5292" t="str">
            <v>097</v>
          </cell>
          <cell r="D5292" t="str">
            <v xml:space="preserve">FITCHBURG                    </v>
          </cell>
          <cell r="E5292">
            <v>15</v>
          </cell>
          <cell r="F5292" t="str">
            <v>Tuition To Other Schools (9000)</v>
          </cell>
          <cell r="G5292" t="str">
            <v xml:space="preserve"> </v>
          </cell>
          <cell r="I5292">
            <v>9330439</v>
          </cell>
          <cell r="J5292">
            <v>913232</v>
          </cell>
          <cell r="K5292">
            <v>10243671</v>
          </cell>
          <cell r="L5292">
            <v>14.74974109370107</v>
          </cell>
          <cell r="M5292">
            <v>14340.852582948342</v>
          </cell>
        </row>
        <row r="5293">
          <cell r="A5293">
            <v>5291</v>
          </cell>
          <cell r="B5293">
            <v>77</v>
          </cell>
          <cell r="C5293" t="str">
            <v>097</v>
          </cell>
          <cell r="D5293" t="str">
            <v xml:space="preserve">FITCHBURG                    </v>
          </cell>
          <cell r="E5293">
            <v>16</v>
          </cell>
          <cell r="F5293" t="str">
            <v>Out-of-District Transportation (3300)</v>
          </cell>
          <cell r="I5293">
            <v>785049</v>
          </cell>
          <cell r="K5293">
            <v>785049</v>
          </cell>
          <cell r="L5293">
            <v>1.1303827988881068</v>
          </cell>
          <cell r="M5293">
            <v>1099.0466190676186</v>
          </cell>
        </row>
        <row r="5294">
          <cell r="A5294">
            <v>5292</v>
          </cell>
          <cell r="B5294">
            <v>78</v>
          </cell>
          <cell r="C5294" t="str">
            <v>097</v>
          </cell>
          <cell r="D5294" t="str">
            <v xml:space="preserve">FITCHBURG                    </v>
          </cell>
          <cell r="E5294">
            <v>17</v>
          </cell>
          <cell r="F5294" t="str">
            <v>TOTAL EXPENDITURES</v>
          </cell>
          <cell r="I5294">
            <v>58349480</v>
          </cell>
          <cell r="J5294">
            <v>11100356</v>
          </cell>
          <cell r="K5294">
            <v>69449836</v>
          </cell>
          <cell r="L5294">
            <v>100</v>
          </cell>
          <cell r="M5294">
            <v>12447.545614223751</v>
          </cell>
        </row>
        <row r="5295">
          <cell r="A5295">
            <v>5293</v>
          </cell>
          <cell r="B5295">
            <v>79</v>
          </cell>
          <cell r="C5295" t="str">
            <v>097</v>
          </cell>
          <cell r="D5295" t="str">
            <v xml:space="preserve">FITCHBURG                    </v>
          </cell>
          <cell r="E5295">
            <v>18</v>
          </cell>
          <cell r="F5295" t="str">
            <v>percentage of overall spending from the general fund</v>
          </cell>
          <cell r="I5295">
            <v>84.016728275643445</v>
          </cell>
        </row>
        <row r="5296">
          <cell r="A5296">
            <v>5294</v>
          </cell>
          <cell r="B5296">
            <v>1</v>
          </cell>
          <cell r="C5296" t="str">
            <v>098</v>
          </cell>
          <cell r="D5296" t="str">
            <v xml:space="preserve">FLORIDA                      </v>
          </cell>
          <cell r="E5296">
            <v>1</v>
          </cell>
          <cell r="F5296" t="str">
            <v>In-District FTE Average Membership</v>
          </cell>
          <cell r="G5296" t="str">
            <v xml:space="preserve"> </v>
          </cell>
        </row>
        <row r="5297">
          <cell r="A5297">
            <v>5295</v>
          </cell>
          <cell r="B5297">
            <v>2</v>
          </cell>
          <cell r="C5297" t="str">
            <v>098</v>
          </cell>
          <cell r="D5297" t="str">
            <v xml:space="preserve">FLORIDA                      </v>
          </cell>
          <cell r="E5297">
            <v>2</v>
          </cell>
          <cell r="F5297" t="str">
            <v>Out-of-District FTE Average Membership</v>
          </cell>
          <cell r="G5297" t="str">
            <v xml:space="preserve"> </v>
          </cell>
        </row>
        <row r="5298">
          <cell r="A5298">
            <v>5296</v>
          </cell>
          <cell r="B5298">
            <v>3</v>
          </cell>
          <cell r="C5298" t="str">
            <v>098</v>
          </cell>
          <cell r="D5298" t="str">
            <v xml:space="preserve">FLORIDA                      </v>
          </cell>
          <cell r="E5298">
            <v>3</v>
          </cell>
          <cell r="F5298" t="str">
            <v>Total FTE Average Membership</v>
          </cell>
          <cell r="G5298" t="str">
            <v xml:space="preserve"> </v>
          </cell>
        </row>
        <row r="5299">
          <cell r="A5299">
            <v>5297</v>
          </cell>
          <cell r="B5299">
            <v>4</v>
          </cell>
          <cell r="C5299" t="str">
            <v>098</v>
          </cell>
          <cell r="D5299" t="str">
            <v xml:space="preserve">FLORIDA                      </v>
          </cell>
          <cell r="E5299">
            <v>4</v>
          </cell>
          <cell r="F5299" t="str">
            <v>Administration</v>
          </cell>
          <cell r="G5299" t="str">
            <v xml:space="preserve"> </v>
          </cell>
          <cell r="I5299">
            <v>78770</v>
          </cell>
          <cell r="J5299">
            <v>0</v>
          </cell>
          <cell r="K5299">
            <v>78770</v>
          </cell>
          <cell r="L5299">
            <v>4.927445753995535</v>
          </cell>
          <cell r="M5299">
            <v>709.63963963963965</v>
          </cell>
        </row>
        <row r="5300">
          <cell r="A5300">
            <v>5298</v>
          </cell>
          <cell r="B5300">
            <v>5</v>
          </cell>
          <cell r="C5300" t="str">
            <v>098</v>
          </cell>
          <cell r="D5300" t="str">
            <v xml:space="preserve">FLORIDA                      </v>
          </cell>
          <cell r="E5300">
            <v>0</v>
          </cell>
          <cell r="G5300">
            <v>8300</v>
          </cell>
          <cell r="H5300" t="str">
            <v>School Committee (1110)</v>
          </cell>
          <cell r="I5300">
            <v>3763</v>
          </cell>
          <cell r="J5300">
            <v>0</v>
          </cell>
          <cell r="K5300">
            <v>3763</v>
          </cell>
          <cell r="L5300">
            <v>0.23539391103573945</v>
          </cell>
          <cell r="M5300">
            <v>33.900900900900901</v>
          </cell>
        </row>
        <row r="5301">
          <cell r="A5301">
            <v>5299</v>
          </cell>
          <cell r="B5301">
            <v>6</v>
          </cell>
          <cell r="C5301" t="str">
            <v>098</v>
          </cell>
          <cell r="D5301" t="str">
            <v xml:space="preserve">FLORIDA                      </v>
          </cell>
          <cell r="E5301">
            <v>0</v>
          </cell>
          <cell r="G5301">
            <v>8305</v>
          </cell>
          <cell r="H5301" t="str">
            <v>Superintendent (1210)</v>
          </cell>
          <cell r="I5301">
            <v>64840</v>
          </cell>
          <cell r="J5301">
            <v>0</v>
          </cell>
          <cell r="K5301">
            <v>64840</v>
          </cell>
          <cell r="L5301">
            <v>4.0560566546790717</v>
          </cell>
          <cell r="M5301">
            <v>584.14414414414409</v>
          </cell>
        </row>
        <row r="5302">
          <cell r="A5302">
            <v>5300</v>
          </cell>
          <cell r="B5302">
            <v>7</v>
          </cell>
          <cell r="C5302" t="str">
            <v>098</v>
          </cell>
          <cell r="D5302" t="str">
            <v xml:space="preserve">FLORIDA                      </v>
          </cell>
          <cell r="E5302">
            <v>0</v>
          </cell>
          <cell r="G5302">
            <v>8310</v>
          </cell>
          <cell r="H5302" t="str">
            <v>Assistant Superintendents (1220)</v>
          </cell>
          <cell r="I5302">
            <v>0</v>
          </cell>
          <cell r="J5302">
            <v>0</v>
          </cell>
          <cell r="K5302">
            <v>0</v>
          </cell>
          <cell r="L5302">
            <v>0</v>
          </cell>
          <cell r="M5302">
            <v>0</v>
          </cell>
        </row>
        <row r="5303">
          <cell r="A5303">
            <v>5301</v>
          </cell>
          <cell r="B5303">
            <v>8</v>
          </cell>
          <cell r="C5303" t="str">
            <v>098</v>
          </cell>
          <cell r="D5303" t="str">
            <v xml:space="preserve">FLORIDA                      </v>
          </cell>
          <cell r="E5303">
            <v>0</v>
          </cell>
          <cell r="G5303">
            <v>8315</v>
          </cell>
          <cell r="H5303" t="str">
            <v>Other District-Wide Administration (1230)</v>
          </cell>
          <cell r="I5303">
            <v>0</v>
          </cell>
          <cell r="J5303">
            <v>0</v>
          </cell>
          <cell r="K5303">
            <v>0</v>
          </cell>
          <cell r="L5303">
            <v>0</v>
          </cell>
          <cell r="M5303">
            <v>0</v>
          </cell>
        </row>
        <row r="5304">
          <cell r="A5304">
            <v>5302</v>
          </cell>
          <cell r="B5304">
            <v>9</v>
          </cell>
          <cell r="C5304" t="str">
            <v>098</v>
          </cell>
          <cell r="D5304" t="str">
            <v xml:space="preserve">FLORIDA                      </v>
          </cell>
          <cell r="E5304">
            <v>0</v>
          </cell>
          <cell r="G5304">
            <v>8320</v>
          </cell>
          <cell r="H5304" t="str">
            <v>Business and Finance (1410)</v>
          </cell>
          <cell r="I5304">
            <v>7395</v>
          </cell>
          <cell r="J5304">
            <v>0</v>
          </cell>
          <cell r="K5304">
            <v>7395</v>
          </cell>
          <cell r="L5304">
            <v>0.46259313635644256</v>
          </cell>
          <cell r="M5304">
            <v>66.621621621621628</v>
          </cell>
        </row>
        <row r="5305">
          <cell r="A5305">
            <v>5303</v>
          </cell>
          <cell r="B5305">
            <v>10</v>
          </cell>
          <cell r="C5305" t="str">
            <v>098</v>
          </cell>
          <cell r="D5305" t="str">
            <v xml:space="preserve">FLORIDA                      </v>
          </cell>
          <cell r="E5305">
            <v>0</v>
          </cell>
          <cell r="G5305">
            <v>8325</v>
          </cell>
          <cell r="H5305" t="str">
            <v>Human Resources and Benefits (1420)</v>
          </cell>
          <cell r="I5305">
            <v>0</v>
          </cell>
          <cell r="J5305">
            <v>0</v>
          </cell>
          <cell r="K5305">
            <v>0</v>
          </cell>
          <cell r="L5305">
            <v>0</v>
          </cell>
          <cell r="M5305">
            <v>0</v>
          </cell>
        </row>
        <row r="5306">
          <cell r="A5306">
            <v>5304</v>
          </cell>
          <cell r="B5306">
            <v>11</v>
          </cell>
          <cell r="C5306" t="str">
            <v>098</v>
          </cell>
          <cell r="D5306" t="str">
            <v xml:space="preserve">FLORIDA                      </v>
          </cell>
          <cell r="E5306">
            <v>0</v>
          </cell>
          <cell r="G5306">
            <v>8330</v>
          </cell>
          <cell r="H5306" t="str">
            <v>Legal Service For School Committee (1430)</v>
          </cell>
          <cell r="I5306">
            <v>1800</v>
          </cell>
          <cell r="J5306">
            <v>0</v>
          </cell>
          <cell r="K5306">
            <v>1800</v>
          </cell>
          <cell r="L5306">
            <v>0.11259873501576695</v>
          </cell>
          <cell r="M5306">
            <v>16.216216216216218</v>
          </cell>
        </row>
        <row r="5307">
          <cell r="A5307">
            <v>5305</v>
          </cell>
          <cell r="B5307">
            <v>12</v>
          </cell>
          <cell r="C5307" t="str">
            <v>098</v>
          </cell>
          <cell r="D5307" t="str">
            <v xml:space="preserve">FLORIDA                      </v>
          </cell>
          <cell r="E5307">
            <v>0</v>
          </cell>
          <cell r="G5307">
            <v>8335</v>
          </cell>
          <cell r="H5307" t="str">
            <v>Legal Settlements (1435)</v>
          </cell>
          <cell r="I5307">
            <v>0</v>
          </cell>
          <cell r="J5307">
            <v>0</v>
          </cell>
          <cell r="K5307">
            <v>0</v>
          </cell>
          <cell r="L5307">
            <v>0</v>
          </cell>
          <cell r="M5307">
            <v>0</v>
          </cell>
        </row>
        <row r="5308">
          <cell r="A5308">
            <v>5306</v>
          </cell>
          <cell r="B5308">
            <v>13</v>
          </cell>
          <cell r="C5308" t="str">
            <v>098</v>
          </cell>
          <cell r="D5308" t="str">
            <v xml:space="preserve">FLORIDA                      </v>
          </cell>
          <cell r="E5308">
            <v>0</v>
          </cell>
          <cell r="G5308">
            <v>8340</v>
          </cell>
          <cell r="H5308" t="str">
            <v>District-wide Information Mgmt and Tech (1450)</v>
          </cell>
          <cell r="I5308">
            <v>972</v>
          </cell>
          <cell r="J5308">
            <v>0</v>
          </cell>
          <cell r="K5308">
            <v>972</v>
          </cell>
          <cell r="L5308">
            <v>6.0803316908514156E-2</v>
          </cell>
          <cell r="M5308">
            <v>8.7567567567567561</v>
          </cell>
        </row>
        <row r="5309">
          <cell r="A5309">
            <v>5307</v>
          </cell>
          <cell r="B5309">
            <v>14</v>
          </cell>
          <cell r="C5309" t="str">
            <v>098</v>
          </cell>
          <cell r="D5309" t="str">
            <v xml:space="preserve">FLORIDA                      </v>
          </cell>
          <cell r="E5309">
            <v>5</v>
          </cell>
          <cell r="F5309" t="str">
            <v xml:space="preserve">Instructional Leadership </v>
          </cell>
          <cell r="I5309">
            <v>111295</v>
          </cell>
          <cell r="J5309">
            <v>11253</v>
          </cell>
          <cell r="K5309">
            <v>122548</v>
          </cell>
          <cell r="L5309">
            <v>7.6659720992845601</v>
          </cell>
          <cell r="M5309">
            <v>1104.036036036036</v>
          </cell>
        </row>
        <row r="5310">
          <cell r="A5310">
            <v>5308</v>
          </cell>
          <cell r="B5310">
            <v>15</v>
          </cell>
          <cell r="C5310" t="str">
            <v>098</v>
          </cell>
          <cell r="D5310" t="str">
            <v xml:space="preserve">FLORIDA                      </v>
          </cell>
          <cell r="E5310">
            <v>0</v>
          </cell>
          <cell r="G5310">
            <v>8345</v>
          </cell>
          <cell r="H5310" t="str">
            <v>Curriculum Directors  (Supervisory) (2110)</v>
          </cell>
          <cell r="I5310">
            <v>17730</v>
          </cell>
          <cell r="J5310">
            <v>0</v>
          </cell>
          <cell r="K5310">
            <v>17730</v>
          </cell>
          <cell r="L5310">
            <v>1.1090975399053045</v>
          </cell>
          <cell r="M5310">
            <v>159.72972972972974</v>
          </cell>
        </row>
        <row r="5311">
          <cell r="A5311">
            <v>5309</v>
          </cell>
          <cell r="B5311">
            <v>16</v>
          </cell>
          <cell r="C5311" t="str">
            <v>098</v>
          </cell>
          <cell r="D5311" t="str">
            <v xml:space="preserve">FLORIDA                      </v>
          </cell>
          <cell r="E5311">
            <v>0</v>
          </cell>
          <cell r="G5311">
            <v>8350</v>
          </cell>
          <cell r="H5311" t="str">
            <v>Department Heads  (Non-Supervisory) (2120)</v>
          </cell>
          <cell r="I5311">
            <v>1368</v>
          </cell>
          <cell r="J5311">
            <v>2736</v>
          </cell>
          <cell r="K5311">
            <v>4104</v>
          </cell>
          <cell r="L5311">
            <v>0.25672511583594865</v>
          </cell>
          <cell r="M5311">
            <v>36.972972972972975</v>
          </cell>
        </row>
        <row r="5312">
          <cell r="A5312">
            <v>5310</v>
          </cell>
          <cell r="B5312">
            <v>17</v>
          </cell>
          <cell r="C5312" t="str">
            <v>098</v>
          </cell>
          <cell r="D5312" t="str">
            <v xml:space="preserve">FLORIDA                      </v>
          </cell>
          <cell r="E5312">
            <v>0</v>
          </cell>
          <cell r="G5312">
            <v>8355</v>
          </cell>
          <cell r="H5312" t="str">
            <v>School Leadership-Building (2210)</v>
          </cell>
          <cell r="I5312">
            <v>91097</v>
          </cell>
          <cell r="J5312">
            <v>0</v>
          </cell>
          <cell r="K5312">
            <v>91097</v>
          </cell>
          <cell r="L5312">
            <v>5.6985594242951789</v>
          </cell>
          <cell r="M5312">
            <v>820.69369369369372</v>
          </cell>
        </row>
        <row r="5313">
          <cell r="A5313">
            <v>5311</v>
          </cell>
          <cell r="B5313">
            <v>18</v>
          </cell>
          <cell r="C5313" t="str">
            <v>098</v>
          </cell>
          <cell r="D5313" t="str">
            <v xml:space="preserve">FLORIDA                      </v>
          </cell>
          <cell r="E5313">
            <v>0</v>
          </cell>
          <cell r="G5313">
            <v>8360</v>
          </cell>
          <cell r="H5313" t="str">
            <v>Curriculum Leaders/Dept Heads-Building Level (2220)</v>
          </cell>
          <cell r="I5313">
            <v>0</v>
          </cell>
          <cell r="J5313">
            <v>0</v>
          </cell>
          <cell r="K5313">
            <v>0</v>
          </cell>
          <cell r="L5313">
            <v>0</v>
          </cell>
          <cell r="M5313">
            <v>0</v>
          </cell>
        </row>
        <row r="5314">
          <cell r="A5314">
            <v>5312</v>
          </cell>
          <cell r="B5314">
            <v>19</v>
          </cell>
          <cell r="C5314" t="str">
            <v>098</v>
          </cell>
          <cell r="D5314" t="str">
            <v xml:space="preserve">FLORIDA                      </v>
          </cell>
          <cell r="E5314">
            <v>0</v>
          </cell>
          <cell r="G5314">
            <v>8365</v>
          </cell>
          <cell r="H5314" t="str">
            <v>Building Technology (2250)</v>
          </cell>
          <cell r="I5314">
            <v>1100</v>
          </cell>
          <cell r="J5314">
            <v>8517</v>
          </cell>
          <cell r="K5314">
            <v>9617</v>
          </cell>
          <cell r="L5314">
            <v>0.60159001924812816</v>
          </cell>
          <cell r="M5314">
            <v>86.63963963963964</v>
          </cell>
        </row>
        <row r="5315">
          <cell r="A5315">
            <v>5313</v>
          </cell>
          <cell r="B5315">
            <v>20</v>
          </cell>
          <cell r="C5315" t="str">
            <v>098</v>
          </cell>
          <cell r="D5315" t="str">
            <v xml:space="preserve">FLORIDA                      </v>
          </cell>
          <cell r="E5315">
            <v>0</v>
          </cell>
          <cell r="G5315">
            <v>8380</v>
          </cell>
          <cell r="H5315" t="str">
            <v>Instructional Coordinators and Team Leaders (2315)</v>
          </cell>
          <cell r="I5315">
            <v>0</v>
          </cell>
          <cell r="J5315">
            <v>0</v>
          </cell>
          <cell r="K5315">
            <v>0</v>
          </cell>
          <cell r="L5315">
            <v>0</v>
          </cell>
          <cell r="M5315">
            <v>0</v>
          </cell>
        </row>
        <row r="5316">
          <cell r="A5316">
            <v>5314</v>
          </cell>
          <cell r="B5316">
            <v>21</v>
          </cell>
          <cell r="C5316" t="str">
            <v>098</v>
          </cell>
          <cell r="D5316" t="str">
            <v xml:space="preserve">FLORIDA                      </v>
          </cell>
          <cell r="E5316">
            <v>6</v>
          </cell>
          <cell r="F5316" t="str">
            <v>Classroom and Specialist Teachers</v>
          </cell>
          <cell r="I5316">
            <v>440919</v>
          </cell>
          <cell r="J5316">
            <v>6789</v>
          </cell>
          <cell r="K5316">
            <v>447708</v>
          </cell>
          <cell r="L5316">
            <v>28.006308031354994</v>
          </cell>
          <cell r="M5316">
            <v>4033.4054054054054</v>
          </cell>
        </row>
        <row r="5317">
          <cell r="A5317">
            <v>5315</v>
          </cell>
          <cell r="B5317">
            <v>22</v>
          </cell>
          <cell r="C5317" t="str">
            <v>098</v>
          </cell>
          <cell r="D5317" t="str">
            <v xml:space="preserve">FLORIDA                      </v>
          </cell>
          <cell r="E5317">
            <v>0</v>
          </cell>
          <cell r="G5317">
            <v>8370</v>
          </cell>
          <cell r="H5317" t="str">
            <v>Teachers, Classroom (2305)</v>
          </cell>
          <cell r="I5317">
            <v>414638</v>
          </cell>
          <cell r="J5317">
            <v>2484</v>
          </cell>
          <cell r="K5317">
            <v>417122</v>
          </cell>
          <cell r="L5317">
            <v>26.093005304025969</v>
          </cell>
          <cell r="M5317">
            <v>3757.8558558558557</v>
          </cell>
        </row>
        <row r="5318">
          <cell r="A5318">
            <v>5316</v>
          </cell>
          <cell r="B5318">
            <v>23</v>
          </cell>
          <cell r="C5318" t="str">
            <v>098</v>
          </cell>
          <cell r="D5318" t="str">
            <v xml:space="preserve">FLORIDA                      </v>
          </cell>
          <cell r="E5318">
            <v>0</v>
          </cell>
          <cell r="G5318">
            <v>8375</v>
          </cell>
          <cell r="H5318" t="str">
            <v>Teachers, Specialists  (2310)</v>
          </cell>
          <cell r="I5318">
            <v>26281</v>
          </cell>
          <cell r="J5318">
            <v>4305</v>
          </cell>
          <cell r="K5318">
            <v>30586</v>
          </cell>
          <cell r="L5318">
            <v>1.9133027273290266</v>
          </cell>
          <cell r="M5318">
            <v>275.54954954954957</v>
          </cell>
        </row>
        <row r="5319">
          <cell r="A5319">
            <v>5317</v>
          </cell>
          <cell r="B5319">
            <v>24</v>
          </cell>
          <cell r="C5319" t="str">
            <v>098</v>
          </cell>
          <cell r="D5319" t="str">
            <v xml:space="preserve">FLORIDA                      </v>
          </cell>
          <cell r="E5319">
            <v>7</v>
          </cell>
          <cell r="F5319" t="str">
            <v>Other Teaching Services</v>
          </cell>
          <cell r="I5319">
            <v>118080</v>
          </cell>
          <cell r="J5319">
            <v>0</v>
          </cell>
          <cell r="K5319">
            <v>118080</v>
          </cell>
          <cell r="L5319">
            <v>7.3864770170343119</v>
          </cell>
          <cell r="M5319">
            <v>1063.7837837837837</v>
          </cell>
        </row>
        <row r="5320">
          <cell r="A5320">
            <v>5318</v>
          </cell>
          <cell r="B5320">
            <v>25</v>
          </cell>
          <cell r="C5320" t="str">
            <v>098</v>
          </cell>
          <cell r="D5320" t="str">
            <v xml:space="preserve">FLORIDA                      </v>
          </cell>
          <cell r="E5320">
            <v>0</v>
          </cell>
          <cell r="G5320">
            <v>8385</v>
          </cell>
          <cell r="H5320" t="str">
            <v>Medical/ Therapeutic Services (2320)</v>
          </cell>
          <cell r="I5320">
            <v>13571</v>
          </cell>
          <cell r="J5320">
            <v>0</v>
          </cell>
          <cell r="K5320">
            <v>13571</v>
          </cell>
          <cell r="L5320">
            <v>0.84893190716609623</v>
          </cell>
          <cell r="M5320">
            <v>122.26126126126127</v>
          </cell>
        </row>
        <row r="5321">
          <cell r="A5321">
            <v>5319</v>
          </cell>
          <cell r="B5321">
            <v>26</v>
          </cell>
          <cell r="C5321" t="str">
            <v>098</v>
          </cell>
          <cell r="D5321" t="str">
            <v xml:space="preserve">FLORIDA                      </v>
          </cell>
          <cell r="E5321">
            <v>0</v>
          </cell>
          <cell r="G5321">
            <v>8390</v>
          </cell>
          <cell r="H5321" t="str">
            <v>Substitute Teachers (2325)</v>
          </cell>
          <cell r="I5321">
            <v>2083</v>
          </cell>
          <cell r="J5321">
            <v>0</v>
          </cell>
          <cell r="K5321">
            <v>2083</v>
          </cell>
          <cell r="L5321">
            <v>0.13030175835435698</v>
          </cell>
          <cell r="M5321">
            <v>18.765765765765767</v>
          </cell>
        </row>
        <row r="5322">
          <cell r="A5322">
            <v>5320</v>
          </cell>
          <cell r="B5322">
            <v>27</v>
          </cell>
          <cell r="C5322" t="str">
            <v>098</v>
          </cell>
          <cell r="D5322" t="str">
            <v xml:space="preserve">FLORIDA                      </v>
          </cell>
          <cell r="E5322">
            <v>0</v>
          </cell>
          <cell r="G5322">
            <v>8395</v>
          </cell>
          <cell r="H5322" t="str">
            <v>Non-Clerical Paraprofs./Instructional Assistants (2330)</v>
          </cell>
          <cell r="I5322">
            <v>102426</v>
          </cell>
          <cell r="J5322">
            <v>0</v>
          </cell>
          <cell r="K5322">
            <v>102426</v>
          </cell>
          <cell r="L5322">
            <v>6.4072433515138592</v>
          </cell>
          <cell r="M5322">
            <v>922.75675675675677</v>
          </cell>
        </row>
        <row r="5323">
          <cell r="A5323">
            <v>5321</v>
          </cell>
          <cell r="B5323">
            <v>28</v>
          </cell>
          <cell r="C5323" t="str">
            <v>098</v>
          </cell>
          <cell r="D5323" t="str">
            <v xml:space="preserve">FLORIDA                      </v>
          </cell>
          <cell r="E5323">
            <v>0</v>
          </cell>
          <cell r="G5323">
            <v>8400</v>
          </cell>
          <cell r="H5323" t="str">
            <v>Librarians and Media Center Directors (2340)</v>
          </cell>
          <cell r="I5323">
            <v>0</v>
          </cell>
          <cell r="J5323">
            <v>0</v>
          </cell>
          <cell r="K5323">
            <v>0</v>
          </cell>
          <cell r="L5323">
            <v>0</v>
          </cell>
          <cell r="M5323">
            <v>0</v>
          </cell>
        </row>
        <row r="5324">
          <cell r="A5324">
            <v>5322</v>
          </cell>
          <cell r="B5324">
            <v>29</v>
          </cell>
          <cell r="C5324" t="str">
            <v>098</v>
          </cell>
          <cell r="D5324" t="str">
            <v xml:space="preserve">FLORIDA                      </v>
          </cell>
          <cell r="E5324">
            <v>8</v>
          </cell>
          <cell r="F5324" t="str">
            <v>Professional Development</v>
          </cell>
          <cell r="I5324">
            <v>6494</v>
          </cell>
          <cell r="J5324">
            <v>0</v>
          </cell>
          <cell r="K5324">
            <v>6494</v>
          </cell>
          <cell r="L5324">
            <v>0.40623121399577256</v>
          </cell>
          <cell r="M5324">
            <v>58.504504504504503</v>
          </cell>
        </row>
        <row r="5325">
          <cell r="A5325">
            <v>5323</v>
          </cell>
          <cell r="B5325">
            <v>30</v>
          </cell>
          <cell r="C5325" t="str">
            <v>098</v>
          </cell>
          <cell r="D5325" t="str">
            <v xml:space="preserve">FLORIDA                      </v>
          </cell>
          <cell r="E5325">
            <v>0</v>
          </cell>
          <cell r="G5325">
            <v>8405</v>
          </cell>
          <cell r="H5325" t="str">
            <v>Professional Development Leadership (2351)</v>
          </cell>
          <cell r="I5325">
            <v>0</v>
          </cell>
          <cell r="J5325">
            <v>0</v>
          </cell>
          <cell r="K5325">
            <v>0</v>
          </cell>
          <cell r="L5325">
            <v>0</v>
          </cell>
          <cell r="M5325">
            <v>0</v>
          </cell>
        </row>
        <row r="5326">
          <cell r="A5326">
            <v>5324</v>
          </cell>
          <cell r="B5326">
            <v>31</v>
          </cell>
          <cell r="C5326" t="str">
            <v>098</v>
          </cell>
          <cell r="D5326" t="str">
            <v xml:space="preserve">FLORIDA                      </v>
          </cell>
          <cell r="E5326">
            <v>0</v>
          </cell>
          <cell r="G5326">
            <v>8410</v>
          </cell>
          <cell r="H5326" t="str">
            <v>Teacher/Instructional Staff-Professional Days (2353)</v>
          </cell>
          <cell r="I5326">
            <v>3247</v>
          </cell>
          <cell r="J5326">
            <v>0</v>
          </cell>
          <cell r="K5326">
            <v>3247</v>
          </cell>
          <cell r="L5326">
            <v>0.20311560699788628</v>
          </cell>
          <cell r="M5326">
            <v>29.252252252252251</v>
          </cell>
        </row>
        <row r="5327">
          <cell r="A5327">
            <v>5325</v>
          </cell>
          <cell r="B5327">
            <v>32</v>
          </cell>
          <cell r="C5327" t="str">
            <v>098</v>
          </cell>
          <cell r="D5327" t="str">
            <v xml:space="preserve">FLORIDA                      </v>
          </cell>
          <cell r="E5327">
            <v>0</v>
          </cell>
          <cell r="G5327">
            <v>8415</v>
          </cell>
          <cell r="H5327" t="str">
            <v>Substitutes for Instructional Staff at Prof. Dev. (2355)</v>
          </cell>
          <cell r="I5327">
            <v>540</v>
          </cell>
          <cell r="J5327">
            <v>0</v>
          </cell>
          <cell r="K5327">
            <v>540</v>
          </cell>
          <cell r="L5327">
            <v>3.3779620504730087E-2</v>
          </cell>
          <cell r="M5327">
            <v>4.8648648648648649</v>
          </cell>
        </row>
        <row r="5328">
          <cell r="A5328">
            <v>5326</v>
          </cell>
          <cell r="B5328">
            <v>33</v>
          </cell>
          <cell r="C5328" t="str">
            <v>098</v>
          </cell>
          <cell r="D5328" t="str">
            <v xml:space="preserve">FLORIDA                      </v>
          </cell>
          <cell r="E5328">
            <v>0</v>
          </cell>
          <cell r="G5328">
            <v>8420</v>
          </cell>
          <cell r="H5328" t="str">
            <v>Prof. Dev.  Stipends, Providers and Expenses (2357)</v>
          </cell>
          <cell r="I5328">
            <v>2707</v>
          </cell>
          <cell r="J5328">
            <v>0</v>
          </cell>
          <cell r="K5328">
            <v>2707</v>
          </cell>
          <cell r="L5328">
            <v>0.16933598649315618</v>
          </cell>
          <cell r="M5328">
            <v>24.387387387387388</v>
          </cell>
        </row>
        <row r="5329">
          <cell r="A5329">
            <v>5327</v>
          </cell>
          <cell r="B5329">
            <v>34</v>
          </cell>
          <cell r="C5329" t="str">
            <v>098</v>
          </cell>
          <cell r="D5329" t="str">
            <v xml:space="preserve">FLORIDA                      </v>
          </cell>
          <cell r="E5329">
            <v>9</v>
          </cell>
          <cell r="F5329" t="str">
            <v>Instructional Materials, Equipment and Technology</v>
          </cell>
          <cell r="I5329">
            <v>13553</v>
          </cell>
          <cell r="J5329">
            <v>1476</v>
          </cell>
          <cell r="K5329">
            <v>15029</v>
          </cell>
          <cell r="L5329">
            <v>0.94013688252886751</v>
          </cell>
          <cell r="M5329">
            <v>135.3963963963964</v>
          </cell>
        </row>
        <row r="5330">
          <cell r="A5330">
            <v>5328</v>
          </cell>
          <cell r="B5330">
            <v>35</v>
          </cell>
          <cell r="C5330" t="str">
            <v>098</v>
          </cell>
          <cell r="D5330" t="str">
            <v xml:space="preserve">FLORIDA                      </v>
          </cell>
          <cell r="E5330">
            <v>0</v>
          </cell>
          <cell r="G5330">
            <v>8425</v>
          </cell>
          <cell r="H5330" t="str">
            <v>Textbooks &amp; Related Software/Media/Materials (2410)</v>
          </cell>
          <cell r="I5330">
            <v>0</v>
          </cell>
          <cell r="J5330">
            <v>0</v>
          </cell>
          <cell r="K5330">
            <v>0</v>
          </cell>
          <cell r="L5330">
            <v>0</v>
          </cell>
          <cell r="M5330">
            <v>0</v>
          </cell>
        </row>
        <row r="5331">
          <cell r="A5331">
            <v>5329</v>
          </cell>
          <cell r="B5331">
            <v>36</v>
          </cell>
          <cell r="C5331" t="str">
            <v>098</v>
          </cell>
          <cell r="D5331" t="str">
            <v xml:space="preserve">FLORIDA                      </v>
          </cell>
          <cell r="E5331">
            <v>0</v>
          </cell>
          <cell r="G5331">
            <v>8430</v>
          </cell>
          <cell r="H5331" t="str">
            <v>Other Instructional Materials (2415)</v>
          </cell>
          <cell r="I5331">
            <v>0</v>
          </cell>
          <cell r="J5331">
            <v>0</v>
          </cell>
          <cell r="K5331">
            <v>0</v>
          </cell>
          <cell r="L5331">
            <v>0</v>
          </cell>
          <cell r="M5331">
            <v>0</v>
          </cell>
        </row>
        <row r="5332">
          <cell r="A5332">
            <v>5330</v>
          </cell>
          <cell r="B5332">
            <v>37</v>
          </cell>
          <cell r="C5332" t="str">
            <v>098</v>
          </cell>
          <cell r="D5332" t="str">
            <v xml:space="preserve">FLORIDA                      </v>
          </cell>
          <cell r="E5332">
            <v>0</v>
          </cell>
          <cell r="G5332">
            <v>8435</v>
          </cell>
          <cell r="H5332" t="str">
            <v>Instructional Equipment (2420)</v>
          </cell>
          <cell r="I5332">
            <v>0</v>
          </cell>
          <cell r="J5332">
            <v>376</v>
          </cell>
          <cell r="K5332">
            <v>376</v>
          </cell>
          <cell r="L5332">
            <v>2.3520624647737985E-2</v>
          </cell>
          <cell r="M5332">
            <v>3.3873873873873874</v>
          </cell>
        </row>
        <row r="5333">
          <cell r="A5333">
            <v>5331</v>
          </cell>
          <cell r="B5333">
            <v>38</v>
          </cell>
          <cell r="C5333" t="str">
            <v>098</v>
          </cell>
          <cell r="D5333" t="str">
            <v xml:space="preserve">FLORIDA                      </v>
          </cell>
          <cell r="E5333">
            <v>0</v>
          </cell>
          <cell r="G5333">
            <v>8440</v>
          </cell>
          <cell r="H5333" t="str">
            <v>General Supplies (2430)</v>
          </cell>
          <cell r="I5333">
            <v>3973</v>
          </cell>
          <cell r="J5333">
            <v>1100</v>
          </cell>
          <cell r="K5333">
            <v>5073</v>
          </cell>
          <cell r="L5333">
            <v>0.31734076818610318</v>
          </cell>
          <cell r="M5333">
            <v>45.702702702702702</v>
          </cell>
        </row>
        <row r="5334">
          <cell r="A5334">
            <v>5332</v>
          </cell>
          <cell r="B5334">
            <v>39</v>
          </cell>
          <cell r="C5334" t="str">
            <v>098</v>
          </cell>
          <cell r="D5334" t="str">
            <v xml:space="preserve">FLORIDA                      </v>
          </cell>
          <cell r="E5334">
            <v>0</v>
          </cell>
          <cell r="G5334">
            <v>8445</v>
          </cell>
          <cell r="H5334" t="str">
            <v>Other Instructional Services (2440)</v>
          </cell>
          <cell r="I5334">
            <v>1300</v>
          </cell>
          <cell r="J5334">
            <v>0</v>
          </cell>
          <cell r="K5334">
            <v>1300</v>
          </cell>
          <cell r="L5334">
            <v>8.1321308622498353E-2</v>
          </cell>
          <cell r="M5334">
            <v>11.711711711711711</v>
          </cell>
        </row>
        <row r="5335">
          <cell r="A5335">
            <v>5333</v>
          </cell>
          <cell r="B5335">
            <v>40</v>
          </cell>
          <cell r="C5335" t="str">
            <v>098</v>
          </cell>
          <cell r="D5335" t="str">
            <v xml:space="preserve">FLORIDA                      </v>
          </cell>
          <cell r="E5335">
            <v>0</v>
          </cell>
          <cell r="G5335">
            <v>8450</v>
          </cell>
          <cell r="H5335" t="str">
            <v>Classroom Instructional Technology (2451)</v>
          </cell>
          <cell r="I5335">
            <v>8280</v>
          </cell>
          <cell r="J5335">
            <v>0</v>
          </cell>
          <cell r="K5335">
            <v>8280</v>
          </cell>
          <cell r="L5335">
            <v>0.517954181072528</v>
          </cell>
          <cell r="M5335">
            <v>74.594594594594597</v>
          </cell>
        </row>
        <row r="5336">
          <cell r="A5336">
            <v>5334</v>
          </cell>
          <cell r="B5336">
            <v>41</v>
          </cell>
          <cell r="C5336" t="str">
            <v>098</v>
          </cell>
          <cell r="D5336" t="str">
            <v xml:space="preserve">FLORIDA                      </v>
          </cell>
          <cell r="E5336">
            <v>0</v>
          </cell>
          <cell r="G5336">
            <v>8455</v>
          </cell>
          <cell r="H5336" t="str">
            <v>Other Instructional Hardware  (2453)</v>
          </cell>
          <cell r="I5336">
            <v>0</v>
          </cell>
          <cell r="J5336">
            <v>0</v>
          </cell>
          <cell r="K5336">
            <v>0</v>
          </cell>
          <cell r="L5336">
            <v>0</v>
          </cell>
          <cell r="M5336">
            <v>0</v>
          </cell>
        </row>
        <row r="5337">
          <cell r="A5337">
            <v>5335</v>
          </cell>
          <cell r="B5337">
            <v>42</v>
          </cell>
          <cell r="C5337" t="str">
            <v>098</v>
          </cell>
          <cell r="D5337" t="str">
            <v xml:space="preserve">FLORIDA                      </v>
          </cell>
          <cell r="E5337">
            <v>0</v>
          </cell>
          <cell r="G5337">
            <v>8460</v>
          </cell>
          <cell r="H5337" t="str">
            <v>Instructional Software (2455)</v>
          </cell>
          <cell r="I5337">
            <v>0</v>
          </cell>
          <cell r="J5337">
            <v>0</v>
          </cell>
          <cell r="K5337">
            <v>0</v>
          </cell>
          <cell r="L5337">
            <v>0</v>
          </cell>
          <cell r="M5337">
            <v>0</v>
          </cell>
        </row>
        <row r="5338">
          <cell r="A5338">
            <v>5336</v>
          </cell>
          <cell r="B5338">
            <v>43</v>
          </cell>
          <cell r="C5338" t="str">
            <v>098</v>
          </cell>
          <cell r="D5338" t="str">
            <v xml:space="preserve">FLORIDA                      </v>
          </cell>
          <cell r="E5338">
            <v>10</v>
          </cell>
          <cell r="F5338" t="str">
            <v>Guidance, Counseling and Testing</v>
          </cell>
          <cell r="I5338">
            <v>5475</v>
          </cell>
          <cell r="J5338">
            <v>153</v>
          </cell>
          <cell r="K5338">
            <v>5628</v>
          </cell>
          <cell r="L5338">
            <v>0.35205871148263135</v>
          </cell>
          <cell r="M5338">
            <v>50.702702702702702</v>
          </cell>
        </row>
        <row r="5339">
          <cell r="A5339">
            <v>5337</v>
          </cell>
          <cell r="B5339">
            <v>44</v>
          </cell>
          <cell r="C5339" t="str">
            <v>098</v>
          </cell>
          <cell r="D5339" t="str">
            <v xml:space="preserve">FLORIDA                      </v>
          </cell>
          <cell r="E5339">
            <v>0</v>
          </cell>
          <cell r="G5339">
            <v>8465</v>
          </cell>
          <cell r="H5339" t="str">
            <v>Guidance and Adjustment Counselors (2710)</v>
          </cell>
          <cell r="I5339">
            <v>3475</v>
          </cell>
          <cell r="J5339">
            <v>0</v>
          </cell>
          <cell r="K5339">
            <v>3475</v>
          </cell>
          <cell r="L5339">
            <v>0.21737811343321675</v>
          </cell>
          <cell r="M5339">
            <v>31.306306306306308</v>
          </cell>
        </row>
        <row r="5340">
          <cell r="A5340">
            <v>5338</v>
          </cell>
          <cell r="B5340">
            <v>45</v>
          </cell>
          <cell r="C5340" t="str">
            <v>098</v>
          </cell>
          <cell r="D5340" t="str">
            <v xml:space="preserve">FLORIDA                      </v>
          </cell>
          <cell r="E5340">
            <v>0</v>
          </cell>
          <cell r="G5340">
            <v>8470</v>
          </cell>
          <cell r="H5340" t="str">
            <v>Testing and Assessment (2720)</v>
          </cell>
          <cell r="I5340">
            <v>0</v>
          </cell>
          <cell r="J5340">
            <v>0</v>
          </cell>
          <cell r="K5340">
            <v>0</v>
          </cell>
          <cell r="L5340">
            <v>0</v>
          </cell>
          <cell r="M5340">
            <v>0</v>
          </cell>
        </row>
        <row r="5341">
          <cell r="A5341">
            <v>5339</v>
          </cell>
          <cell r="B5341">
            <v>46</v>
          </cell>
          <cell r="C5341" t="str">
            <v>098</v>
          </cell>
          <cell r="D5341" t="str">
            <v xml:space="preserve">FLORIDA                      </v>
          </cell>
          <cell r="E5341">
            <v>0</v>
          </cell>
          <cell r="G5341">
            <v>8475</v>
          </cell>
          <cell r="H5341" t="str">
            <v>Psychological Services (2800)</v>
          </cell>
          <cell r="I5341">
            <v>2000</v>
          </cell>
          <cell r="J5341">
            <v>153</v>
          </cell>
          <cell r="K5341">
            <v>2153</v>
          </cell>
          <cell r="L5341">
            <v>0.13468059804941457</v>
          </cell>
          <cell r="M5341">
            <v>19.396396396396398</v>
          </cell>
        </row>
        <row r="5342">
          <cell r="A5342">
            <v>5340</v>
          </cell>
          <cell r="B5342">
            <v>47</v>
          </cell>
          <cell r="C5342" t="str">
            <v>098</v>
          </cell>
          <cell r="D5342" t="str">
            <v xml:space="preserve">FLORIDA                      </v>
          </cell>
          <cell r="E5342">
            <v>11</v>
          </cell>
          <cell r="F5342" t="str">
            <v>Pupil Services</v>
          </cell>
          <cell r="I5342">
            <v>138602</v>
          </cell>
          <cell r="J5342">
            <v>61499</v>
          </cell>
          <cell r="K5342">
            <v>200101</v>
          </cell>
          <cell r="L5342">
            <v>12.517288597438879</v>
          </cell>
          <cell r="M5342">
            <v>1802.7117117117118</v>
          </cell>
        </row>
        <row r="5343">
          <cell r="A5343">
            <v>5341</v>
          </cell>
          <cell r="B5343">
            <v>48</v>
          </cell>
          <cell r="C5343" t="str">
            <v>098</v>
          </cell>
          <cell r="D5343" t="str">
            <v xml:space="preserve">FLORIDA                      </v>
          </cell>
          <cell r="E5343">
            <v>0</v>
          </cell>
          <cell r="G5343">
            <v>8485</v>
          </cell>
          <cell r="H5343" t="str">
            <v>Attendance and Parent Liaison Services (3100)</v>
          </cell>
          <cell r="I5343">
            <v>0</v>
          </cell>
          <cell r="J5343">
            <v>0</v>
          </cell>
          <cell r="K5343">
            <v>0</v>
          </cell>
          <cell r="L5343">
            <v>0</v>
          </cell>
          <cell r="M5343">
            <v>0</v>
          </cell>
        </row>
        <row r="5344">
          <cell r="A5344">
            <v>5342</v>
          </cell>
          <cell r="B5344">
            <v>49</v>
          </cell>
          <cell r="C5344" t="str">
            <v>098</v>
          </cell>
          <cell r="D5344" t="str">
            <v xml:space="preserve">FLORIDA                      </v>
          </cell>
          <cell r="E5344">
            <v>0</v>
          </cell>
          <cell r="G5344">
            <v>8490</v>
          </cell>
          <cell r="H5344" t="str">
            <v>Medical/Health Services (3200)</v>
          </cell>
          <cell r="I5344">
            <v>17996</v>
          </cell>
          <cell r="J5344">
            <v>9695</v>
          </cell>
          <cell r="K5344">
            <v>27691</v>
          </cell>
          <cell r="L5344">
            <v>1.7322064285120014</v>
          </cell>
          <cell r="M5344">
            <v>249.46846846846847</v>
          </cell>
        </row>
        <row r="5345">
          <cell r="A5345">
            <v>5343</v>
          </cell>
          <cell r="B5345">
            <v>50</v>
          </cell>
          <cell r="C5345" t="str">
            <v>098</v>
          </cell>
          <cell r="D5345" t="str">
            <v xml:space="preserve">FLORIDA                      </v>
          </cell>
          <cell r="E5345">
            <v>0</v>
          </cell>
          <cell r="G5345">
            <v>8495</v>
          </cell>
          <cell r="H5345" t="str">
            <v>In-District Transportation (3300)</v>
          </cell>
          <cell r="I5345">
            <v>119806</v>
          </cell>
          <cell r="J5345">
            <v>0</v>
          </cell>
          <cell r="K5345">
            <v>119806</v>
          </cell>
          <cell r="L5345">
            <v>7.4944466929438756</v>
          </cell>
          <cell r="M5345">
            <v>1079.3333333333333</v>
          </cell>
        </row>
        <row r="5346">
          <cell r="A5346">
            <v>5344</v>
          </cell>
          <cell r="B5346">
            <v>51</v>
          </cell>
          <cell r="C5346" t="str">
            <v>098</v>
          </cell>
          <cell r="D5346" t="str">
            <v xml:space="preserve">FLORIDA                      </v>
          </cell>
          <cell r="E5346">
            <v>0</v>
          </cell>
          <cell r="G5346">
            <v>8500</v>
          </cell>
          <cell r="H5346" t="str">
            <v>Food Salaries and Other Expenses (3400)</v>
          </cell>
          <cell r="I5346">
            <v>0</v>
          </cell>
          <cell r="J5346">
            <v>51804</v>
          </cell>
          <cell r="K5346">
            <v>51804</v>
          </cell>
          <cell r="L5346">
            <v>3.240591593753773</v>
          </cell>
          <cell r="M5346">
            <v>466.70270270270271</v>
          </cell>
        </row>
        <row r="5347">
          <cell r="A5347">
            <v>5345</v>
          </cell>
          <cell r="B5347">
            <v>52</v>
          </cell>
          <cell r="C5347" t="str">
            <v>098</v>
          </cell>
          <cell r="D5347" t="str">
            <v xml:space="preserve">FLORIDA                      </v>
          </cell>
          <cell r="E5347">
            <v>0</v>
          </cell>
          <cell r="G5347">
            <v>8505</v>
          </cell>
          <cell r="H5347" t="str">
            <v>Athletics (3510)</v>
          </cell>
          <cell r="I5347">
            <v>800</v>
          </cell>
          <cell r="J5347">
            <v>0</v>
          </cell>
          <cell r="K5347">
            <v>800</v>
          </cell>
          <cell r="L5347">
            <v>5.0043882229229758E-2</v>
          </cell>
          <cell r="M5347">
            <v>7.2072072072072073</v>
          </cell>
        </row>
        <row r="5348">
          <cell r="A5348">
            <v>5346</v>
          </cell>
          <cell r="B5348">
            <v>53</v>
          </cell>
          <cell r="C5348" t="str">
            <v>098</v>
          </cell>
          <cell r="D5348" t="str">
            <v xml:space="preserve">FLORIDA                      </v>
          </cell>
          <cell r="E5348">
            <v>0</v>
          </cell>
          <cell r="G5348">
            <v>8510</v>
          </cell>
          <cell r="H5348" t="str">
            <v>Other Student Body Activities (3520)</v>
          </cell>
          <cell r="I5348">
            <v>0</v>
          </cell>
          <cell r="J5348">
            <v>0</v>
          </cell>
          <cell r="K5348">
            <v>0</v>
          </cell>
          <cell r="L5348">
            <v>0</v>
          </cell>
          <cell r="M5348">
            <v>0</v>
          </cell>
        </row>
        <row r="5349">
          <cell r="A5349">
            <v>5347</v>
          </cell>
          <cell r="B5349">
            <v>54</v>
          </cell>
          <cell r="C5349" t="str">
            <v>098</v>
          </cell>
          <cell r="D5349" t="str">
            <v xml:space="preserve">FLORIDA                      </v>
          </cell>
          <cell r="E5349">
            <v>0</v>
          </cell>
          <cell r="G5349">
            <v>8515</v>
          </cell>
          <cell r="H5349" t="str">
            <v>School Security  (3600)</v>
          </cell>
          <cell r="I5349">
            <v>0</v>
          </cell>
          <cell r="J5349">
            <v>0</v>
          </cell>
          <cell r="K5349">
            <v>0</v>
          </cell>
          <cell r="L5349">
            <v>0</v>
          </cell>
          <cell r="M5349">
            <v>0</v>
          </cell>
        </row>
        <row r="5350">
          <cell r="A5350">
            <v>5348</v>
          </cell>
          <cell r="B5350">
            <v>55</v>
          </cell>
          <cell r="C5350" t="str">
            <v>098</v>
          </cell>
          <cell r="D5350" t="str">
            <v xml:space="preserve">FLORIDA                      </v>
          </cell>
          <cell r="E5350">
            <v>12</v>
          </cell>
          <cell r="F5350" t="str">
            <v>Operations and Maintenance</v>
          </cell>
          <cell r="I5350">
            <v>101381</v>
          </cell>
          <cell r="J5350">
            <v>0</v>
          </cell>
          <cell r="K5350">
            <v>101381</v>
          </cell>
          <cell r="L5350">
            <v>6.3418735303519274</v>
          </cell>
          <cell r="M5350">
            <v>913.34234234234236</v>
          </cell>
        </row>
        <row r="5351">
          <cell r="A5351">
            <v>5349</v>
          </cell>
          <cell r="B5351">
            <v>56</v>
          </cell>
          <cell r="C5351" t="str">
            <v>098</v>
          </cell>
          <cell r="D5351" t="str">
            <v xml:space="preserve">FLORIDA                      </v>
          </cell>
          <cell r="E5351">
            <v>0</v>
          </cell>
          <cell r="G5351">
            <v>8520</v>
          </cell>
          <cell r="H5351" t="str">
            <v>Custodial Services (4110)</v>
          </cell>
          <cell r="I5351">
            <v>43003</v>
          </cell>
          <cell r="J5351">
            <v>0</v>
          </cell>
          <cell r="K5351">
            <v>43003</v>
          </cell>
          <cell r="L5351">
            <v>2.6900463343794589</v>
          </cell>
          <cell r="M5351">
            <v>387.41441441441441</v>
          </cell>
        </row>
        <row r="5352">
          <cell r="A5352">
            <v>5350</v>
          </cell>
          <cell r="B5352">
            <v>57</v>
          </cell>
          <cell r="C5352" t="str">
            <v>098</v>
          </cell>
          <cell r="D5352" t="str">
            <v xml:space="preserve">FLORIDA                      </v>
          </cell>
          <cell r="E5352">
            <v>0</v>
          </cell>
          <cell r="G5352">
            <v>8525</v>
          </cell>
          <cell r="H5352" t="str">
            <v>Heating of Buildings (4120)</v>
          </cell>
          <cell r="I5352">
            <v>19350</v>
          </cell>
          <cell r="J5352">
            <v>0</v>
          </cell>
          <cell r="K5352">
            <v>19350</v>
          </cell>
          <cell r="L5352">
            <v>1.2104364014194948</v>
          </cell>
          <cell r="M5352">
            <v>174.32432432432432</v>
          </cell>
        </row>
        <row r="5353">
          <cell r="A5353">
            <v>5351</v>
          </cell>
          <cell r="B5353">
            <v>58</v>
          </cell>
          <cell r="C5353" t="str">
            <v>098</v>
          </cell>
          <cell r="D5353" t="str">
            <v xml:space="preserve">FLORIDA                      </v>
          </cell>
          <cell r="E5353">
            <v>0</v>
          </cell>
          <cell r="G5353">
            <v>8530</v>
          </cell>
          <cell r="H5353" t="str">
            <v>Utility Services (4130)</v>
          </cell>
          <cell r="I5353">
            <v>22301</v>
          </cell>
          <cell r="J5353">
            <v>0</v>
          </cell>
          <cell r="K5353">
            <v>22301</v>
          </cell>
          <cell r="L5353">
            <v>1.3950357719925659</v>
          </cell>
          <cell r="M5353">
            <v>200.90990990990991</v>
          </cell>
        </row>
        <row r="5354">
          <cell r="A5354">
            <v>5352</v>
          </cell>
          <cell r="B5354">
            <v>59</v>
          </cell>
          <cell r="C5354" t="str">
            <v>098</v>
          </cell>
          <cell r="D5354" t="str">
            <v xml:space="preserve">FLORIDA                      </v>
          </cell>
          <cell r="E5354">
            <v>0</v>
          </cell>
          <cell r="G5354">
            <v>8535</v>
          </cell>
          <cell r="H5354" t="str">
            <v>Maintenance of Grounds (4210)</v>
          </cell>
          <cell r="I5354">
            <v>20</v>
          </cell>
          <cell r="J5354">
            <v>0</v>
          </cell>
          <cell r="K5354">
            <v>20</v>
          </cell>
          <cell r="L5354">
            <v>1.2510970557307439E-3</v>
          </cell>
          <cell r="M5354">
            <v>0.18018018018018017</v>
          </cell>
        </row>
        <row r="5355">
          <cell r="A5355">
            <v>5353</v>
          </cell>
          <cell r="B5355">
            <v>60</v>
          </cell>
          <cell r="C5355" t="str">
            <v>098</v>
          </cell>
          <cell r="D5355" t="str">
            <v xml:space="preserve">FLORIDA                      </v>
          </cell>
          <cell r="E5355">
            <v>0</v>
          </cell>
          <cell r="G5355">
            <v>8540</v>
          </cell>
          <cell r="H5355" t="str">
            <v>Maintenance of Buildings (4220)</v>
          </cell>
          <cell r="I5355">
            <v>13418</v>
          </cell>
          <cell r="J5355">
            <v>0</v>
          </cell>
          <cell r="K5355">
            <v>13418</v>
          </cell>
          <cell r="L5355">
            <v>0.8393610146897561</v>
          </cell>
          <cell r="M5355">
            <v>120.88288288288288</v>
          </cell>
        </row>
        <row r="5356">
          <cell r="A5356">
            <v>5354</v>
          </cell>
          <cell r="B5356">
            <v>61</v>
          </cell>
          <cell r="C5356" t="str">
            <v>098</v>
          </cell>
          <cell r="D5356" t="str">
            <v xml:space="preserve">FLORIDA                      </v>
          </cell>
          <cell r="E5356">
            <v>0</v>
          </cell>
          <cell r="G5356">
            <v>8545</v>
          </cell>
          <cell r="H5356" t="str">
            <v>Building Security System (4225)</v>
          </cell>
          <cell r="I5356">
            <v>1778</v>
          </cell>
          <cell r="J5356">
            <v>0</v>
          </cell>
          <cell r="K5356">
            <v>1778</v>
          </cell>
          <cell r="L5356">
            <v>0.11122252825446313</v>
          </cell>
          <cell r="M5356">
            <v>16.018018018018019</v>
          </cell>
        </row>
        <row r="5357">
          <cell r="A5357">
            <v>5355</v>
          </cell>
          <cell r="B5357">
            <v>62</v>
          </cell>
          <cell r="C5357" t="str">
            <v>098</v>
          </cell>
          <cell r="D5357" t="str">
            <v xml:space="preserve">FLORIDA                      </v>
          </cell>
          <cell r="E5357">
            <v>0</v>
          </cell>
          <cell r="G5357">
            <v>8550</v>
          </cell>
          <cell r="H5357" t="str">
            <v>Maintenance of Equipment (4230)</v>
          </cell>
          <cell r="I5357">
            <v>1511</v>
          </cell>
          <cell r="J5357">
            <v>0</v>
          </cell>
          <cell r="K5357">
            <v>1511</v>
          </cell>
          <cell r="L5357">
            <v>9.4520382560457708E-2</v>
          </cell>
          <cell r="M5357">
            <v>13.612612612612613</v>
          </cell>
        </row>
        <row r="5358">
          <cell r="A5358">
            <v>5356</v>
          </cell>
          <cell r="B5358">
            <v>63</v>
          </cell>
          <cell r="C5358" t="str">
            <v>098</v>
          </cell>
          <cell r="D5358" t="str">
            <v xml:space="preserve">FLORIDA                      </v>
          </cell>
          <cell r="E5358">
            <v>0</v>
          </cell>
          <cell r="G5358">
            <v>8555</v>
          </cell>
          <cell r="H5358" t="str">
            <v xml:space="preserve">Extraordinary Maintenance (4300)   </v>
          </cell>
          <cell r="I5358">
            <v>0</v>
          </cell>
          <cell r="J5358">
            <v>0</v>
          </cell>
          <cell r="K5358">
            <v>0</v>
          </cell>
          <cell r="L5358">
            <v>0</v>
          </cell>
          <cell r="M5358">
            <v>0</v>
          </cell>
        </row>
        <row r="5359">
          <cell r="A5359">
            <v>5357</v>
          </cell>
          <cell r="B5359">
            <v>64</v>
          </cell>
          <cell r="C5359" t="str">
            <v>098</v>
          </cell>
          <cell r="D5359" t="str">
            <v xml:space="preserve">FLORIDA                      </v>
          </cell>
          <cell r="E5359">
            <v>0</v>
          </cell>
          <cell r="G5359">
            <v>8560</v>
          </cell>
          <cell r="H5359" t="str">
            <v>Networking and Telecommunications (4400)</v>
          </cell>
          <cell r="I5359">
            <v>0</v>
          </cell>
          <cell r="J5359">
            <v>0</v>
          </cell>
          <cell r="K5359">
            <v>0</v>
          </cell>
          <cell r="L5359">
            <v>0</v>
          </cell>
          <cell r="M5359">
            <v>0</v>
          </cell>
        </row>
        <row r="5360">
          <cell r="A5360">
            <v>5358</v>
          </cell>
          <cell r="B5360">
            <v>65</v>
          </cell>
          <cell r="C5360" t="str">
            <v>098</v>
          </cell>
          <cell r="D5360" t="str">
            <v xml:space="preserve">FLORIDA                      </v>
          </cell>
          <cell r="E5360">
            <v>0</v>
          </cell>
          <cell r="G5360">
            <v>8565</v>
          </cell>
          <cell r="H5360" t="str">
            <v>Technology Maintenance (4450)</v>
          </cell>
          <cell r="I5360">
            <v>0</v>
          </cell>
          <cell r="J5360">
            <v>0</v>
          </cell>
          <cell r="K5360">
            <v>0</v>
          </cell>
          <cell r="L5360">
            <v>0</v>
          </cell>
          <cell r="M5360">
            <v>0</v>
          </cell>
        </row>
        <row r="5361">
          <cell r="A5361">
            <v>5359</v>
          </cell>
          <cell r="B5361">
            <v>66</v>
          </cell>
          <cell r="C5361" t="str">
            <v>098</v>
          </cell>
          <cell r="D5361" t="str">
            <v xml:space="preserve">FLORIDA                      </v>
          </cell>
          <cell r="E5361">
            <v>13</v>
          </cell>
          <cell r="F5361" t="str">
            <v>Insurance, Retirement Programs and Other</v>
          </cell>
          <cell r="I5361">
            <v>250930</v>
          </cell>
          <cell r="J5361">
            <v>0</v>
          </cell>
          <cell r="K5361">
            <v>250930</v>
          </cell>
          <cell r="L5361">
            <v>15.696889209725779</v>
          </cell>
          <cell r="M5361">
            <v>2260.6306306306305</v>
          </cell>
        </row>
        <row r="5362">
          <cell r="A5362">
            <v>5360</v>
          </cell>
          <cell r="B5362">
            <v>67</v>
          </cell>
          <cell r="C5362" t="str">
            <v>098</v>
          </cell>
          <cell r="D5362" t="str">
            <v xml:space="preserve">FLORIDA                      </v>
          </cell>
          <cell r="E5362">
            <v>0</v>
          </cell>
          <cell r="G5362">
            <v>8570</v>
          </cell>
          <cell r="H5362" t="str">
            <v>Employer Retirement Contributions (5100)</v>
          </cell>
          <cell r="I5362">
            <v>20075</v>
          </cell>
          <cell r="J5362">
            <v>0</v>
          </cell>
          <cell r="K5362">
            <v>20075</v>
          </cell>
          <cell r="L5362">
            <v>1.2557886696897342</v>
          </cell>
          <cell r="M5362">
            <v>180.85585585585585</v>
          </cell>
        </row>
        <row r="5363">
          <cell r="A5363">
            <v>5361</v>
          </cell>
          <cell r="B5363">
            <v>68</v>
          </cell>
          <cell r="C5363" t="str">
            <v>098</v>
          </cell>
          <cell r="D5363" t="str">
            <v xml:space="preserve">FLORIDA                      </v>
          </cell>
          <cell r="E5363">
            <v>0</v>
          </cell>
          <cell r="G5363">
            <v>8575</v>
          </cell>
          <cell r="H5363" t="str">
            <v>Insurance for Active Employees (5200)</v>
          </cell>
          <cell r="I5363">
            <v>164426</v>
          </cell>
          <cell r="J5363">
            <v>0</v>
          </cell>
          <cell r="K5363">
            <v>164426</v>
          </cell>
          <cell r="L5363">
            <v>10.285644224279165</v>
          </cell>
          <cell r="M5363">
            <v>1481.3153153153153</v>
          </cell>
        </row>
        <row r="5364">
          <cell r="A5364">
            <v>5362</v>
          </cell>
          <cell r="B5364">
            <v>69</v>
          </cell>
          <cell r="C5364" t="str">
            <v>098</v>
          </cell>
          <cell r="D5364" t="str">
            <v xml:space="preserve">FLORIDA                      </v>
          </cell>
          <cell r="E5364">
            <v>0</v>
          </cell>
          <cell r="G5364">
            <v>8580</v>
          </cell>
          <cell r="H5364" t="str">
            <v>Insurance for Retired School Employees (5250)</v>
          </cell>
          <cell r="I5364">
            <v>58576</v>
          </cell>
          <cell r="J5364">
            <v>0</v>
          </cell>
          <cell r="K5364">
            <v>58576</v>
          </cell>
          <cell r="L5364">
            <v>3.6642130568242028</v>
          </cell>
          <cell r="M5364">
            <v>527.7117117117117</v>
          </cell>
        </row>
        <row r="5365">
          <cell r="A5365">
            <v>5363</v>
          </cell>
          <cell r="B5365">
            <v>70</v>
          </cell>
          <cell r="C5365" t="str">
            <v>098</v>
          </cell>
          <cell r="D5365" t="str">
            <v xml:space="preserve">FLORIDA                      </v>
          </cell>
          <cell r="E5365">
            <v>0</v>
          </cell>
          <cell r="G5365">
            <v>8585</v>
          </cell>
          <cell r="H5365" t="str">
            <v>Other Non-Employee Insurance (5260)</v>
          </cell>
          <cell r="I5365">
            <v>7853</v>
          </cell>
          <cell r="J5365">
            <v>0</v>
          </cell>
          <cell r="K5365">
            <v>7853</v>
          </cell>
          <cell r="L5365">
            <v>0.49124325893267656</v>
          </cell>
          <cell r="M5365">
            <v>70.747747747747752</v>
          </cell>
        </row>
        <row r="5366">
          <cell r="A5366">
            <v>5364</v>
          </cell>
          <cell r="B5366">
            <v>71</v>
          </cell>
          <cell r="C5366" t="str">
            <v>098</v>
          </cell>
          <cell r="D5366" t="str">
            <v xml:space="preserve">FLORIDA                      </v>
          </cell>
          <cell r="E5366">
            <v>0</v>
          </cell>
          <cell r="G5366">
            <v>8590</v>
          </cell>
          <cell r="H5366" t="str">
            <v xml:space="preserve">Rental Lease of Equipment (5300)   </v>
          </cell>
          <cell r="I5366">
            <v>0</v>
          </cell>
          <cell r="J5366">
            <v>0</v>
          </cell>
          <cell r="K5366">
            <v>0</v>
          </cell>
          <cell r="L5366">
            <v>0</v>
          </cell>
          <cell r="M5366">
            <v>0</v>
          </cell>
        </row>
        <row r="5367">
          <cell r="A5367">
            <v>5365</v>
          </cell>
          <cell r="B5367">
            <v>72</v>
          </cell>
          <cell r="C5367" t="str">
            <v>098</v>
          </cell>
          <cell r="D5367" t="str">
            <v xml:space="preserve">FLORIDA                      </v>
          </cell>
          <cell r="E5367">
            <v>0</v>
          </cell>
          <cell r="G5367">
            <v>8595</v>
          </cell>
          <cell r="H5367" t="str">
            <v>Rental Lease  of Buildings (5350)</v>
          </cell>
          <cell r="I5367">
            <v>0</v>
          </cell>
          <cell r="J5367">
            <v>0</v>
          </cell>
          <cell r="K5367">
            <v>0</v>
          </cell>
          <cell r="L5367">
            <v>0</v>
          </cell>
          <cell r="M5367">
            <v>0</v>
          </cell>
        </row>
        <row r="5368">
          <cell r="A5368">
            <v>5366</v>
          </cell>
          <cell r="B5368">
            <v>73</v>
          </cell>
          <cell r="C5368" t="str">
            <v>098</v>
          </cell>
          <cell r="D5368" t="str">
            <v xml:space="preserve">FLORIDA                      </v>
          </cell>
          <cell r="E5368">
            <v>0</v>
          </cell>
          <cell r="G5368">
            <v>8600</v>
          </cell>
          <cell r="H5368" t="str">
            <v>Short Term Interest RAN's (5400)</v>
          </cell>
          <cell r="I5368">
            <v>0</v>
          </cell>
          <cell r="J5368">
            <v>0</v>
          </cell>
          <cell r="K5368">
            <v>0</v>
          </cell>
          <cell r="L5368">
            <v>0</v>
          </cell>
          <cell r="M5368">
            <v>0</v>
          </cell>
        </row>
        <row r="5369">
          <cell r="A5369">
            <v>5367</v>
          </cell>
          <cell r="B5369">
            <v>74</v>
          </cell>
          <cell r="C5369" t="str">
            <v>098</v>
          </cell>
          <cell r="D5369" t="str">
            <v xml:space="preserve">FLORIDA                      </v>
          </cell>
          <cell r="E5369">
            <v>0</v>
          </cell>
          <cell r="G5369">
            <v>8610</v>
          </cell>
          <cell r="H5369" t="str">
            <v>Crossing Guards, Inspections, Bank Charges (5500)</v>
          </cell>
          <cell r="I5369">
            <v>0</v>
          </cell>
          <cell r="J5369">
            <v>0</v>
          </cell>
          <cell r="K5369">
            <v>0</v>
          </cell>
          <cell r="L5369">
            <v>0</v>
          </cell>
          <cell r="M5369">
            <v>0</v>
          </cell>
        </row>
        <row r="5370">
          <cell r="A5370">
            <v>5368</v>
          </cell>
          <cell r="B5370">
            <v>75</v>
          </cell>
          <cell r="C5370" t="str">
            <v>098</v>
          </cell>
          <cell r="D5370" t="str">
            <v xml:space="preserve">FLORIDA                      </v>
          </cell>
          <cell r="E5370">
            <v>14</v>
          </cell>
          <cell r="F5370" t="str">
            <v xml:space="preserve">Payments To Out-Of-District Schools </v>
          </cell>
          <cell r="I5370">
            <v>245184</v>
          </cell>
          <cell r="J5370">
            <v>6744</v>
          </cell>
          <cell r="K5370">
            <v>251928</v>
          </cell>
          <cell r="L5370">
            <v>15.759318952806742</v>
          </cell>
          <cell r="M5370">
            <v>14074.189944134079</v>
          </cell>
        </row>
        <row r="5371">
          <cell r="A5371">
            <v>5369</v>
          </cell>
          <cell r="B5371">
            <v>76</v>
          </cell>
          <cell r="C5371" t="str">
            <v>098</v>
          </cell>
          <cell r="D5371" t="str">
            <v xml:space="preserve">FLORIDA                      </v>
          </cell>
          <cell r="E5371">
            <v>15</v>
          </cell>
          <cell r="F5371" t="str">
            <v>Tuition To Other Schools (9000)</v>
          </cell>
          <cell r="G5371" t="str">
            <v xml:space="preserve"> </v>
          </cell>
          <cell r="I5371">
            <v>228072</v>
          </cell>
          <cell r="J5371">
            <v>6744</v>
          </cell>
          <cell r="K5371">
            <v>234816</v>
          </cell>
          <cell r="L5371">
            <v>14.688880311923517</v>
          </cell>
          <cell r="M5371">
            <v>13118.212290502794</v>
          </cell>
        </row>
        <row r="5372">
          <cell r="A5372">
            <v>5370</v>
          </cell>
          <cell r="B5372">
            <v>77</v>
          </cell>
          <cell r="C5372" t="str">
            <v>098</v>
          </cell>
          <cell r="D5372" t="str">
            <v xml:space="preserve">FLORIDA                      </v>
          </cell>
          <cell r="E5372">
            <v>16</v>
          </cell>
          <cell r="F5372" t="str">
            <v>Out-of-District Transportation (3300)</v>
          </cell>
          <cell r="I5372">
            <v>17112</v>
          </cell>
          <cell r="K5372">
            <v>17112</v>
          </cell>
          <cell r="L5372">
            <v>1.0704386408832245</v>
          </cell>
          <cell r="M5372">
            <v>955.97765363128497</v>
          </cell>
        </row>
        <row r="5373">
          <cell r="A5373">
            <v>5371</v>
          </cell>
          <cell r="B5373">
            <v>78</v>
          </cell>
          <cell r="C5373" t="str">
            <v>098</v>
          </cell>
          <cell r="D5373" t="str">
            <v xml:space="preserve">FLORIDA                      </v>
          </cell>
          <cell r="E5373">
            <v>17</v>
          </cell>
          <cell r="F5373" t="str">
            <v>TOTAL EXPENDITURES</v>
          </cell>
          <cell r="I5373">
            <v>1510683</v>
          </cell>
          <cell r="J5373">
            <v>87914</v>
          </cell>
          <cell r="K5373">
            <v>1598597</v>
          </cell>
          <cell r="L5373">
            <v>99.999999999999986</v>
          </cell>
          <cell r="M5373">
            <v>12401.838634600465</v>
          </cell>
        </row>
        <row r="5374">
          <cell r="A5374">
            <v>5372</v>
          </cell>
          <cell r="B5374">
            <v>79</v>
          </cell>
          <cell r="C5374" t="str">
            <v>098</v>
          </cell>
          <cell r="D5374" t="str">
            <v xml:space="preserve">FLORIDA                      </v>
          </cell>
          <cell r="E5374">
            <v>18</v>
          </cell>
          <cell r="F5374" t="str">
            <v>percentage of overall spending from the general fund</v>
          </cell>
          <cell r="I5374">
            <v>94.500552672124371</v>
          </cell>
        </row>
        <row r="5375">
          <cell r="A5375">
            <v>5373</v>
          </cell>
          <cell r="B5375">
            <v>1</v>
          </cell>
          <cell r="C5375" t="str">
            <v>099</v>
          </cell>
          <cell r="D5375" t="str">
            <v xml:space="preserve">FOXBOROUGH                   </v>
          </cell>
          <cell r="E5375">
            <v>1</v>
          </cell>
          <cell r="F5375" t="str">
            <v>In-District FTE Average Membership</v>
          </cell>
          <cell r="G5375" t="str">
            <v xml:space="preserve"> </v>
          </cell>
        </row>
        <row r="5376">
          <cell r="A5376">
            <v>5374</v>
          </cell>
          <cell r="B5376">
            <v>2</v>
          </cell>
          <cell r="C5376" t="str">
            <v>099</v>
          </cell>
          <cell r="D5376" t="str">
            <v xml:space="preserve">FOXBOROUGH                   </v>
          </cell>
          <cell r="E5376">
            <v>2</v>
          </cell>
          <cell r="F5376" t="str">
            <v>Out-of-District FTE Average Membership</v>
          </cell>
          <cell r="G5376" t="str">
            <v xml:space="preserve"> </v>
          </cell>
        </row>
        <row r="5377">
          <cell r="A5377">
            <v>5375</v>
          </cell>
          <cell r="B5377">
            <v>3</v>
          </cell>
          <cell r="C5377" t="str">
            <v>099</v>
          </cell>
          <cell r="D5377" t="str">
            <v xml:space="preserve">FOXBOROUGH                   </v>
          </cell>
          <cell r="E5377">
            <v>3</v>
          </cell>
          <cell r="F5377" t="str">
            <v>Total FTE Average Membership</v>
          </cell>
          <cell r="G5377" t="str">
            <v xml:space="preserve"> </v>
          </cell>
        </row>
        <row r="5378">
          <cell r="A5378">
            <v>5376</v>
          </cell>
          <cell r="B5378">
            <v>4</v>
          </cell>
          <cell r="C5378" t="str">
            <v>099</v>
          </cell>
          <cell r="D5378" t="str">
            <v xml:space="preserve">FOXBOROUGH                   </v>
          </cell>
          <cell r="E5378">
            <v>4</v>
          </cell>
          <cell r="F5378" t="str">
            <v>Administration</v>
          </cell>
          <cell r="G5378" t="str">
            <v xml:space="preserve"> </v>
          </cell>
          <cell r="I5378">
            <v>1426782</v>
          </cell>
          <cell r="J5378">
            <v>0</v>
          </cell>
          <cell r="K5378">
            <v>1426782</v>
          </cell>
          <cell r="L5378">
            <v>3.7421020272283059</v>
          </cell>
          <cell r="M5378">
            <v>506.59778440562417</v>
          </cell>
        </row>
        <row r="5379">
          <cell r="A5379">
            <v>5377</v>
          </cell>
          <cell r="B5379">
            <v>5</v>
          </cell>
          <cell r="C5379" t="str">
            <v>099</v>
          </cell>
          <cell r="D5379" t="str">
            <v xml:space="preserve">FOXBOROUGH                   </v>
          </cell>
          <cell r="E5379">
            <v>0</v>
          </cell>
          <cell r="G5379">
            <v>8300</v>
          </cell>
          <cell r="H5379" t="str">
            <v>School Committee (1110)</v>
          </cell>
          <cell r="I5379">
            <v>315867</v>
          </cell>
          <cell r="J5379">
            <v>0</v>
          </cell>
          <cell r="K5379">
            <v>315867</v>
          </cell>
          <cell r="L5379">
            <v>0.8284422855310225</v>
          </cell>
          <cell r="M5379">
            <v>112.15274818917767</v>
          </cell>
        </row>
        <row r="5380">
          <cell r="A5380">
            <v>5378</v>
          </cell>
          <cell r="B5380">
            <v>6</v>
          </cell>
          <cell r="C5380" t="str">
            <v>099</v>
          </cell>
          <cell r="D5380" t="str">
            <v xml:space="preserve">FOXBOROUGH                   </v>
          </cell>
          <cell r="E5380">
            <v>0</v>
          </cell>
          <cell r="G5380">
            <v>8305</v>
          </cell>
          <cell r="H5380" t="str">
            <v>Superintendent (1210)</v>
          </cell>
          <cell r="I5380">
            <v>256719</v>
          </cell>
          <cell r="J5380">
            <v>0</v>
          </cell>
          <cell r="K5380">
            <v>256719</v>
          </cell>
          <cell r="L5380">
            <v>0.67331147318092288</v>
          </cell>
          <cell r="M5380">
            <v>91.151469961653177</v>
          </cell>
        </row>
        <row r="5381">
          <cell r="A5381">
            <v>5379</v>
          </cell>
          <cell r="B5381">
            <v>7</v>
          </cell>
          <cell r="C5381" t="str">
            <v>099</v>
          </cell>
          <cell r="D5381" t="str">
            <v xml:space="preserve">FOXBOROUGH                   </v>
          </cell>
          <cell r="E5381">
            <v>0</v>
          </cell>
          <cell r="G5381">
            <v>8310</v>
          </cell>
          <cell r="H5381" t="str">
            <v>Assistant Superintendents (1220)</v>
          </cell>
          <cell r="I5381">
            <v>194902</v>
          </cell>
          <cell r="J5381">
            <v>0</v>
          </cell>
          <cell r="K5381">
            <v>194902</v>
          </cell>
          <cell r="L5381">
            <v>0.5111805232410076</v>
          </cell>
          <cell r="M5381">
            <v>69.202528049992893</v>
          </cell>
        </row>
        <row r="5382">
          <cell r="A5382">
            <v>5380</v>
          </cell>
          <cell r="B5382">
            <v>8</v>
          </cell>
          <cell r="C5382" t="str">
            <v>099</v>
          </cell>
          <cell r="D5382" t="str">
            <v xml:space="preserve">FOXBOROUGH                   </v>
          </cell>
          <cell r="E5382">
            <v>0</v>
          </cell>
          <cell r="G5382">
            <v>8315</v>
          </cell>
          <cell r="H5382" t="str">
            <v>Other District-Wide Administration (1230)</v>
          </cell>
          <cell r="I5382">
            <v>0</v>
          </cell>
          <cell r="J5382">
            <v>0</v>
          </cell>
          <cell r="K5382">
            <v>0</v>
          </cell>
          <cell r="L5382">
            <v>0</v>
          </cell>
          <cell r="M5382">
            <v>0</v>
          </cell>
        </row>
        <row r="5383">
          <cell r="A5383">
            <v>5381</v>
          </cell>
          <cell r="B5383">
            <v>9</v>
          </cell>
          <cell r="C5383" t="str">
            <v>099</v>
          </cell>
          <cell r="D5383" t="str">
            <v xml:space="preserve">FOXBOROUGH                   </v>
          </cell>
          <cell r="E5383">
            <v>0</v>
          </cell>
          <cell r="G5383">
            <v>8320</v>
          </cell>
          <cell r="H5383" t="str">
            <v>Business and Finance (1410)</v>
          </cell>
          <cell r="I5383">
            <v>384635</v>
          </cell>
          <cell r="J5383">
            <v>0</v>
          </cell>
          <cell r="K5383">
            <v>384635</v>
          </cell>
          <cell r="L5383">
            <v>1.0088040171819939</v>
          </cell>
          <cell r="M5383">
            <v>136.56973441272547</v>
          </cell>
        </row>
        <row r="5384">
          <cell r="A5384">
            <v>5382</v>
          </cell>
          <cell r="B5384">
            <v>10</v>
          </cell>
          <cell r="C5384" t="str">
            <v>099</v>
          </cell>
          <cell r="D5384" t="str">
            <v xml:space="preserve">FOXBOROUGH                   </v>
          </cell>
          <cell r="E5384">
            <v>0</v>
          </cell>
          <cell r="G5384">
            <v>8325</v>
          </cell>
          <cell r="H5384" t="str">
            <v>Human Resources and Benefits (1420)</v>
          </cell>
          <cell r="I5384">
            <v>0</v>
          </cell>
          <cell r="J5384">
            <v>0</v>
          </cell>
          <cell r="K5384">
            <v>0</v>
          </cell>
          <cell r="L5384">
            <v>0</v>
          </cell>
          <cell r="M5384">
            <v>0</v>
          </cell>
        </row>
        <row r="5385">
          <cell r="A5385">
            <v>5383</v>
          </cell>
          <cell r="B5385">
            <v>11</v>
          </cell>
          <cell r="C5385" t="str">
            <v>099</v>
          </cell>
          <cell r="D5385" t="str">
            <v xml:space="preserve">FOXBOROUGH                   </v>
          </cell>
          <cell r="E5385">
            <v>0</v>
          </cell>
          <cell r="G5385">
            <v>8330</v>
          </cell>
          <cell r="H5385" t="str">
            <v>Legal Service For School Committee (1430)</v>
          </cell>
          <cell r="I5385">
            <v>40744</v>
          </cell>
          <cell r="J5385">
            <v>0</v>
          </cell>
          <cell r="K5385">
            <v>40744</v>
          </cell>
          <cell r="L5385">
            <v>0.10686159833624906</v>
          </cell>
          <cell r="M5385">
            <v>14.466695071722766</v>
          </cell>
        </row>
        <row r="5386">
          <cell r="A5386">
            <v>5384</v>
          </cell>
          <cell r="B5386">
            <v>12</v>
          </cell>
          <cell r="C5386" t="str">
            <v>099</v>
          </cell>
          <cell r="D5386" t="str">
            <v xml:space="preserve">FOXBOROUGH                   </v>
          </cell>
          <cell r="E5386">
            <v>0</v>
          </cell>
          <cell r="G5386">
            <v>8335</v>
          </cell>
          <cell r="H5386" t="str">
            <v>Legal Settlements (1435)</v>
          </cell>
          <cell r="I5386">
            <v>0</v>
          </cell>
          <cell r="J5386">
            <v>0</v>
          </cell>
          <cell r="K5386">
            <v>0</v>
          </cell>
          <cell r="L5386">
            <v>0</v>
          </cell>
          <cell r="M5386">
            <v>0</v>
          </cell>
        </row>
        <row r="5387">
          <cell r="A5387">
            <v>5385</v>
          </cell>
          <cell r="B5387">
            <v>13</v>
          </cell>
          <cell r="C5387" t="str">
            <v>099</v>
          </cell>
          <cell r="D5387" t="str">
            <v xml:space="preserve">FOXBOROUGH                   </v>
          </cell>
          <cell r="E5387">
            <v>0</v>
          </cell>
          <cell r="G5387">
            <v>8340</v>
          </cell>
          <cell r="H5387" t="str">
            <v>District-wide Information Mgmt and Tech (1450)</v>
          </cell>
          <cell r="I5387">
            <v>233915</v>
          </cell>
          <cell r="J5387">
            <v>0</v>
          </cell>
          <cell r="K5387">
            <v>233915</v>
          </cell>
          <cell r="L5387">
            <v>0.61350212975711016</v>
          </cell>
          <cell r="M5387">
            <v>83.054608720352221</v>
          </cell>
        </row>
        <row r="5388">
          <cell r="A5388">
            <v>5386</v>
          </cell>
          <cell r="B5388">
            <v>14</v>
          </cell>
          <cell r="C5388" t="str">
            <v>099</v>
          </cell>
          <cell r="D5388" t="str">
            <v xml:space="preserve">FOXBOROUGH                   </v>
          </cell>
          <cell r="E5388">
            <v>5</v>
          </cell>
          <cell r="F5388" t="str">
            <v xml:space="preserve">Instructional Leadership </v>
          </cell>
          <cell r="I5388">
            <v>2196047</v>
          </cell>
          <cell r="J5388">
            <v>120699</v>
          </cell>
          <cell r="K5388">
            <v>2316746</v>
          </cell>
          <cell r="L5388">
            <v>6.0762610568209219</v>
          </cell>
          <cell r="M5388">
            <v>822.59125124272123</v>
          </cell>
        </row>
        <row r="5389">
          <cell r="A5389">
            <v>5387</v>
          </cell>
          <cell r="B5389">
            <v>15</v>
          </cell>
          <cell r="C5389" t="str">
            <v>099</v>
          </cell>
          <cell r="D5389" t="str">
            <v xml:space="preserve">FOXBOROUGH                   </v>
          </cell>
          <cell r="E5389">
            <v>0</v>
          </cell>
          <cell r="G5389">
            <v>8345</v>
          </cell>
          <cell r="H5389" t="str">
            <v>Curriculum Directors  (Supervisory) (2110)</v>
          </cell>
          <cell r="I5389">
            <v>447820</v>
          </cell>
          <cell r="J5389">
            <v>7828</v>
          </cell>
          <cell r="K5389">
            <v>455648</v>
          </cell>
          <cell r="L5389">
            <v>1.1950538375887299</v>
          </cell>
          <cell r="M5389">
            <v>161.78383752307911</v>
          </cell>
        </row>
        <row r="5390">
          <cell r="A5390">
            <v>5388</v>
          </cell>
          <cell r="B5390">
            <v>16</v>
          </cell>
          <cell r="C5390" t="str">
            <v>099</v>
          </cell>
          <cell r="D5390" t="str">
            <v xml:space="preserve">FOXBOROUGH                   </v>
          </cell>
          <cell r="E5390">
            <v>0</v>
          </cell>
          <cell r="G5390">
            <v>8350</v>
          </cell>
          <cell r="H5390" t="str">
            <v>Department Heads  (Non-Supervisory) (2120)</v>
          </cell>
          <cell r="I5390">
            <v>38006</v>
          </cell>
          <cell r="J5390">
            <v>102437</v>
          </cell>
          <cell r="K5390">
            <v>140443</v>
          </cell>
          <cell r="L5390">
            <v>0.36834781698256985</v>
          </cell>
          <cell r="M5390">
            <v>49.866141173128817</v>
          </cell>
        </row>
        <row r="5391">
          <cell r="A5391">
            <v>5389</v>
          </cell>
          <cell r="B5391">
            <v>17</v>
          </cell>
          <cell r="C5391" t="str">
            <v>099</v>
          </cell>
          <cell r="D5391" t="str">
            <v xml:space="preserve">FOXBOROUGH                   </v>
          </cell>
          <cell r="E5391">
            <v>0</v>
          </cell>
          <cell r="G5391">
            <v>8355</v>
          </cell>
          <cell r="H5391" t="str">
            <v>School Leadership-Building (2210)</v>
          </cell>
          <cell r="I5391">
            <v>1380785</v>
          </cell>
          <cell r="J5391">
            <v>1224</v>
          </cell>
          <cell r="K5391">
            <v>1382009</v>
          </cell>
          <cell r="L5391">
            <v>3.6246733422118891</v>
          </cell>
          <cell r="M5391">
            <v>490.7005396960659</v>
          </cell>
        </row>
        <row r="5392">
          <cell r="A5392">
            <v>5390</v>
          </cell>
          <cell r="B5392">
            <v>18</v>
          </cell>
          <cell r="C5392" t="str">
            <v>099</v>
          </cell>
          <cell r="D5392" t="str">
            <v xml:space="preserve">FOXBOROUGH                   </v>
          </cell>
          <cell r="E5392">
            <v>0</v>
          </cell>
          <cell r="G5392">
            <v>8360</v>
          </cell>
          <cell r="H5392" t="str">
            <v>Curriculum Leaders/Dept Heads-Building Level (2220)</v>
          </cell>
          <cell r="I5392">
            <v>276354</v>
          </cell>
          <cell r="J5392">
            <v>4000</v>
          </cell>
          <cell r="K5392">
            <v>280354</v>
          </cell>
          <cell r="L5392">
            <v>0.73530032740920792</v>
          </cell>
          <cell r="M5392">
            <v>99.54338872319272</v>
          </cell>
        </row>
        <row r="5393">
          <cell r="A5393">
            <v>5391</v>
          </cell>
          <cell r="B5393">
            <v>19</v>
          </cell>
          <cell r="C5393" t="str">
            <v>099</v>
          </cell>
          <cell r="D5393" t="str">
            <v xml:space="preserve">FOXBOROUGH                   </v>
          </cell>
          <cell r="E5393">
            <v>0</v>
          </cell>
          <cell r="G5393">
            <v>8365</v>
          </cell>
          <cell r="H5393" t="str">
            <v>Building Technology (2250)</v>
          </cell>
          <cell r="I5393">
            <v>13988</v>
          </cell>
          <cell r="J5393">
            <v>0</v>
          </cell>
          <cell r="K5393">
            <v>13988</v>
          </cell>
          <cell r="L5393">
            <v>3.668712049694315E-2</v>
          </cell>
          <cell r="M5393">
            <v>4.9666240590825161</v>
          </cell>
        </row>
        <row r="5394">
          <cell r="A5394">
            <v>5392</v>
          </cell>
          <cell r="B5394">
            <v>20</v>
          </cell>
          <cell r="C5394" t="str">
            <v>099</v>
          </cell>
          <cell r="D5394" t="str">
            <v xml:space="preserve">FOXBOROUGH                   </v>
          </cell>
          <cell r="E5394">
            <v>0</v>
          </cell>
          <cell r="G5394">
            <v>8380</v>
          </cell>
          <cell r="H5394" t="str">
            <v>Instructional Coordinators and Team Leaders (2315)</v>
          </cell>
          <cell r="I5394">
            <v>39094</v>
          </cell>
          <cell r="J5394">
            <v>5210</v>
          </cell>
          <cell r="K5394">
            <v>44304</v>
          </cell>
          <cell r="L5394">
            <v>0.11619861213158203</v>
          </cell>
          <cell r="M5394">
            <v>15.730720068172134</v>
          </cell>
        </row>
        <row r="5395">
          <cell r="A5395">
            <v>5393</v>
          </cell>
          <cell r="B5395">
            <v>21</v>
          </cell>
          <cell r="C5395" t="str">
            <v>099</v>
          </cell>
          <cell r="D5395" t="str">
            <v xml:space="preserve">FOXBOROUGH                   </v>
          </cell>
          <cell r="E5395">
            <v>6</v>
          </cell>
          <cell r="F5395" t="str">
            <v>Classroom and Specialist Teachers</v>
          </cell>
          <cell r="I5395">
            <v>13751985</v>
          </cell>
          <cell r="J5395">
            <v>510082</v>
          </cell>
          <cell r="K5395">
            <v>14262067</v>
          </cell>
          <cell r="L5395">
            <v>37.405931553079533</v>
          </cell>
          <cell r="M5395">
            <v>5063.935165459452</v>
          </cell>
        </row>
        <row r="5396">
          <cell r="A5396">
            <v>5394</v>
          </cell>
          <cell r="B5396">
            <v>22</v>
          </cell>
          <cell r="C5396" t="str">
            <v>099</v>
          </cell>
          <cell r="D5396" t="str">
            <v xml:space="preserve">FOXBOROUGH                   </v>
          </cell>
          <cell r="E5396">
            <v>0</v>
          </cell>
          <cell r="G5396">
            <v>8370</v>
          </cell>
          <cell r="H5396" t="str">
            <v>Teachers, Classroom (2305)</v>
          </cell>
          <cell r="I5396">
            <v>10850666</v>
          </cell>
          <cell r="J5396">
            <v>363269</v>
          </cell>
          <cell r="K5396">
            <v>11213935</v>
          </cell>
          <cell r="L5396">
            <v>29.411422976114398</v>
          </cell>
          <cell r="M5396">
            <v>3981.6556597074277</v>
          </cell>
        </row>
        <row r="5397">
          <cell r="A5397">
            <v>5395</v>
          </cell>
          <cell r="B5397">
            <v>23</v>
          </cell>
          <cell r="C5397" t="str">
            <v>099</v>
          </cell>
          <cell r="D5397" t="str">
            <v xml:space="preserve">FOXBOROUGH                   </v>
          </cell>
          <cell r="E5397">
            <v>0</v>
          </cell>
          <cell r="G5397">
            <v>8375</v>
          </cell>
          <cell r="H5397" t="str">
            <v>Teachers, Specialists  (2310)</v>
          </cell>
          <cell r="I5397">
            <v>2901319</v>
          </cell>
          <cell r="J5397">
            <v>146813</v>
          </cell>
          <cell r="K5397">
            <v>3048132</v>
          </cell>
          <cell r="L5397">
            <v>7.9945085769651358</v>
          </cell>
          <cell r="M5397">
            <v>1082.2795057520239</v>
          </cell>
        </row>
        <row r="5398">
          <cell r="A5398">
            <v>5396</v>
          </cell>
          <cell r="B5398">
            <v>24</v>
          </cell>
          <cell r="C5398" t="str">
            <v>099</v>
          </cell>
          <cell r="D5398" t="str">
            <v xml:space="preserve">FOXBOROUGH                   </v>
          </cell>
          <cell r="E5398">
            <v>7</v>
          </cell>
          <cell r="F5398" t="str">
            <v>Other Teaching Services</v>
          </cell>
          <cell r="I5398">
            <v>1823140</v>
          </cell>
          <cell r="J5398">
            <v>676133</v>
          </cell>
          <cell r="K5398">
            <v>2499273</v>
          </cell>
          <cell r="L5398">
            <v>6.554984966096411</v>
          </cell>
          <cell r="M5398">
            <v>887.39987217724752</v>
          </cell>
        </row>
        <row r="5399">
          <cell r="A5399">
            <v>5397</v>
          </cell>
          <cell r="B5399">
            <v>25</v>
          </cell>
          <cell r="C5399" t="str">
            <v>099</v>
          </cell>
          <cell r="D5399" t="str">
            <v xml:space="preserve">FOXBOROUGH                   </v>
          </cell>
          <cell r="E5399">
            <v>0</v>
          </cell>
          <cell r="G5399">
            <v>8385</v>
          </cell>
          <cell r="H5399" t="str">
            <v>Medical/ Therapeutic Services (2320)</v>
          </cell>
          <cell r="I5399">
            <v>562879</v>
          </cell>
          <cell r="J5399">
            <v>93199</v>
          </cell>
          <cell r="K5399">
            <v>656078</v>
          </cell>
          <cell r="L5399">
            <v>1.7207329597793444</v>
          </cell>
          <cell r="M5399">
            <v>232.94915494958101</v>
          </cell>
        </row>
        <row r="5400">
          <cell r="A5400">
            <v>5398</v>
          </cell>
          <cell r="B5400">
            <v>26</v>
          </cell>
          <cell r="C5400" t="str">
            <v>099</v>
          </cell>
          <cell r="D5400" t="str">
            <v xml:space="preserve">FOXBOROUGH                   </v>
          </cell>
          <cell r="E5400">
            <v>0</v>
          </cell>
          <cell r="G5400">
            <v>8390</v>
          </cell>
          <cell r="H5400" t="str">
            <v>Substitute Teachers (2325)</v>
          </cell>
          <cell r="I5400">
            <v>164406</v>
          </cell>
          <cell r="J5400">
            <v>0</v>
          </cell>
          <cell r="K5400">
            <v>164406</v>
          </cell>
          <cell r="L5400">
            <v>0.43119693540323389</v>
          </cell>
          <cell r="M5400">
            <v>58.374520664678307</v>
          </cell>
        </row>
        <row r="5401">
          <cell r="A5401">
            <v>5399</v>
          </cell>
          <cell r="B5401">
            <v>27</v>
          </cell>
          <cell r="C5401" t="str">
            <v>099</v>
          </cell>
          <cell r="D5401" t="str">
            <v xml:space="preserve">FOXBOROUGH                   </v>
          </cell>
          <cell r="E5401">
            <v>0</v>
          </cell>
          <cell r="G5401">
            <v>8395</v>
          </cell>
          <cell r="H5401" t="str">
            <v>Non-Clerical Paraprofs./Instructional Assistants (2330)</v>
          </cell>
          <cell r="I5401">
            <v>758437</v>
          </cell>
          <cell r="J5401">
            <v>582934</v>
          </cell>
          <cell r="K5401">
            <v>1341371</v>
          </cell>
          <cell r="L5401">
            <v>3.5180897560841529</v>
          </cell>
          <cell r="M5401">
            <v>476.27148132367557</v>
          </cell>
        </row>
        <row r="5402">
          <cell r="A5402">
            <v>5400</v>
          </cell>
          <cell r="B5402">
            <v>28</v>
          </cell>
          <cell r="C5402" t="str">
            <v>099</v>
          </cell>
          <cell r="D5402" t="str">
            <v xml:space="preserve">FOXBOROUGH                   </v>
          </cell>
          <cell r="E5402">
            <v>0</v>
          </cell>
          <cell r="G5402">
            <v>8400</v>
          </cell>
          <cell r="H5402" t="str">
            <v>Librarians and Media Center Directors (2340)</v>
          </cell>
          <cell r="I5402">
            <v>337418</v>
          </cell>
          <cell r="J5402">
            <v>0</v>
          </cell>
          <cell r="K5402">
            <v>337418</v>
          </cell>
          <cell r="L5402">
            <v>0.88496531482967999</v>
          </cell>
          <cell r="M5402">
            <v>119.8047152393126</v>
          </cell>
        </row>
        <row r="5403">
          <cell r="A5403">
            <v>5401</v>
          </cell>
          <cell r="B5403">
            <v>29</v>
          </cell>
          <cell r="C5403" t="str">
            <v>099</v>
          </cell>
          <cell r="D5403" t="str">
            <v xml:space="preserve">FOXBOROUGH                   </v>
          </cell>
          <cell r="E5403">
            <v>8</v>
          </cell>
          <cell r="F5403" t="str">
            <v>Professional Development</v>
          </cell>
          <cell r="I5403">
            <v>523347</v>
          </cell>
          <cell r="J5403">
            <v>72638</v>
          </cell>
          <cell r="K5403">
            <v>595985</v>
          </cell>
          <cell r="L5403">
            <v>1.563123642362787</v>
          </cell>
          <cell r="M5403">
            <v>211.61234199687544</v>
          </cell>
        </row>
        <row r="5404">
          <cell r="A5404">
            <v>5402</v>
          </cell>
          <cell r="B5404">
            <v>30</v>
          </cell>
          <cell r="C5404" t="str">
            <v>099</v>
          </cell>
          <cell r="D5404" t="str">
            <v xml:space="preserve">FOXBOROUGH                   </v>
          </cell>
          <cell r="E5404">
            <v>0</v>
          </cell>
          <cell r="G5404">
            <v>8405</v>
          </cell>
          <cell r="H5404" t="str">
            <v>Professional Development Leadership (2351)</v>
          </cell>
          <cell r="I5404">
            <v>0</v>
          </cell>
          <cell r="J5404">
            <v>0</v>
          </cell>
          <cell r="K5404">
            <v>0</v>
          </cell>
          <cell r="L5404">
            <v>0</v>
          </cell>
          <cell r="M5404">
            <v>0</v>
          </cell>
        </row>
        <row r="5405">
          <cell r="A5405">
            <v>5403</v>
          </cell>
          <cell r="B5405">
            <v>31</v>
          </cell>
          <cell r="C5405" t="str">
            <v>099</v>
          </cell>
          <cell r="D5405" t="str">
            <v xml:space="preserve">FOXBOROUGH                   </v>
          </cell>
          <cell r="E5405">
            <v>0</v>
          </cell>
          <cell r="G5405">
            <v>8410</v>
          </cell>
          <cell r="H5405" t="str">
            <v>Teacher/Instructional Staff-Professional Days (2353)</v>
          </cell>
          <cell r="I5405">
            <v>336078</v>
          </cell>
          <cell r="J5405">
            <v>0</v>
          </cell>
          <cell r="K5405">
            <v>336078</v>
          </cell>
          <cell r="L5405">
            <v>0.88145082087300974</v>
          </cell>
          <cell r="M5405">
            <v>119.32893054963783</v>
          </cell>
        </row>
        <row r="5406">
          <cell r="A5406">
            <v>5404</v>
          </cell>
          <cell r="B5406">
            <v>32</v>
          </cell>
          <cell r="C5406" t="str">
            <v>099</v>
          </cell>
          <cell r="D5406" t="str">
            <v xml:space="preserve">FOXBOROUGH                   </v>
          </cell>
          <cell r="E5406">
            <v>0</v>
          </cell>
          <cell r="G5406">
            <v>8415</v>
          </cell>
          <cell r="H5406" t="str">
            <v>Substitutes for Instructional Staff at Prof. Dev. (2355)</v>
          </cell>
          <cell r="I5406">
            <v>11773</v>
          </cell>
          <cell r="J5406">
            <v>0</v>
          </cell>
          <cell r="K5406">
            <v>11773</v>
          </cell>
          <cell r="L5406">
            <v>3.0877714441700867E-2</v>
          </cell>
          <cell r="M5406">
            <v>4.1801590683141594</v>
          </cell>
        </row>
        <row r="5407">
          <cell r="A5407">
            <v>5405</v>
          </cell>
          <cell r="B5407">
            <v>33</v>
          </cell>
          <cell r="C5407" t="str">
            <v>099</v>
          </cell>
          <cell r="D5407" t="str">
            <v xml:space="preserve">FOXBOROUGH                   </v>
          </cell>
          <cell r="E5407">
            <v>0</v>
          </cell>
          <cell r="G5407">
            <v>8420</v>
          </cell>
          <cell r="H5407" t="str">
            <v>Prof. Dev.  Stipends, Providers and Expenses (2357)</v>
          </cell>
          <cell r="I5407">
            <v>175496</v>
          </cell>
          <cell r="J5407">
            <v>72638</v>
          </cell>
          <cell r="K5407">
            <v>248134</v>
          </cell>
          <cell r="L5407">
            <v>0.6507951070480763</v>
          </cell>
          <cell r="M5407">
            <v>88.103252378923443</v>
          </cell>
        </row>
        <row r="5408">
          <cell r="A5408">
            <v>5406</v>
          </cell>
          <cell r="B5408">
            <v>34</v>
          </cell>
          <cell r="C5408" t="str">
            <v>099</v>
          </cell>
          <cell r="D5408" t="str">
            <v xml:space="preserve">FOXBOROUGH                   </v>
          </cell>
          <cell r="E5408">
            <v>9</v>
          </cell>
          <cell r="F5408" t="str">
            <v>Instructional Materials, Equipment and Technology</v>
          </cell>
          <cell r="I5408">
            <v>803896</v>
          </cell>
          <cell r="J5408">
            <v>80092</v>
          </cell>
          <cell r="K5408">
            <v>883988</v>
          </cell>
          <cell r="L5408">
            <v>2.3184854356485403</v>
          </cell>
          <cell r="M5408">
            <v>313.87160914642806</v>
          </cell>
        </row>
        <row r="5409">
          <cell r="A5409">
            <v>5407</v>
          </cell>
          <cell r="B5409">
            <v>35</v>
          </cell>
          <cell r="C5409" t="str">
            <v>099</v>
          </cell>
          <cell r="D5409" t="str">
            <v xml:space="preserve">FOXBOROUGH                   </v>
          </cell>
          <cell r="E5409">
            <v>0</v>
          </cell>
          <cell r="G5409">
            <v>8425</v>
          </cell>
          <cell r="H5409" t="str">
            <v>Textbooks &amp; Related Software/Media/Materials (2410)</v>
          </cell>
          <cell r="I5409">
            <v>241167</v>
          </cell>
          <cell r="J5409">
            <v>23679</v>
          </cell>
          <cell r="K5409">
            <v>264846</v>
          </cell>
          <cell r="L5409">
            <v>0.69462661675245962</v>
          </cell>
          <cell r="M5409">
            <v>94.037068598210482</v>
          </cell>
        </row>
        <row r="5410">
          <cell r="A5410">
            <v>5408</v>
          </cell>
          <cell r="B5410">
            <v>36</v>
          </cell>
          <cell r="C5410" t="str">
            <v>099</v>
          </cell>
          <cell r="D5410" t="str">
            <v xml:space="preserve">FOXBOROUGH                   </v>
          </cell>
          <cell r="E5410">
            <v>0</v>
          </cell>
          <cell r="G5410">
            <v>8430</v>
          </cell>
          <cell r="H5410" t="str">
            <v>Other Instructional Materials (2415)</v>
          </cell>
          <cell r="I5410">
            <v>58710</v>
          </cell>
          <cell r="J5410">
            <v>14741</v>
          </cell>
          <cell r="K5410">
            <v>73451</v>
          </cell>
          <cell r="L5410">
            <v>0.1926441012025287</v>
          </cell>
          <cell r="M5410">
            <v>26.07974719500071</v>
          </cell>
        </row>
        <row r="5411">
          <cell r="A5411">
            <v>5409</v>
          </cell>
          <cell r="B5411">
            <v>37</v>
          </cell>
          <cell r="C5411" t="str">
            <v>099</v>
          </cell>
          <cell r="D5411" t="str">
            <v xml:space="preserve">FOXBOROUGH                   </v>
          </cell>
          <cell r="E5411">
            <v>0</v>
          </cell>
          <cell r="G5411">
            <v>8435</v>
          </cell>
          <cell r="H5411" t="str">
            <v>Instructional Equipment (2420)</v>
          </cell>
          <cell r="I5411">
            <v>73703</v>
          </cell>
          <cell r="J5411">
            <v>2300</v>
          </cell>
          <cell r="K5411">
            <v>76003</v>
          </cell>
          <cell r="L5411">
            <v>0.1993373762603067</v>
          </cell>
          <cell r="M5411">
            <v>26.985868484590256</v>
          </cell>
        </row>
        <row r="5412">
          <cell r="A5412">
            <v>5410</v>
          </cell>
          <cell r="B5412">
            <v>38</v>
          </cell>
          <cell r="C5412" t="str">
            <v>099</v>
          </cell>
          <cell r="D5412" t="str">
            <v xml:space="preserve">FOXBOROUGH                   </v>
          </cell>
          <cell r="E5412">
            <v>0</v>
          </cell>
          <cell r="G5412">
            <v>8440</v>
          </cell>
          <cell r="H5412" t="str">
            <v>General Supplies (2430)</v>
          </cell>
          <cell r="I5412">
            <v>276535</v>
          </cell>
          <cell r="J5412">
            <v>0</v>
          </cell>
          <cell r="K5412">
            <v>276535</v>
          </cell>
          <cell r="L5412">
            <v>0.72528401963269762</v>
          </cell>
          <cell r="M5412">
            <v>98.187402357619646</v>
          </cell>
        </row>
        <row r="5413">
          <cell r="A5413">
            <v>5411</v>
          </cell>
          <cell r="B5413">
            <v>39</v>
          </cell>
          <cell r="C5413" t="str">
            <v>099</v>
          </cell>
          <cell r="D5413" t="str">
            <v xml:space="preserve">FOXBOROUGH                   </v>
          </cell>
          <cell r="E5413">
            <v>0</v>
          </cell>
          <cell r="G5413">
            <v>8445</v>
          </cell>
          <cell r="H5413" t="str">
            <v>Other Instructional Services (2440)</v>
          </cell>
          <cell r="I5413">
            <v>1383</v>
          </cell>
          <cell r="J5413">
            <v>400</v>
          </cell>
          <cell r="K5413">
            <v>1783</v>
          </cell>
          <cell r="L5413">
            <v>4.676375167718733E-3</v>
          </cell>
          <cell r="M5413">
            <v>0.63307768782843343</v>
          </cell>
        </row>
        <row r="5414">
          <cell r="A5414">
            <v>5412</v>
          </cell>
          <cell r="B5414">
            <v>40</v>
          </cell>
          <cell r="C5414" t="str">
            <v>099</v>
          </cell>
          <cell r="D5414" t="str">
            <v xml:space="preserve">FOXBOROUGH                   </v>
          </cell>
          <cell r="E5414">
            <v>0</v>
          </cell>
          <cell r="G5414">
            <v>8450</v>
          </cell>
          <cell r="H5414" t="str">
            <v>Classroom Instructional Technology (2451)</v>
          </cell>
          <cell r="I5414">
            <v>148956</v>
          </cell>
          <cell r="J5414">
            <v>33876</v>
          </cell>
          <cell r="K5414">
            <v>182832</v>
          </cell>
          <cell r="L5414">
            <v>0.47952385006413428</v>
          </cell>
          <cell r="M5414">
            <v>64.916915210907533</v>
          </cell>
        </row>
        <row r="5415">
          <cell r="A5415">
            <v>5413</v>
          </cell>
          <cell r="B5415">
            <v>41</v>
          </cell>
          <cell r="C5415" t="str">
            <v>099</v>
          </cell>
          <cell r="D5415" t="str">
            <v xml:space="preserve">FOXBOROUGH                   </v>
          </cell>
          <cell r="E5415">
            <v>0</v>
          </cell>
          <cell r="G5415">
            <v>8455</v>
          </cell>
          <cell r="H5415" t="str">
            <v>Other Instructional Hardware  (2453)</v>
          </cell>
          <cell r="I5415">
            <v>2492</v>
          </cell>
          <cell r="J5415">
            <v>0</v>
          </cell>
          <cell r="K5415">
            <v>2492</v>
          </cell>
          <cell r="L5415">
            <v>6.5359096567330806E-3</v>
          </cell>
          <cell r="M5415">
            <v>0.88481749751455752</v>
          </cell>
        </row>
        <row r="5416">
          <cell r="A5416">
            <v>5414</v>
          </cell>
          <cell r="B5416">
            <v>42</v>
          </cell>
          <cell r="C5416" t="str">
            <v>099</v>
          </cell>
          <cell r="D5416" t="str">
            <v xml:space="preserve">FOXBOROUGH                   </v>
          </cell>
          <cell r="E5416">
            <v>0</v>
          </cell>
          <cell r="G5416">
            <v>8460</v>
          </cell>
          <cell r="H5416" t="str">
            <v>Instructional Software (2455)</v>
          </cell>
          <cell r="I5416">
            <v>950</v>
          </cell>
          <cell r="J5416">
            <v>5096</v>
          </cell>
          <cell r="K5416">
            <v>6046</v>
          </cell>
          <cell r="L5416">
            <v>1.5857186911961561E-2</v>
          </cell>
          <cell r="M5416">
            <v>2.1467121147564265</v>
          </cell>
        </row>
        <row r="5417">
          <cell r="A5417">
            <v>5415</v>
          </cell>
          <cell r="B5417">
            <v>43</v>
          </cell>
          <cell r="C5417" t="str">
            <v>099</v>
          </cell>
          <cell r="D5417" t="str">
            <v xml:space="preserve">FOXBOROUGH                   </v>
          </cell>
          <cell r="E5417">
            <v>10</v>
          </cell>
          <cell r="F5417" t="str">
            <v>Guidance, Counseling and Testing</v>
          </cell>
          <cell r="I5417">
            <v>1168340</v>
          </cell>
          <cell r="J5417">
            <v>10600</v>
          </cell>
          <cell r="K5417">
            <v>1178940</v>
          </cell>
          <cell r="L5417">
            <v>3.0920727651319817</v>
          </cell>
          <cell r="M5417">
            <v>418.59821048146569</v>
          </cell>
        </row>
        <row r="5418">
          <cell r="A5418">
            <v>5416</v>
          </cell>
          <cell r="B5418">
            <v>44</v>
          </cell>
          <cell r="C5418" t="str">
            <v>099</v>
          </cell>
          <cell r="D5418" t="str">
            <v xml:space="preserve">FOXBOROUGH                   </v>
          </cell>
          <cell r="E5418">
            <v>0</v>
          </cell>
          <cell r="G5418">
            <v>8465</v>
          </cell>
          <cell r="H5418" t="str">
            <v>Guidance and Adjustment Counselors (2710)</v>
          </cell>
          <cell r="I5418">
            <v>889387</v>
          </cell>
          <cell r="J5418">
            <v>0</v>
          </cell>
          <cell r="K5418">
            <v>889387</v>
          </cell>
          <cell r="L5418">
            <v>2.3326456989859006</v>
          </cell>
          <cell r="M5418">
            <v>315.78859536997584</v>
          </cell>
        </row>
        <row r="5419">
          <cell r="A5419">
            <v>5417</v>
          </cell>
          <cell r="B5419">
            <v>45</v>
          </cell>
          <cell r="C5419" t="str">
            <v>099</v>
          </cell>
          <cell r="D5419" t="str">
            <v xml:space="preserve">FOXBOROUGH                   </v>
          </cell>
          <cell r="E5419">
            <v>0</v>
          </cell>
          <cell r="G5419">
            <v>8470</v>
          </cell>
          <cell r="H5419" t="str">
            <v>Testing and Assessment (2720)</v>
          </cell>
          <cell r="I5419">
            <v>61871</v>
          </cell>
          <cell r="J5419">
            <v>3782</v>
          </cell>
          <cell r="K5419">
            <v>65653</v>
          </cell>
          <cell r="L5419">
            <v>0.17219184458005496</v>
          </cell>
          <cell r="M5419">
            <v>23.310964351654594</v>
          </cell>
        </row>
        <row r="5420">
          <cell r="A5420">
            <v>5418</v>
          </cell>
          <cell r="B5420">
            <v>46</v>
          </cell>
          <cell r="C5420" t="str">
            <v>099</v>
          </cell>
          <cell r="D5420" t="str">
            <v xml:space="preserve">FOXBOROUGH                   </v>
          </cell>
          <cell r="E5420">
            <v>0</v>
          </cell>
          <cell r="G5420">
            <v>8475</v>
          </cell>
          <cell r="H5420" t="str">
            <v>Psychological Services (2800)</v>
          </cell>
          <cell r="I5420">
            <v>217082</v>
          </cell>
          <cell r="J5420">
            <v>6818</v>
          </cell>
          <cell r="K5420">
            <v>223900</v>
          </cell>
          <cell r="L5420">
            <v>0.58723522156602603</v>
          </cell>
          <cell r="M5420">
            <v>79.498650759835243</v>
          </cell>
        </row>
        <row r="5421">
          <cell r="A5421">
            <v>5419</v>
          </cell>
          <cell r="B5421">
            <v>47</v>
          </cell>
          <cell r="C5421" t="str">
            <v>099</v>
          </cell>
          <cell r="D5421" t="str">
            <v xml:space="preserve">FOXBOROUGH                   </v>
          </cell>
          <cell r="E5421">
            <v>11</v>
          </cell>
          <cell r="F5421" t="str">
            <v>Pupil Services</v>
          </cell>
          <cell r="I5421">
            <v>2046842</v>
          </cell>
          <cell r="J5421">
            <v>1032398</v>
          </cell>
          <cell r="K5421">
            <v>3079240</v>
          </cell>
          <cell r="L5421">
            <v>8.0760972918935678</v>
          </cell>
          <cell r="M5421">
            <v>1093.3248118165034</v>
          </cell>
        </row>
        <row r="5422">
          <cell r="A5422">
            <v>5420</v>
          </cell>
          <cell r="B5422">
            <v>48</v>
          </cell>
          <cell r="C5422" t="str">
            <v>099</v>
          </cell>
          <cell r="D5422" t="str">
            <v xml:space="preserve">FOXBOROUGH                   </v>
          </cell>
          <cell r="E5422">
            <v>0</v>
          </cell>
          <cell r="G5422">
            <v>8485</v>
          </cell>
          <cell r="H5422" t="str">
            <v>Attendance and Parent Liaison Services (3100)</v>
          </cell>
          <cell r="I5422">
            <v>0</v>
          </cell>
          <cell r="J5422">
            <v>0</v>
          </cell>
          <cell r="K5422">
            <v>0</v>
          </cell>
          <cell r="L5422">
            <v>0</v>
          </cell>
          <cell r="M5422">
            <v>0</v>
          </cell>
        </row>
        <row r="5423">
          <cell r="A5423">
            <v>5421</v>
          </cell>
          <cell r="B5423">
            <v>49</v>
          </cell>
          <cell r="C5423" t="str">
            <v>099</v>
          </cell>
          <cell r="D5423" t="str">
            <v xml:space="preserve">FOXBOROUGH                   </v>
          </cell>
          <cell r="E5423">
            <v>0</v>
          </cell>
          <cell r="G5423">
            <v>8490</v>
          </cell>
          <cell r="H5423" t="str">
            <v>Medical/Health Services (3200)</v>
          </cell>
          <cell r="I5423">
            <v>301431</v>
          </cell>
          <cell r="J5423">
            <v>0</v>
          </cell>
          <cell r="K5423">
            <v>301431</v>
          </cell>
          <cell r="L5423">
            <v>0.79058017003961045</v>
          </cell>
          <cell r="M5423">
            <v>107.02705581593523</v>
          </cell>
        </row>
        <row r="5424">
          <cell r="A5424">
            <v>5422</v>
          </cell>
          <cell r="B5424">
            <v>50</v>
          </cell>
          <cell r="C5424" t="str">
            <v>099</v>
          </cell>
          <cell r="D5424" t="str">
            <v xml:space="preserve">FOXBOROUGH                   </v>
          </cell>
          <cell r="E5424">
            <v>0</v>
          </cell>
          <cell r="G5424">
            <v>8495</v>
          </cell>
          <cell r="H5424" t="str">
            <v>In-District Transportation (3300)</v>
          </cell>
          <cell r="I5424">
            <v>1124930</v>
          </cell>
          <cell r="J5424">
            <v>115011</v>
          </cell>
          <cell r="K5424">
            <v>1239941</v>
          </cell>
          <cell r="L5424">
            <v>3.2520635456176858</v>
          </cell>
          <cell r="M5424">
            <v>440.25742082090613</v>
          </cell>
        </row>
        <row r="5425">
          <cell r="A5425">
            <v>5423</v>
          </cell>
          <cell r="B5425">
            <v>51</v>
          </cell>
          <cell r="C5425" t="str">
            <v>099</v>
          </cell>
          <cell r="D5425" t="str">
            <v xml:space="preserve">FOXBOROUGH                   </v>
          </cell>
          <cell r="E5425">
            <v>0</v>
          </cell>
          <cell r="G5425">
            <v>8500</v>
          </cell>
          <cell r="H5425" t="str">
            <v>Food Salaries and Other Expenses (3400)</v>
          </cell>
          <cell r="I5425">
            <v>24125</v>
          </cell>
          <cell r="J5425">
            <v>774658</v>
          </cell>
          <cell r="K5425">
            <v>798783</v>
          </cell>
          <cell r="L5425">
            <v>2.0950134523813082</v>
          </cell>
          <cell r="M5425">
            <v>283.61844908393692</v>
          </cell>
        </row>
        <row r="5426">
          <cell r="A5426">
            <v>5424</v>
          </cell>
          <cell r="B5426">
            <v>52</v>
          </cell>
          <cell r="C5426" t="str">
            <v>099</v>
          </cell>
          <cell r="D5426" t="str">
            <v xml:space="preserve">FOXBOROUGH                   </v>
          </cell>
          <cell r="E5426">
            <v>0</v>
          </cell>
          <cell r="G5426">
            <v>8505</v>
          </cell>
          <cell r="H5426" t="str">
            <v>Athletics (3510)</v>
          </cell>
          <cell r="I5426">
            <v>503073</v>
          </cell>
          <cell r="J5426">
            <v>40160</v>
          </cell>
          <cell r="K5426">
            <v>543233</v>
          </cell>
          <cell r="L5426">
            <v>1.4247679817640777</v>
          </cell>
          <cell r="M5426">
            <v>192.8820480045448</v>
          </cell>
        </row>
        <row r="5427">
          <cell r="A5427">
            <v>5425</v>
          </cell>
          <cell r="B5427">
            <v>53</v>
          </cell>
          <cell r="C5427" t="str">
            <v>099</v>
          </cell>
          <cell r="D5427" t="str">
            <v xml:space="preserve">FOXBOROUGH                   </v>
          </cell>
          <cell r="E5427">
            <v>0</v>
          </cell>
          <cell r="G5427">
            <v>8510</v>
          </cell>
          <cell r="H5427" t="str">
            <v>Other Student Body Activities (3520)</v>
          </cell>
          <cell r="I5427">
            <v>86886</v>
          </cell>
          <cell r="J5427">
            <v>102569</v>
          </cell>
          <cell r="K5427">
            <v>189455</v>
          </cell>
          <cell r="L5427">
            <v>0.4968943675828113</v>
          </cell>
          <cell r="M5427">
            <v>67.26849879278511</v>
          </cell>
        </row>
        <row r="5428">
          <cell r="A5428">
            <v>5426</v>
          </cell>
          <cell r="B5428">
            <v>54</v>
          </cell>
          <cell r="C5428" t="str">
            <v>099</v>
          </cell>
          <cell r="D5428" t="str">
            <v xml:space="preserve">FOXBOROUGH                   </v>
          </cell>
          <cell r="E5428">
            <v>0</v>
          </cell>
          <cell r="G5428">
            <v>8515</v>
          </cell>
          <cell r="H5428" t="str">
            <v>School Security  (3600)</v>
          </cell>
          <cell r="I5428">
            <v>6397</v>
          </cell>
          <cell r="J5428">
            <v>0</v>
          </cell>
          <cell r="K5428">
            <v>6397</v>
          </cell>
          <cell r="L5428">
            <v>1.6777774508074446E-2</v>
          </cell>
          <cell r="M5428">
            <v>2.2713392983951142</v>
          </cell>
        </row>
        <row r="5429">
          <cell r="A5429">
            <v>5427</v>
          </cell>
          <cell r="B5429">
            <v>55</v>
          </cell>
          <cell r="C5429" t="str">
            <v>099</v>
          </cell>
          <cell r="D5429" t="str">
            <v xml:space="preserve">FOXBOROUGH                   </v>
          </cell>
          <cell r="E5429">
            <v>12</v>
          </cell>
          <cell r="F5429" t="str">
            <v>Operations and Maintenance</v>
          </cell>
          <cell r="I5429">
            <v>2986392</v>
          </cell>
          <cell r="J5429">
            <v>86011</v>
          </cell>
          <cell r="K5429">
            <v>3072403</v>
          </cell>
          <cell r="L5429">
            <v>8.0581655044444975</v>
          </cell>
          <cell r="M5429">
            <v>1090.8972447095582</v>
          </cell>
        </row>
        <row r="5430">
          <cell r="A5430">
            <v>5428</v>
          </cell>
          <cell r="B5430">
            <v>56</v>
          </cell>
          <cell r="C5430" t="str">
            <v>099</v>
          </cell>
          <cell r="D5430" t="str">
            <v xml:space="preserve">FOXBOROUGH                   </v>
          </cell>
          <cell r="E5430">
            <v>0</v>
          </cell>
          <cell r="G5430">
            <v>8520</v>
          </cell>
          <cell r="H5430" t="str">
            <v>Custodial Services (4110)</v>
          </cell>
          <cell r="I5430">
            <v>966135</v>
          </cell>
          <cell r="J5430">
            <v>641</v>
          </cell>
          <cell r="K5430">
            <v>966776</v>
          </cell>
          <cell r="L5430">
            <v>2.5356182160103455</v>
          </cell>
          <cell r="M5430">
            <v>343.26658145149838</v>
          </cell>
        </row>
        <row r="5431">
          <cell r="A5431">
            <v>5429</v>
          </cell>
          <cell r="B5431">
            <v>57</v>
          </cell>
          <cell r="C5431" t="str">
            <v>099</v>
          </cell>
          <cell r="D5431" t="str">
            <v xml:space="preserve">FOXBOROUGH                   </v>
          </cell>
          <cell r="E5431">
            <v>0</v>
          </cell>
          <cell r="G5431">
            <v>8525</v>
          </cell>
          <cell r="H5431" t="str">
            <v>Heating of Buildings (4120)</v>
          </cell>
          <cell r="I5431">
            <v>359132</v>
          </cell>
          <cell r="J5431">
            <v>0</v>
          </cell>
          <cell r="K5431">
            <v>359132</v>
          </cell>
          <cell r="L5431">
            <v>0.94191585346784301</v>
          </cell>
          <cell r="M5431">
            <v>127.51455759125123</v>
          </cell>
        </row>
        <row r="5432">
          <cell r="A5432">
            <v>5430</v>
          </cell>
          <cell r="B5432">
            <v>58</v>
          </cell>
          <cell r="C5432" t="str">
            <v>099</v>
          </cell>
          <cell r="D5432" t="str">
            <v xml:space="preserve">FOXBOROUGH                   </v>
          </cell>
          <cell r="E5432">
            <v>0</v>
          </cell>
          <cell r="G5432">
            <v>8530</v>
          </cell>
          <cell r="H5432" t="str">
            <v>Utility Services (4130)</v>
          </cell>
          <cell r="I5432">
            <v>484682</v>
          </cell>
          <cell r="J5432">
            <v>85370</v>
          </cell>
          <cell r="K5432">
            <v>570052</v>
          </cell>
          <cell r="L5432">
            <v>1.4951076932744807</v>
          </cell>
          <cell r="M5432">
            <v>202.4044879988638</v>
          </cell>
        </row>
        <row r="5433">
          <cell r="A5433">
            <v>5431</v>
          </cell>
          <cell r="B5433">
            <v>59</v>
          </cell>
          <cell r="C5433" t="str">
            <v>099</v>
          </cell>
          <cell r="D5433" t="str">
            <v xml:space="preserve">FOXBOROUGH                   </v>
          </cell>
          <cell r="E5433">
            <v>0</v>
          </cell>
          <cell r="G5433">
            <v>8535</v>
          </cell>
          <cell r="H5433" t="str">
            <v>Maintenance of Grounds (4210)</v>
          </cell>
          <cell r="I5433">
            <v>384498</v>
          </cell>
          <cell r="J5433">
            <v>0</v>
          </cell>
          <cell r="K5433">
            <v>384498</v>
          </cell>
          <cell r="L5433">
            <v>1.0084446995162746</v>
          </cell>
          <cell r="M5433">
            <v>136.52109075415424</v>
          </cell>
        </row>
        <row r="5434">
          <cell r="A5434">
            <v>5432</v>
          </cell>
          <cell r="B5434">
            <v>60</v>
          </cell>
          <cell r="C5434" t="str">
            <v>099</v>
          </cell>
          <cell r="D5434" t="str">
            <v xml:space="preserve">FOXBOROUGH                   </v>
          </cell>
          <cell r="E5434">
            <v>0</v>
          </cell>
          <cell r="G5434">
            <v>8540</v>
          </cell>
          <cell r="H5434" t="str">
            <v>Maintenance of Buildings (4220)</v>
          </cell>
          <cell r="I5434">
            <v>470513</v>
          </cell>
          <cell r="J5434">
            <v>0</v>
          </cell>
          <cell r="K5434">
            <v>470513</v>
          </cell>
          <cell r="L5434">
            <v>1.2340411156976132</v>
          </cell>
          <cell r="M5434">
            <v>167.06185200965771</v>
          </cell>
        </row>
        <row r="5435">
          <cell r="A5435">
            <v>5433</v>
          </cell>
          <cell r="B5435">
            <v>61</v>
          </cell>
          <cell r="C5435" t="str">
            <v>099</v>
          </cell>
          <cell r="D5435" t="str">
            <v xml:space="preserve">FOXBOROUGH                   </v>
          </cell>
          <cell r="E5435">
            <v>0</v>
          </cell>
          <cell r="G5435">
            <v>8545</v>
          </cell>
          <cell r="H5435" t="str">
            <v>Building Security System (4225)</v>
          </cell>
          <cell r="I5435">
            <v>9889</v>
          </cell>
          <cell r="J5435">
            <v>0</v>
          </cell>
          <cell r="K5435">
            <v>9889</v>
          </cell>
          <cell r="L5435">
            <v>2.5936440848889821E-2</v>
          </cell>
          <cell r="M5435">
            <v>3.5112199971594942</v>
          </cell>
        </row>
        <row r="5436">
          <cell r="A5436">
            <v>5434</v>
          </cell>
          <cell r="B5436">
            <v>62</v>
          </cell>
          <cell r="C5436" t="str">
            <v>099</v>
          </cell>
          <cell r="D5436" t="str">
            <v xml:space="preserve">FOXBOROUGH                   </v>
          </cell>
          <cell r="E5436">
            <v>0</v>
          </cell>
          <cell r="G5436">
            <v>8550</v>
          </cell>
          <cell r="H5436" t="str">
            <v>Maintenance of Equipment (4230)</v>
          </cell>
          <cell r="I5436">
            <v>32848</v>
          </cell>
          <cell r="J5436">
            <v>0</v>
          </cell>
          <cell r="K5436">
            <v>32848</v>
          </cell>
          <cell r="L5436">
            <v>8.6152311558735248E-2</v>
          </cell>
          <cell r="M5436">
            <v>11.663116034654168</v>
          </cell>
        </row>
        <row r="5437">
          <cell r="A5437">
            <v>5435</v>
          </cell>
          <cell r="B5437">
            <v>63</v>
          </cell>
          <cell r="C5437" t="str">
            <v>099</v>
          </cell>
          <cell r="D5437" t="str">
            <v xml:space="preserve">FOXBOROUGH                   </v>
          </cell>
          <cell r="E5437">
            <v>0</v>
          </cell>
          <cell r="G5437">
            <v>8555</v>
          </cell>
          <cell r="H5437" t="str">
            <v xml:space="preserve">Extraordinary Maintenance (4300)   </v>
          </cell>
          <cell r="I5437">
            <v>0</v>
          </cell>
          <cell r="J5437">
            <v>0</v>
          </cell>
          <cell r="K5437">
            <v>0</v>
          </cell>
          <cell r="L5437">
            <v>0</v>
          </cell>
          <cell r="M5437">
            <v>0</v>
          </cell>
        </row>
        <row r="5438">
          <cell r="A5438">
            <v>5436</v>
          </cell>
          <cell r="B5438">
            <v>64</v>
          </cell>
          <cell r="C5438" t="str">
            <v>099</v>
          </cell>
          <cell r="D5438" t="str">
            <v xml:space="preserve">FOXBOROUGH                   </v>
          </cell>
          <cell r="E5438">
            <v>0</v>
          </cell>
          <cell r="G5438">
            <v>8560</v>
          </cell>
          <cell r="H5438" t="str">
            <v>Networking and Telecommunications (4400)</v>
          </cell>
          <cell r="I5438">
            <v>37719</v>
          </cell>
          <cell r="J5438">
            <v>0</v>
          </cell>
          <cell r="K5438">
            <v>37719</v>
          </cell>
          <cell r="L5438">
            <v>9.8927759366900112E-2</v>
          </cell>
          <cell r="M5438">
            <v>13.392628887942053</v>
          </cell>
        </row>
        <row r="5439">
          <cell r="A5439">
            <v>5437</v>
          </cell>
          <cell r="B5439">
            <v>65</v>
          </cell>
          <cell r="C5439" t="str">
            <v>099</v>
          </cell>
          <cell r="D5439" t="str">
            <v xml:space="preserve">FOXBOROUGH                   </v>
          </cell>
          <cell r="E5439">
            <v>0</v>
          </cell>
          <cell r="G5439">
            <v>8565</v>
          </cell>
          <cell r="H5439" t="str">
            <v>Technology Maintenance (4450)</v>
          </cell>
          <cell r="I5439">
            <v>240976</v>
          </cell>
          <cell r="J5439">
            <v>0</v>
          </cell>
          <cell r="K5439">
            <v>240976</v>
          </cell>
          <cell r="L5439">
            <v>0.63202141470341522</v>
          </cell>
          <cell r="M5439">
            <v>85.561709984377217</v>
          </cell>
        </row>
        <row r="5440">
          <cell r="A5440">
            <v>5438</v>
          </cell>
          <cell r="B5440">
            <v>66</v>
          </cell>
          <cell r="C5440" t="str">
            <v>099</v>
          </cell>
          <cell r="D5440" t="str">
            <v xml:space="preserve">FOXBOROUGH                   </v>
          </cell>
          <cell r="E5440">
            <v>13</v>
          </cell>
          <cell r="F5440" t="str">
            <v>Insurance, Retirement Programs and Other</v>
          </cell>
          <cell r="I5440">
            <v>5459052</v>
          </cell>
          <cell r="J5440">
            <v>65662</v>
          </cell>
          <cell r="K5440">
            <v>5524714</v>
          </cell>
          <cell r="L5440">
            <v>14.489980571143036</v>
          </cell>
          <cell r="M5440">
            <v>1961.6226388297116</v>
          </cell>
        </row>
        <row r="5441">
          <cell r="A5441">
            <v>5439</v>
          </cell>
          <cell r="B5441">
            <v>67</v>
          </cell>
          <cell r="C5441" t="str">
            <v>099</v>
          </cell>
          <cell r="D5441" t="str">
            <v xml:space="preserve">FOXBOROUGH                   </v>
          </cell>
          <cell r="E5441">
            <v>0</v>
          </cell>
          <cell r="G5441">
            <v>8570</v>
          </cell>
          <cell r="H5441" t="str">
            <v>Employer Retirement Contributions (5100)</v>
          </cell>
          <cell r="I5441">
            <v>930762</v>
          </cell>
          <cell r="J5441">
            <v>21082</v>
          </cell>
          <cell r="K5441">
            <v>951844</v>
          </cell>
          <cell r="L5441">
            <v>2.4964552132036286</v>
          </cell>
          <cell r="M5441">
            <v>337.96477773043603</v>
          </cell>
        </row>
        <row r="5442">
          <cell r="A5442">
            <v>5440</v>
          </cell>
          <cell r="B5442">
            <v>68</v>
          </cell>
          <cell r="C5442" t="str">
            <v>099</v>
          </cell>
          <cell r="D5442" t="str">
            <v xml:space="preserve">FOXBOROUGH                   </v>
          </cell>
          <cell r="E5442">
            <v>0</v>
          </cell>
          <cell r="G5442">
            <v>8575</v>
          </cell>
          <cell r="H5442" t="str">
            <v>Insurance for Active Employees (5200)</v>
          </cell>
          <cell r="I5442">
            <v>3505773</v>
          </cell>
          <cell r="J5442">
            <v>44580</v>
          </cell>
          <cell r="K5442">
            <v>3550353</v>
          </cell>
          <cell r="L5442">
            <v>9.3117120616016305</v>
          </cell>
          <cell r="M5442">
            <v>1260.5997017469108</v>
          </cell>
        </row>
        <row r="5443">
          <cell r="A5443">
            <v>5441</v>
          </cell>
          <cell r="B5443">
            <v>69</v>
          </cell>
          <cell r="C5443" t="str">
            <v>099</v>
          </cell>
          <cell r="D5443" t="str">
            <v xml:space="preserve">FOXBOROUGH                   </v>
          </cell>
          <cell r="E5443">
            <v>0</v>
          </cell>
          <cell r="G5443">
            <v>8580</v>
          </cell>
          <cell r="H5443" t="str">
            <v>Insurance for Retired School Employees (5250)</v>
          </cell>
          <cell r="I5443">
            <v>865366</v>
          </cell>
          <cell r="J5443">
            <v>0</v>
          </cell>
          <cell r="K5443">
            <v>865366</v>
          </cell>
          <cell r="L5443">
            <v>2.2696444606775596</v>
          </cell>
          <cell r="M5443">
            <v>307.25962221275387</v>
          </cell>
        </row>
        <row r="5444">
          <cell r="A5444">
            <v>5442</v>
          </cell>
          <cell r="B5444">
            <v>70</v>
          </cell>
          <cell r="C5444" t="str">
            <v>099</v>
          </cell>
          <cell r="D5444" t="str">
            <v xml:space="preserve">FOXBOROUGH                   </v>
          </cell>
          <cell r="E5444">
            <v>0</v>
          </cell>
          <cell r="G5444">
            <v>8585</v>
          </cell>
          <cell r="H5444" t="str">
            <v>Other Non-Employee Insurance (5260)</v>
          </cell>
          <cell r="I5444">
            <v>102897</v>
          </cell>
          <cell r="J5444">
            <v>0</v>
          </cell>
          <cell r="K5444">
            <v>102897</v>
          </cell>
          <cell r="L5444">
            <v>0.26987379452201599</v>
          </cell>
          <cell r="M5444">
            <v>36.534938219002981</v>
          </cell>
        </row>
        <row r="5445">
          <cell r="A5445">
            <v>5443</v>
          </cell>
          <cell r="B5445">
            <v>71</v>
          </cell>
          <cell r="C5445" t="str">
            <v>099</v>
          </cell>
          <cell r="D5445" t="str">
            <v xml:space="preserve">FOXBOROUGH                   </v>
          </cell>
          <cell r="E5445">
            <v>0</v>
          </cell>
          <cell r="G5445">
            <v>8590</v>
          </cell>
          <cell r="H5445" t="str">
            <v xml:space="preserve">Rental Lease of Equipment (5300)   </v>
          </cell>
          <cell r="I5445">
            <v>0</v>
          </cell>
          <cell r="J5445">
            <v>0</v>
          </cell>
          <cell r="K5445">
            <v>0</v>
          </cell>
          <cell r="L5445">
            <v>0</v>
          </cell>
          <cell r="M5445">
            <v>0</v>
          </cell>
        </row>
        <row r="5446">
          <cell r="A5446">
            <v>5444</v>
          </cell>
          <cell r="B5446">
            <v>72</v>
          </cell>
          <cell r="C5446" t="str">
            <v>099</v>
          </cell>
          <cell r="D5446" t="str">
            <v xml:space="preserve">FOXBOROUGH                   </v>
          </cell>
          <cell r="E5446">
            <v>0</v>
          </cell>
          <cell r="G5446">
            <v>8595</v>
          </cell>
          <cell r="H5446" t="str">
            <v>Rental Lease  of Buildings (5350)</v>
          </cell>
          <cell r="I5446">
            <v>0</v>
          </cell>
          <cell r="J5446">
            <v>0</v>
          </cell>
          <cell r="K5446">
            <v>0</v>
          </cell>
          <cell r="L5446">
            <v>0</v>
          </cell>
          <cell r="M5446">
            <v>0</v>
          </cell>
        </row>
        <row r="5447">
          <cell r="A5447">
            <v>5445</v>
          </cell>
          <cell r="B5447">
            <v>73</v>
          </cell>
          <cell r="C5447" t="str">
            <v>099</v>
          </cell>
          <cell r="D5447" t="str">
            <v xml:space="preserve">FOXBOROUGH                   </v>
          </cell>
          <cell r="E5447">
            <v>0</v>
          </cell>
          <cell r="G5447">
            <v>8600</v>
          </cell>
          <cell r="H5447" t="str">
            <v>Short Term Interest RAN's (5400)</v>
          </cell>
          <cell r="I5447">
            <v>0</v>
          </cell>
          <cell r="J5447">
            <v>0</v>
          </cell>
          <cell r="K5447">
            <v>0</v>
          </cell>
          <cell r="L5447">
            <v>0</v>
          </cell>
          <cell r="M5447">
            <v>0</v>
          </cell>
        </row>
        <row r="5448">
          <cell r="A5448">
            <v>5446</v>
          </cell>
          <cell r="B5448">
            <v>74</v>
          </cell>
          <cell r="C5448" t="str">
            <v>099</v>
          </cell>
          <cell r="D5448" t="str">
            <v xml:space="preserve">FOXBOROUGH                   </v>
          </cell>
          <cell r="E5448">
            <v>0</v>
          </cell>
          <cell r="G5448">
            <v>8610</v>
          </cell>
          <cell r="H5448" t="str">
            <v>Crossing Guards, Inspections, Bank Charges (5500)</v>
          </cell>
          <cell r="I5448">
            <v>54254</v>
          </cell>
          <cell r="J5448">
            <v>0</v>
          </cell>
          <cell r="K5448">
            <v>54254</v>
          </cell>
          <cell r="L5448">
            <v>0.14229504113820088</v>
          </cell>
          <cell r="M5448">
            <v>19.263598920607869</v>
          </cell>
        </row>
        <row r="5449">
          <cell r="A5449">
            <v>5447</v>
          </cell>
          <cell r="B5449">
            <v>75</v>
          </cell>
          <cell r="C5449" t="str">
            <v>099</v>
          </cell>
          <cell r="D5449" t="str">
            <v xml:space="preserve">FOXBOROUGH                   </v>
          </cell>
          <cell r="E5449">
            <v>14</v>
          </cell>
          <cell r="F5449" t="str">
            <v xml:space="preserve">Payments To Out-Of-District Schools </v>
          </cell>
          <cell r="I5449">
            <v>2754925</v>
          </cell>
          <cell r="J5449">
            <v>532759</v>
          </cell>
          <cell r="K5449">
            <v>3287684</v>
          </cell>
          <cell r="L5449">
            <v>8.6227951861504177</v>
          </cell>
          <cell r="M5449">
            <v>21961.81696726787</v>
          </cell>
        </row>
        <row r="5450">
          <cell r="A5450">
            <v>5448</v>
          </cell>
          <cell r="B5450">
            <v>76</v>
          </cell>
          <cell r="C5450" t="str">
            <v>099</v>
          </cell>
          <cell r="D5450" t="str">
            <v xml:space="preserve">FOXBOROUGH                   </v>
          </cell>
          <cell r="E5450">
            <v>15</v>
          </cell>
          <cell r="F5450" t="str">
            <v>Tuition To Other Schools (9000)</v>
          </cell>
          <cell r="G5450" t="str">
            <v xml:space="preserve"> </v>
          </cell>
          <cell r="I5450">
            <v>2434183</v>
          </cell>
          <cell r="J5450">
            <v>532759</v>
          </cell>
          <cell r="K5450">
            <v>2966942</v>
          </cell>
          <cell r="L5450">
            <v>7.7815669617844945</v>
          </cell>
          <cell r="M5450">
            <v>19819.251837007349</v>
          </cell>
        </row>
        <row r="5451">
          <cell r="A5451">
            <v>5449</v>
          </cell>
          <cell r="B5451">
            <v>77</v>
          </cell>
          <cell r="C5451" t="str">
            <v>099</v>
          </cell>
          <cell r="D5451" t="str">
            <v xml:space="preserve">FOXBOROUGH                   </v>
          </cell>
          <cell r="E5451">
            <v>16</v>
          </cell>
          <cell r="F5451" t="str">
            <v>Out-of-District Transportation (3300)</v>
          </cell>
          <cell r="I5451">
            <v>320742</v>
          </cell>
          <cell r="K5451">
            <v>320742</v>
          </cell>
          <cell r="L5451">
            <v>0.8412282243659237</v>
          </cell>
          <cell r="M5451">
            <v>2142.5651302605211</v>
          </cell>
        </row>
        <row r="5452">
          <cell r="A5452">
            <v>5450</v>
          </cell>
          <cell r="B5452">
            <v>78</v>
          </cell>
          <cell r="C5452" t="str">
            <v>099</v>
          </cell>
          <cell r="D5452" t="str">
            <v xml:space="preserve">FOXBOROUGH                   </v>
          </cell>
          <cell r="E5452">
            <v>17</v>
          </cell>
          <cell r="F5452" t="str">
            <v>TOTAL EXPENDITURES</v>
          </cell>
          <cell r="I5452">
            <v>34940748</v>
          </cell>
          <cell r="J5452">
            <v>3187074</v>
          </cell>
          <cell r="K5452">
            <v>38127822</v>
          </cell>
          <cell r="L5452">
            <v>100.00000000000003</v>
          </cell>
          <cell r="M5452">
            <v>12854.530191160109</v>
          </cell>
        </row>
        <row r="5453">
          <cell r="A5453">
            <v>5451</v>
          </cell>
          <cell r="B5453">
            <v>79</v>
          </cell>
          <cell r="C5453" t="str">
            <v>099</v>
          </cell>
          <cell r="D5453" t="str">
            <v xml:space="preserve">FOXBOROUGH                   </v>
          </cell>
          <cell r="E5453">
            <v>18</v>
          </cell>
          <cell r="F5453" t="str">
            <v>percentage of overall spending from the general fund</v>
          </cell>
          <cell r="I5453">
            <v>91.641080363835101</v>
          </cell>
        </row>
        <row r="5454">
          <cell r="A5454">
            <v>5452</v>
          </cell>
          <cell r="B5454">
            <v>1</v>
          </cell>
          <cell r="C5454">
            <v>100</v>
          </cell>
          <cell r="D5454" t="str">
            <v xml:space="preserve">FRAMINGHAM                   </v>
          </cell>
          <cell r="E5454">
            <v>1</v>
          </cell>
          <cell r="F5454" t="str">
            <v>In-District FTE Average Membership</v>
          </cell>
          <cell r="G5454" t="str">
            <v xml:space="preserve"> </v>
          </cell>
        </row>
        <row r="5455">
          <cell r="A5455">
            <v>5453</v>
          </cell>
          <cell r="B5455">
            <v>2</v>
          </cell>
          <cell r="C5455">
            <v>100</v>
          </cell>
          <cell r="D5455" t="str">
            <v xml:space="preserve">FRAMINGHAM                   </v>
          </cell>
          <cell r="E5455">
            <v>2</v>
          </cell>
          <cell r="F5455" t="str">
            <v>Out-of-District FTE Average Membership</v>
          </cell>
          <cell r="G5455" t="str">
            <v xml:space="preserve"> </v>
          </cell>
        </row>
        <row r="5456">
          <cell r="A5456">
            <v>5454</v>
          </cell>
          <cell r="B5456">
            <v>3</v>
          </cell>
          <cell r="C5456">
            <v>100</v>
          </cell>
          <cell r="D5456" t="str">
            <v xml:space="preserve">FRAMINGHAM                   </v>
          </cell>
          <cell r="E5456">
            <v>3</v>
          </cell>
          <cell r="F5456" t="str">
            <v>Total FTE Average Membership</v>
          </cell>
          <cell r="G5456" t="str">
            <v xml:space="preserve"> </v>
          </cell>
        </row>
        <row r="5457">
          <cell r="A5457">
            <v>5455</v>
          </cell>
          <cell r="B5457">
            <v>4</v>
          </cell>
          <cell r="C5457">
            <v>100</v>
          </cell>
          <cell r="D5457" t="str">
            <v xml:space="preserve">FRAMINGHAM                   </v>
          </cell>
          <cell r="E5457">
            <v>4</v>
          </cell>
          <cell r="F5457" t="str">
            <v>Administration</v>
          </cell>
          <cell r="G5457" t="str">
            <v xml:space="preserve"> </v>
          </cell>
          <cell r="I5457">
            <v>3703428</v>
          </cell>
          <cell r="J5457">
            <v>249616</v>
          </cell>
          <cell r="K5457">
            <v>3953044</v>
          </cell>
          <cell r="L5457">
            <v>2.9156183563105302</v>
          </cell>
          <cell r="M5457">
            <v>486.55843436519172</v>
          </cell>
        </row>
        <row r="5458">
          <cell r="A5458">
            <v>5456</v>
          </cell>
          <cell r="B5458">
            <v>5</v>
          </cell>
          <cell r="C5458">
            <v>100</v>
          </cell>
          <cell r="D5458" t="str">
            <v xml:space="preserve">FRAMINGHAM                   </v>
          </cell>
          <cell r="E5458">
            <v>0</v>
          </cell>
          <cell r="G5458">
            <v>8300</v>
          </cell>
          <cell r="H5458" t="str">
            <v>School Committee (1110)</v>
          </cell>
          <cell r="I5458">
            <v>71429</v>
          </cell>
          <cell r="J5458">
            <v>0</v>
          </cell>
          <cell r="K5458">
            <v>71429</v>
          </cell>
          <cell r="L5458">
            <v>5.2683376044613935E-2</v>
          </cell>
          <cell r="M5458">
            <v>8.7918025724659987</v>
          </cell>
        </row>
        <row r="5459">
          <cell r="A5459">
            <v>5457</v>
          </cell>
          <cell r="B5459">
            <v>6</v>
          </cell>
          <cell r="C5459">
            <v>100</v>
          </cell>
          <cell r="D5459" t="str">
            <v xml:space="preserve">FRAMINGHAM                   </v>
          </cell>
          <cell r="E5459">
            <v>0</v>
          </cell>
          <cell r="G5459">
            <v>8305</v>
          </cell>
          <cell r="H5459" t="str">
            <v>Superintendent (1210)</v>
          </cell>
          <cell r="I5459">
            <v>370639</v>
          </cell>
          <cell r="J5459">
            <v>0</v>
          </cell>
          <cell r="K5459">
            <v>370639</v>
          </cell>
          <cell r="L5459">
            <v>0.27336955317587625</v>
          </cell>
          <cell r="M5459">
            <v>45.619915071696717</v>
          </cell>
        </row>
        <row r="5460">
          <cell r="A5460">
            <v>5458</v>
          </cell>
          <cell r="B5460">
            <v>7</v>
          </cell>
          <cell r="C5460">
            <v>100</v>
          </cell>
          <cell r="D5460" t="str">
            <v xml:space="preserve">FRAMINGHAM                   </v>
          </cell>
          <cell r="E5460">
            <v>0</v>
          </cell>
          <cell r="G5460">
            <v>8310</v>
          </cell>
          <cell r="H5460" t="str">
            <v>Assistant Superintendents (1220)</v>
          </cell>
          <cell r="I5460">
            <v>253643</v>
          </cell>
          <cell r="J5460">
            <v>0</v>
          </cell>
          <cell r="K5460">
            <v>253643</v>
          </cell>
          <cell r="L5460">
            <v>0.18707765123526876</v>
          </cell>
          <cell r="M5460">
            <v>31.219521201304694</v>
          </cell>
        </row>
        <row r="5461">
          <cell r="A5461">
            <v>5459</v>
          </cell>
          <cell r="B5461">
            <v>8</v>
          </cell>
          <cell r="C5461">
            <v>100</v>
          </cell>
          <cell r="D5461" t="str">
            <v xml:space="preserve">FRAMINGHAM                   </v>
          </cell>
          <cell r="E5461">
            <v>0</v>
          </cell>
          <cell r="G5461">
            <v>8315</v>
          </cell>
          <cell r="H5461" t="str">
            <v>Other District-Wide Administration (1230)</v>
          </cell>
          <cell r="I5461">
            <v>0</v>
          </cell>
          <cell r="J5461">
            <v>249616</v>
          </cell>
          <cell r="K5461">
            <v>249616</v>
          </cell>
          <cell r="L5461">
            <v>0.18410748568161883</v>
          </cell>
          <cell r="M5461">
            <v>30.723859929841836</v>
          </cell>
        </row>
        <row r="5462">
          <cell r="A5462">
            <v>5460</v>
          </cell>
          <cell r="B5462">
            <v>9</v>
          </cell>
          <cell r="C5462">
            <v>100</v>
          </cell>
          <cell r="D5462" t="str">
            <v xml:space="preserve">FRAMINGHAM                   </v>
          </cell>
          <cell r="E5462">
            <v>0</v>
          </cell>
          <cell r="G5462">
            <v>8320</v>
          </cell>
          <cell r="H5462" t="str">
            <v>Business and Finance (1410)</v>
          </cell>
          <cell r="I5462">
            <v>1121719</v>
          </cell>
          <cell r="J5462">
            <v>0</v>
          </cell>
          <cell r="K5462">
            <v>1121719</v>
          </cell>
          <cell r="L5462">
            <v>0.8273382504779333</v>
          </cell>
          <cell r="M5462">
            <v>138.06621945965907</v>
          </cell>
        </row>
        <row r="5463">
          <cell r="A5463">
            <v>5461</v>
          </cell>
          <cell r="B5463">
            <v>10</v>
          </cell>
          <cell r="C5463">
            <v>100</v>
          </cell>
          <cell r="D5463" t="str">
            <v xml:space="preserve">FRAMINGHAM                   </v>
          </cell>
          <cell r="E5463">
            <v>0</v>
          </cell>
          <cell r="G5463">
            <v>8325</v>
          </cell>
          <cell r="H5463" t="str">
            <v>Human Resources and Benefits (1420)</v>
          </cell>
          <cell r="I5463">
            <v>505494</v>
          </cell>
          <cell r="J5463">
            <v>0</v>
          </cell>
          <cell r="K5463">
            <v>505494</v>
          </cell>
          <cell r="L5463">
            <v>0.3728335898626059</v>
          </cell>
          <cell r="M5463">
            <v>62.218474983075879</v>
          </cell>
        </row>
        <row r="5464">
          <cell r="A5464">
            <v>5462</v>
          </cell>
          <cell r="B5464">
            <v>11</v>
          </cell>
          <cell r="C5464">
            <v>100</v>
          </cell>
          <cell r="D5464" t="str">
            <v xml:space="preserve">FRAMINGHAM                   </v>
          </cell>
          <cell r="E5464">
            <v>0</v>
          </cell>
          <cell r="G5464">
            <v>8330</v>
          </cell>
          <cell r="H5464" t="str">
            <v>Legal Service For School Committee (1430)</v>
          </cell>
          <cell r="I5464">
            <v>108435</v>
          </cell>
          <cell r="J5464">
            <v>0</v>
          </cell>
          <cell r="K5464">
            <v>108435</v>
          </cell>
          <cell r="L5464">
            <v>7.9977626473809127E-2</v>
          </cell>
          <cell r="M5464">
            <v>13.346667487229983</v>
          </cell>
        </row>
        <row r="5465">
          <cell r="A5465">
            <v>5463</v>
          </cell>
          <cell r="B5465">
            <v>12</v>
          </cell>
          <cell r="C5465">
            <v>100</v>
          </cell>
          <cell r="D5465" t="str">
            <v xml:space="preserve">FRAMINGHAM                   </v>
          </cell>
          <cell r="E5465">
            <v>0</v>
          </cell>
          <cell r="G5465">
            <v>8335</v>
          </cell>
          <cell r="H5465" t="str">
            <v>Legal Settlements (1435)</v>
          </cell>
          <cell r="I5465">
            <v>2980</v>
          </cell>
          <cell r="J5465">
            <v>0</v>
          </cell>
          <cell r="K5465">
            <v>2980</v>
          </cell>
          <cell r="L5465">
            <v>2.1979372609577277E-3</v>
          </cell>
          <cell r="M5465">
            <v>0.36679180257246602</v>
          </cell>
        </row>
        <row r="5466">
          <cell r="A5466">
            <v>5464</v>
          </cell>
          <cell r="B5466">
            <v>13</v>
          </cell>
          <cell r="C5466">
            <v>100</v>
          </cell>
          <cell r="D5466" t="str">
            <v xml:space="preserve">FRAMINGHAM                   </v>
          </cell>
          <cell r="E5466">
            <v>0</v>
          </cell>
          <cell r="G5466">
            <v>8340</v>
          </cell>
          <cell r="H5466" t="str">
            <v>District-wide Information Mgmt and Tech (1450)</v>
          </cell>
          <cell r="I5466">
            <v>1269089</v>
          </cell>
          <cell r="J5466">
            <v>0</v>
          </cell>
          <cell r="K5466">
            <v>1269089</v>
          </cell>
          <cell r="L5466">
            <v>0.93603288609784618</v>
          </cell>
          <cell r="M5466">
            <v>156.20518185734505</v>
          </cell>
        </row>
        <row r="5467">
          <cell r="A5467">
            <v>5465</v>
          </cell>
          <cell r="B5467">
            <v>14</v>
          </cell>
          <cell r="C5467">
            <v>100</v>
          </cell>
          <cell r="D5467" t="str">
            <v xml:space="preserve">FRAMINGHAM                   </v>
          </cell>
          <cell r="E5467">
            <v>5</v>
          </cell>
          <cell r="F5467" t="str">
            <v xml:space="preserve">Instructional Leadership </v>
          </cell>
          <cell r="I5467">
            <v>4603859</v>
          </cell>
          <cell r="J5467">
            <v>1909368</v>
          </cell>
          <cell r="K5467">
            <v>6513227</v>
          </cell>
          <cell r="L5467">
            <v>4.8039141987838647</v>
          </cell>
          <cell r="M5467">
            <v>801.67727244753519</v>
          </cell>
        </row>
        <row r="5468">
          <cell r="A5468">
            <v>5466</v>
          </cell>
          <cell r="B5468">
            <v>15</v>
          </cell>
          <cell r="C5468">
            <v>100</v>
          </cell>
          <cell r="D5468" t="str">
            <v xml:space="preserve">FRAMINGHAM                   </v>
          </cell>
          <cell r="E5468">
            <v>0</v>
          </cell>
          <cell r="G5468">
            <v>8345</v>
          </cell>
          <cell r="H5468" t="str">
            <v>Curriculum Directors  (Supervisory) (2110)</v>
          </cell>
          <cell r="I5468">
            <v>752026</v>
          </cell>
          <cell r="J5468">
            <v>1433226</v>
          </cell>
          <cell r="K5468">
            <v>2185252</v>
          </cell>
          <cell r="L5468">
            <v>1.6117606695914082</v>
          </cell>
          <cell r="M5468">
            <v>268.97064434734443</v>
          </cell>
        </row>
        <row r="5469">
          <cell r="A5469">
            <v>5467</v>
          </cell>
          <cell r="B5469">
            <v>16</v>
          </cell>
          <cell r="C5469">
            <v>100</v>
          </cell>
          <cell r="D5469" t="str">
            <v xml:space="preserve">FRAMINGHAM                   </v>
          </cell>
          <cell r="E5469">
            <v>0</v>
          </cell>
          <cell r="G5469">
            <v>8350</v>
          </cell>
          <cell r="H5469" t="str">
            <v>Department Heads  (Non-Supervisory) (2120)</v>
          </cell>
          <cell r="I5469">
            <v>226815</v>
          </cell>
          <cell r="J5469">
            <v>0</v>
          </cell>
          <cell r="K5469">
            <v>226815</v>
          </cell>
          <cell r="L5469">
            <v>0.16729031538393524</v>
          </cell>
          <cell r="M5469">
            <v>27.917410302172442</v>
          </cell>
        </row>
        <row r="5470">
          <cell r="A5470">
            <v>5468</v>
          </cell>
          <cell r="B5470">
            <v>17</v>
          </cell>
          <cell r="C5470">
            <v>100</v>
          </cell>
          <cell r="D5470" t="str">
            <v xml:space="preserve">FRAMINGHAM                   </v>
          </cell>
          <cell r="E5470">
            <v>0</v>
          </cell>
          <cell r="G5470">
            <v>8355</v>
          </cell>
          <cell r="H5470" t="str">
            <v>School Leadership-Building (2210)</v>
          </cell>
          <cell r="I5470">
            <v>3195150</v>
          </cell>
          <cell r="J5470">
            <v>161120</v>
          </cell>
          <cell r="K5470">
            <v>3356270</v>
          </cell>
          <cell r="L5470">
            <v>2.4754600304814072</v>
          </cell>
          <cell r="M5470">
            <v>413.10480644962769</v>
          </cell>
        </row>
        <row r="5471">
          <cell r="A5471">
            <v>5469</v>
          </cell>
          <cell r="B5471">
            <v>18</v>
          </cell>
          <cell r="C5471">
            <v>100</v>
          </cell>
          <cell r="D5471" t="str">
            <v xml:space="preserve">FRAMINGHAM                   </v>
          </cell>
          <cell r="E5471">
            <v>0</v>
          </cell>
          <cell r="G5471">
            <v>8360</v>
          </cell>
          <cell r="H5471" t="str">
            <v>Curriculum Leaders/Dept Heads-Building Level (2220)</v>
          </cell>
          <cell r="I5471">
            <v>372628</v>
          </cell>
          <cell r="J5471">
            <v>144741</v>
          </cell>
          <cell r="K5471">
            <v>517369</v>
          </cell>
          <cell r="L5471">
            <v>0.38159214857867069</v>
          </cell>
          <cell r="M5471">
            <v>63.680103390977905</v>
          </cell>
        </row>
        <row r="5472">
          <cell r="A5472">
            <v>5470</v>
          </cell>
          <cell r="B5472">
            <v>19</v>
          </cell>
          <cell r="C5472">
            <v>100</v>
          </cell>
          <cell r="D5472" t="str">
            <v xml:space="preserve">FRAMINGHAM                   </v>
          </cell>
          <cell r="E5472">
            <v>0</v>
          </cell>
          <cell r="G5472">
            <v>8365</v>
          </cell>
          <cell r="H5472" t="str">
            <v>Building Technology (2250)</v>
          </cell>
          <cell r="I5472">
            <v>18368</v>
          </cell>
          <cell r="J5472">
            <v>0</v>
          </cell>
          <cell r="K5472">
            <v>18368</v>
          </cell>
          <cell r="L5472">
            <v>1.3547554231299176E-2</v>
          </cell>
          <cell r="M5472">
            <v>2.2608160502184749</v>
          </cell>
        </row>
        <row r="5473">
          <cell r="A5473">
            <v>5471</v>
          </cell>
          <cell r="B5473">
            <v>20</v>
          </cell>
          <cell r="C5473">
            <v>100</v>
          </cell>
          <cell r="D5473" t="str">
            <v xml:space="preserve">FRAMINGHAM                   </v>
          </cell>
          <cell r="E5473">
            <v>0</v>
          </cell>
          <cell r="G5473">
            <v>8380</v>
          </cell>
          <cell r="H5473" t="str">
            <v>Instructional Coordinators and Team Leaders (2315)</v>
          </cell>
          <cell r="I5473">
            <v>38872</v>
          </cell>
          <cell r="J5473">
            <v>170281</v>
          </cell>
          <cell r="K5473">
            <v>209153</v>
          </cell>
          <cell r="L5473">
            <v>0.15426348051714484</v>
          </cell>
          <cell r="M5473">
            <v>25.74349190719429</v>
          </cell>
        </row>
        <row r="5474">
          <cell r="A5474">
            <v>5472</v>
          </cell>
          <cell r="B5474">
            <v>21</v>
          </cell>
          <cell r="C5474">
            <v>100</v>
          </cell>
          <cell r="D5474" t="str">
            <v xml:space="preserve">FRAMINGHAM                   </v>
          </cell>
          <cell r="E5474">
            <v>6</v>
          </cell>
          <cell r="F5474" t="str">
            <v>Classroom and Specialist Teachers</v>
          </cell>
          <cell r="I5474">
            <v>42747331</v>
          </cell>
          <cell r="J5474">
            <v>4559747</v>
          </cell>
          <cell r="K5474">
            <v>47307078</v>
          </cell>
          <cell r="L5474">
            <v>34.891942766185764</v>
          </cell>
          <cell r="M5474">
            <v>5822.7679241799497</v>
          </cell>
        </row>
        <row r="5475">
          <cell r="A5475">
            <v>5473</v>
          </cell>
          <cell r="B5475">
            <v>22</v>
          </cell>
          <cell r="C5475">
            <v>100</v>
          </cell>
          <cell r="D5475" t="str">
            <v xml:space="preserve">FRAMINGHAM                   </v>
          </cell>
          <cell r="E5475">
            <v>0</v>
          </cell>
          <cell r="G5475">
            <v>8370</v>
          </cell>
          <cell r="H5475" t="str">
            <v>Teachers, Classroom (2305)</v>
          </cell>
          <cell r="I5475">
            <v>27257767</v>
          </cell>
          <cell r="J5475">
            <v>831682</v>
          </cell>
          <cell r="K5475">
            <v>28089449</v>
          </cell>
          <cell r="L5475">
            <v>20.717733757339523</v>
          </cell>
          <cell r="M5475">
            <v>3457.3757154286418</v>
          </cell>
        </row>
        <row r="5476">
          <cell r="A5476">
            <v>5474</v>
          </cell>
          <cell r="B5476">
            <v>23</v>
          </cell>
          <cell r="C5476">
            <v>100</v>
          </cell>
          <cell r="D5476" t="str">
            <v xml:space="preserve">FRAMINGHAM                   </v>
          </cell>
          <cell r="E5476">
            <v>0</v>
          </cell>
          <cell r="G5476">
            <v>8375</v>
          </cell>
          <cell r="H5476" t="str">
            <v>Teachers, Specialists  (2310)</v>
          </cell>
          <cell r="I5476">
            <v>15489564</v>
          </cell>
          <cell r="J5476">
            <v>3728065</v>
          </cell>
          <cell r="K5476">
            <v>19217629</v>
          </cell>
          <cell r="L5476">
            <v>14.17420900884624</v>
          </cell>
          <cell r="M5476">
            <v>2365.3922087513079</v>
          </cell>
        </row>
        <row r="5477">
          <cell r="A5477">
            <v>5475</v>
          </cell>
          <cell r="B5477">
            <v>24</v>
          </cell>
          <cell r="C5477">
            <v>100</v>
          </cell>
          <cell r="D5477" t="str">
            <v xml:space="preserve">FRAMINGHAM                   </v>
          </cell>
          <cell r="E5477">
            <v>7</v>
          </cell>
          <cell r="F5477" t="str">
            <v>Other Teaching Services</v>
          </cell>
          <cell r="I5477">
            <v>8939826</v>
          </cell>
          <cell r="J5477">
            <v>986370</v>
          </cell>
          <cell r="K5477">
            <v>9926196</v>
          </cell>
          <cell r="L5477">
            <v>7.3211933046877693</v>
          </cell>
          <cell r="M5477">
            <v>1221.7608468213427</v>
          </cell>
        </row>
        <row r="5478">
          <cell r="A5478">
            <v>5476</v>
          </cell>
          <cell r="B5478">
            <v>25</v>
          </cell>
          <cell r="C5478">
            <v>100</v>
          </cell>
          <cell r="D5478" t="str">
            <v xml:space="preserve">FRAMINGHAM                   </v>
          </cell>
          <cell r="E5478">
            <v>0</v>
          </cell>
          <cell r="G5478">
            <v>8385</v>
          </cell>
          <cell r="H5478" t="str">
            <v>Medical/ Therapeutic Services (2320)</v>
          </cell>
          <cell r="I5478">
            <v>3018386</v>
          </cell>
          <cell r="J5478">
            <v>227700</v>
          </cell>
          <cell r="K5478">
            <v>3246086</v>
          </cell>
          <cell r="L5478">
            <v>2.3941924066017539</v>
          </cell>
          <cell r="M5478">
            <v>399.54286417625701</v>
          </cell>
        </row>
        <row r="5479">
          <cell r="A5479">
            <v>5477</v>
          </cell>
          <cell r="B5479">
            <v>26</v>
          </cell>
          <cell r="C5479">
            <v>100</v>
          </cell>
          <cell r="D5479" t="str">
            <v xml:space="preserve">FRAMINGHAM                   </v>
          </cell>
          <cell r="E5479">
            <v>0</v>
          </cell>
          <cell r="G5479">
            <v>8390</v>
          </cell>
          <cell r="H5479" t="str">
            <v>Substitute Teachers (2325)</v>
          </cell>
          <cell r="I5479">
            <v>793983</v>
          </cell>
          <cell r="J5479">
            <v>28428</v>
          </cell>
          <cell r="K5479">
            <v>822411</v>
          </cell>
          <cell r="L5479">
            <v>0.60657979218842473</v>
          </cell>
          <cell r="M5479">
            <v>101.2260446796726</v>
          </cell>
        </row>
        <row r="5480">
          <cell r="A5480">
            <v>5478</v>
          </cell>
          <cell r="B5480">
            <v>27</v>
          </cell>
          <cell r="C5480">
            <v>100</v>
          </cell>
          <cell r="D5480" t="str">
            <v xml:space="preserve">FRAMINGHAM                   </v>
          </cell>
          <cell r="E5480">
            <v>0</v>
          </cell>
          <cell r="G5480">
            <v>8395</v>
          </cell>
          <cell r="H5480" t="str">
            <v>Non-Clerical Paraprofs./Instructional Assistants (2330)</v>
          </cell>
          <cell r="I5480">
            <v>5000293</v>
          </cell>
          <cell r="J5480">
            <v>730242</v>
          </cell>
          <cell r="K5480">
            <v>5730535</v>
          </cell>
          <cell r="L5480">
            <v>4.2266296650075139</v>
          </cell>
          <cell r="M5480">
            <v>705.34002092436458</v>
          </cell>
        </row>
        <row r="5481">
          <cell r="A5481">
            <v>5479</v>
          </cell>
          <cell r="B5481">
            <v>28</v>
          </cell>
          <cell r="C5481">
            <v>100</v>
          </cell>
          <cell r="D5481" t="str">
            <v xml:space="preserve">FRAMINGHAM                   </v>
          </cell>
          <cell r="E5481">
            <v>0</v>
          </cell>
          <cell r="G5481">
            <v>8400</v>
          </cell>
          <cell r="H5481" t="str">
            <v>Librarians and Media Center Directors (2340)</v>
          </cell>
          <cell r="I5481">
            <v>127164</v>
          </cell>
          <cell r="J5481">
            <v>0</v>
          </cell>
          <cell r="K5481">
            <v>127164</v>
          </cell>
          <cell r="L5481">
            <v>9.3791440890076669E-2</v>
          </cell>
          <cell r="M5481">
            <v>15.65191704104868</v>
          </cell>
        </row>
        <row r="5482">
          <cell r="A5482">
            <v>5480</v>
          </cell>
          <cell r="B5482">
            <v>29</v>
          </cell>
          <cell r="C5482">
            <v>100</v>
          </cell>
          <cell r="D5482" t="str">
            <v xml:space="preserve">FRAMINGHAM                   </v>
          </cell>
          <cell r="E5482">
            <v>8</v>
          </cell>
          <cell r="F5482" t="str">
            <v>Professional Development</v>
          </cell>
          <cell r="I5482">
            <v>136157</v>
          </cell>
          <cell r="J5482">
            <v>191605</v>
          </cell>
          <cell r="K5482">
            <v>327762</v>
          </cell>
          <cell r="L5482">
            <v>0.24174507131745865</v>
          </cell>
          <cell r="M5482">
            <v>40.342421072065974</v>
          </cell>
        </row>
        <row r="5483">
          <cell r="A5483">
            <v>5481</v>
          </cell>
          <cell r="B5483">
            <v>30</v>
          </cell>
          <cell r="C5483">
            <v>100</v>
          </cell>
          <cell r="D5483" t="str">
            <v xml:space="preserve">FRAMINGHAM                   </v>
          </cell>
          <cell r="E5483">
            <v>0</v>
          </cell>
          <cell r="G5483">
            <v>8405</v>
          </cell>
          <cell r="H5483" t="str">
            <v>Professional Development Leadership (2351)</v>
          </cell>
          <cell r="I5483">
            <v>0</v>
          </cell>
          <cell r="J5483">
            <v>5425</v>
          </cell>
          <cell r="K5483">
            <v>5425</v>
          </cell>
          <cell r="L5483">
            <v>4.0012784029180111E-3</v>
          </cell>
          <cell r="M5483">
            <v>0.66773339897839867</v>
          </cell>
        </row>
        <row r="5484">
          <cell r="A5484">
            <v>5482</v>
          </cell>
          <cell r="B5484">
            <v>31</v>
          </cell>
          <cell r="C5484">
            <v>100</v>
          </cell>
          <cell r="D5484" t="str">
            <v xml:space="preserve">FRAMINGHAM                   </v>
          </cell>
          <cell r="E5484">
            <v>0</v>
          </cell>
          <cell r="G5484">
            <v>8410</v>
          </cell>
          <cell r="H5484" t="str">
            <v>Teacher/Instructional Staff-Professional Days (2353)</v>
          </cell>
          <cell r="I5484">
            <v>0</v>
          </cell>
          <cell r="J5484">
            <v>0</v>
          </cell>
          <cell r="K5484">
            <v>0</v>
          </cell>
          <cell r="L5484">
            <v>0</v>
          </cell>
          <cell r="M5484">
            <v>0</v>
          </cell>
        </row>
        <row r="5485">
          <cell r="A5485">
            <v>5483</v>
          </cell>
          <cell r="B5485">
            <v>32</v>
          </cell>
          <cell r="C5485">
            <v>100</v>
          </cell>
          <cell r="D5485" t="str">
            <v xml:space="preserve">FRAMINGHAM                   </v>
          </cell>
          <cell r="E5485">
            <v>0</v>
          </cell>
          <cell r="G5485">
            <v>8415</v>
          </cell>
          <cell r="H5485" t="str">
            <v>Substitutes for Instructional Staff at Prof. Dev. (2355)</v>
          </cell>
          <cell r="I5485">
            <v>49452</v>
          </cell>
          <cell r="J5485">
            <v>160</v>
          </cell>
          <cell r="K5485">
            <v>49612</v>
          </cell>
          <cell r="L5485">
            <v>3.659196758074993E-2</v>
          </cell>
          <cell r="M5485">
            <v>6.1064680903440216</v>
          </cell>
        </row>
        <row r="5486">
          <cell r="A5486">
            <v>5484</v>
          </cell>
          <cell r="B5486">
            <v>33</v>
          </cell>
          <cell r="C5486">
            <v>100</v>
          </cell>
          <cell r="D5486" t="str">
            <v xml:space="preserve">FRAMINGHAM                   </v>
          </cell>
          <cell r="E5486">
            <v>0</v>
          </cell>
          <cell r="G5486">
            <v>8420</v>
          </cell>
          <cell r="H5486" t="str">
            <v>Prof. Dev.  Stipends, Providers and Expenses (2357)</v>
          </cell>
          <cell r="I5486">
            <v>86705</v>
          </cell>
          <cell r="J5486">
            <v>186020</v>
          </cell>
          <cell r="K5486">
            <v>272725</v>
          </cell>
          <cell r="L5486">
            <v>0.2011518253337907</v>
          </cell>
          <cell r="M5486">
            <v>33.568219582743552</v>
          </cell>
        </row>
        <row r="5487">
          <cell r="A5487">
            <v>5485</v>
          </cell>
          <cell r="B5487">
            <v>34</v>
          </cell>
          <cell r="C5487">
            <v>100</v>
          </cell>
          <cell r="D5487" t="str">
            <v xml:space="preserve">FRAMINGHAM                   </v>
          </cell>
          <cell r="E5487">
            <v>9</v>
          </cell>
          <cell r="F5487" t="str">
            <v>Instructional Materials, Equipment and Technology</v>
          </cell>
          <cell r="I5487">
            <v>1265949</v>
          </cell>
          <cell r="J5487">
            <v>839847</v>
          </cell>
          <cell r="K5487">
            <v>2105796</v>
          </cell>
          <cell r="L5487">
            <v>1.5531568766361541</v>
          </cell>
          <cell r="M5487">
            <v>259.19084251338546</v>
          </cell>
        </row>
        <row r="5488">
          <cell r="A5488">
            <v>5486</v>
          </cell>
          <cell r="B5488">
            <v>35</v>
          </cell>
          <cell r="C5488">
            <v>100</v>
          </cell>
          <cell r="D5488" t="str">
            <v xml:space="preserve">FRAMINGHAM                   </v>
          </cell>
          <cell r="E5488">
            <v>0</v>
          </cell>
          <cell r="G5488">
            <v>8425</v>
          </cell>
          <cell r="H5488" t="str">
            <v>Textbooks &amp; Related Software/Media/Materials (2410)</v>
          </cell>
          <cell r="I5488">
            <v>99333</v>
          </cell>
          <cell r="J5488">
            <v>73478</v>
          </cell>
          <cell r="K5488">
            <v>172811</v>
          </cell>
          <cell r="L5488">
            <v>0.12745897181321003</v>
          </cell>
          <cell r="M5488">
            <v>21.270355098775308</v>
          </cell>
        </row>
        <row r="5489">
          <cell r="A5489">
            <v>5487</v>
          </cell>
          <cell r="B5489">
            <v>36</v>
          </cell>
          <cell r="C5489">
            <v>100</v>
          </cell>
          <cell r="D5489" t="str">
            <v xml:space="preserve">FRAMINGHAM                   </v>
          </cell>
          <cell r="E5489">
            <v>0</v>
          </cell>
          <cell r="G5489">
            <v>8430</v>
          </cell>
          <cell r="H5489" t="str">
            <v>Other Instructional Materials (2415)</v>
          </cell>
          <cell r="I5489">
            <v>57881</v>
          </cell>
          <cell r="J5489">
            <v>0</v>
          </cell>
          <cell r="K5489">
            <v>57881</v>
          </cell>
          <cell r="L5489">
            <v>4.2690874698488E-2</v>
          </cell>
          <cell r="M5489">
            <v>7.1242538002338609</v>
          </cell>
        </row>
        <row r="5490">
          <cell r="A5490">
            <v>5488</v>
          </cell>
          <cell r="B5490">
            <v>37</v>
          </cell>
          <cell r="C5490">
            <v>100</v>
          </cell>
          <cell r="D5490" t="str">
            <v xml:space="preserve">FRAMINGHAM                   </v>
          </cell>
          <cell r="E5490">
            <v>0</v>
          </cell>
          <cell r="G5490">
            <v>8435</v>
          </cell>
          <cell r="H5490" t="str">
            <v>Instructional Equipment (2420)</v>
          </cell>
          <cell r="I5490">
            <v>494264</v>
          </cell>
          <cell r="J5490">
            <v>275</v>
          </cell>
          <cell r="K5490">
            <v>494539</v>
          </cell>
          <cell r="L5490">
            <v>0.3647535889586489</v>
          </cell>
          <cell r="M5490">
            <v>60.870084312880792</v>
          </cell>
        </row>
        <row r="5491">
          <cell r="A5491">
            <v>5489</v>
          </cell>
          <cell r="B5491">
            <v>38</v>
          </cell>
          <cell r="C5491">
            <v>100</v>
          </cell>
          <cell r="D5491" t="str">
            <v xml:space="preserve">FRAMINGHAM                   </v>
          </cell>
          <cell r="E5491">
            <v>0</v>
          </cell>
          <cell r="G5491">
            <v>8440</v>
          </cell>
          <cell r="H5491" t="str">
            <v>General Supplies (2430)</v>
          </cell>
          <cell r="I5491">
            <v>517354</v>
          </cell>
          <cell r="J5491">
            <v>195267</v>
          </cell>
          <cell r="K5491">
            <v>712621</v>
          </cell>
          <cell r="L5491">
            <v>0.52560276806743522</v>
          </cell>
          <cell r="M5491">
            <v>87.712597698319897</v>
          </cell>
        </row>
        <row r="5492">
          <cell r="A5492">
            <v>5490</v>
          </cell>
          <cell r="B5492">
            <v>39</v>
          </cell>
          <cell r="C5492">
            <v>100</v>
          </cell>
          <cell r="D5492" t="str">
            <v xml:space="preserve">FRAMINGHAM                   </v>
          </cell>
          <cell r="E5492">
            <v>0</v>
          </cell>
          <cell r="G5492">
            <v>8445</v>
          </cell>
          <cell r="H5492" t="str">
            <v>Other Instructional Services (2440)</v>
          </cell>
          <cell r="I5492">
            <v>15842</v>
          </cell>
          <cell r="J5492">
            <v>380003</v>
          </cell>
          <cell r="K5492">
            <v>395845</v>
          </cell>
          <cell r="L5492">
            <v>0.29196056210195026</v>
          </cell>
          <cell r="M5492">
            <v>48.722382915871748</v>
          </cell>
        </row>
        <row r="5493">
          <cell r="A5493">
            <v>5491</v>
          </cell>
          <cell r="B5493">
            <v>40</v>
          </cell>
          <cell r="C5493">
            <v>100</v>
          </cell>
          <cell r="D5493" t="str">
            <v xml:space="preserve">FRAMINGHAM                   </v>
          </cell>
          <cell r="E5493">
            <v>0</v>
          </cell>
          <cell r="G5493">
            <v>8450</v>
          </cell>
          <cell r="H5493" t="str">
            <v>Classroom Instructional Technology (2451)</v>
          </cell>
          <cell r="I5493">
            <v>34801</v>
          </cell>
          <cell r="J5493">
            <v>131386</v>
          </cell>
          <cell r="K5493">
            <v>166187</v>
          </cell>
          <cell r="L5493">
            <v>0.12257335556603419</v>
          </cell>
          <cell r="M5493">
            <v>20.455043387285372</v>
          </cell>
        </row>
        <row r="5494">
          <cell r="A5494">
            <v>5492</v>
          </cell>
          <cell r="B5494">
            <v>41</v>
          </cell>
          <cell r="C5494">
            <v>100</v>
          </cell>
          <cell r="D5494" t="str">
            <v xml:space="preserve">FRAMINGHAM                   </v>
          </cell>
          <cell r="E5494">
            <v>0</v>
          </cell>
          <cell r="G5494">
            <v>8455</v>
          </cell>
          <cell r="H5494" t="str">
            <v>Other Instructional Hardware  (2453)</v>
          </cell>
          <cell r="I5494">
            <v>121</v>
          </cell>
          <cell r="J5494">
            <v>0</v>
          </cell>
          <cell r="K5494">
            <v>121</v>
          </cell>
          <cell r="L5494">
            <v>8.924510354895472E-5</v>
          </cell>
          <cell r="M5494">
            <v>1.489322419841221E-2</v>
          </cell>
        </row>
        <row r="5495">
          <cell r="A5495">
            <v>5493</v>
          </cell>
          <cell r="B5495">
            <v>42</v>
          </cell>
          <cell r="C5495">
            <v>100</v>
          </cell>
          <cell r="D5495" t="str">
            <v xml:space="preserve">FRAMINGHAM                   </v>
          </cell>
          <cell r="E5495">
            <v>0</v>
          </cell>
          <cell r="G5495">
            <v>8460</v>
          </cell>
          <cell r="H5495" t="str">
            <v>Instructional Software (2455)</v>
          </cell>
          <cell r="I5495">
            <v>46353</v>
          </cell>
          <cell r="J5495">
            <v>59438</v>
          </cell>
          <cell r="K5495">
            <v>105791</v>
          </cell>
          <cell r="L5495">
            <v>7.8027510326838578E-2</v>
          </cell>
          <cell r="M5495">
            <v>13.02123207582005</v>
          </cell>
        </row>
        <row r="5496">
          <cell r="A5496">
            <v>5494</v>
          </cell>
          <cell r="B5496">
            <v>43</v>
          </cell>
          <cell r="C5496">
            <v>100</v>
          </cell>
          <cell r="D5496" t="str">
            <v xml:space="preserve">FRAMINGHAM                   </v>
          </cell>
          <cell r="E5496">
            <v>10</v>
          </cell>
          <cell r="F5496" t="str">
            <v>Guidance, Counseling and Testing</v>
          </cell>
          <cell r="I5496">
            <v>3509657</v>
          </cell>
          <cell r="J5496">
            <v>2351</v>
          </cell>
          <cell r="K5496">
            <v>3512008</v>
          </cell>
          <cell r="L5496">
            <v>2.5903265919401433</v>
          </cell>
          <cell r="M5496">
            <v>432.27373992245674</v>
          </cell>
        </row>
        <row r="5497">
          <cell r="A5497">
            <v>5495</v>
          </cell>
          <cell r="B5497">
            <v>44</v>
          </cell>
          <cell r="C5497">
            <v>100</v>
          </cell>
          <cell r="D5497" t="str">
            <v xml:space="preserve">FRAMINGHAM                   </v>
          </cell>
          <cell r="E5497">
            <v>0</v>
          </cell>
          <cell r="G5497">
            <v>8465</v>
          </cell>
          <cell r="H5497" t="str">
            <v>Guidance and Adjustment Counselors (2710)</v>
          </cell>
          <cell r="I5497">
            <v>2661713</v>
          </cell>
          <cell r="J5497">
            <v>0</v>
          </cell>
          <cell r="K5497">
            <v>2661713</v>
          </cell>
          <cell r="L5497">
            <v>1.9631805975421397</v>
          </cell>
          <cell r="M5497">
            <v>327.61560711428393</v>
          </cell>
        </row>
        <row r="5498">
          <cell r="A5498">
            <v>5496</v>
          </cell>
          <cell r="B5498">
            <v>45</v>
          </cell>
          <cell r="C5498">
            <v>100</v>
          </cell>
          <cell r="D5498" t="str">
            <v xml:space="preserve">FRAMINGHAM                   </v>
          </cell>
          <cell r="E5498">
            <v>0</v>
          </cell>
          <cell r="G5498">
            <v>8470</v>
          </cell>
          <cell r="H5498" t="str">
            <v>Testing and Assessment (2720)</v>
          </cell>
          <cell r="I5498">
            <v>47235</v>
          </cell>
          <cell r="J5498">
            <v>0</v>
          </cell>
          <cell r="K5498">
            <v>47235</v>
          </cell>
          <cell r="L5498">
            <v>3.4838780711858482E-2</v>
          </cell>
          <cell r="M5498">
            <v>5.8138962397686011</v>
          </cell>
        </row>
        <row r="5499">
          <cell r="A5499">
            <v>5497</v>
          </cell>
          <cell r="B5499">
            <v>46</v>
          </cell>
          <cell r="C5499">
            <v>100</v>
          </cell>
          <cell r="D5499" t="str">
            <v xml:space="preserve">FRAMINGHAM                   </v>
          </cell>
          <cell r="E5499">
            <v>0</v>
          </cell>
          <cell r="G5499">
            <v>8475</v>
          </cell>
          <cell r="H5499" t="str">
            <v>Psychological Services (2800)</v>
          </cell>
          <cell r="I5499">
            <v>800709</v>
          </cell>
          <cell r="J5499">
            <v>2351</v>
          </cell>
          <cell r="K5499">
            <v>803060</v>
          </cell>
          <cell r="L5499">
            <v>0.59230721368614525</v>
          </cell>
          <cell r="M5499">
            <v>98.844236568404213</v>
          </cell>
        </row>
        <row r="5500">
          <cell r="A5500">
            <v>5498</v>
          </cell>
          <cell r="B5500">
            <v>47</v>
          </cell>
          <cell r="C5500">
            <v>100</v>
          </cell>
          <cell r="D5500" t="str">
            <v xml:space="preserve">FRAMINGHAM                   </v>
          </cell>
          <cell r="E5500">
            <v>11</v>
          </cell>
          <cell r="F5500" t="str">
            <v>Pupil Services</v>
          </cell>
          <cell r="I5500">
            <v>7876791</v>
          </cell>
          <cell r="J5500">
            <v>3376128</v>
          </cell>
          <cell r="K5500">
            <v>11252919</v>
          </cell>
          <cell r="L5500">
            <v>8.2997348874628099</v>
          </cell>
          <cell r="M5500">
            <v>1385.0598806080375</v>
          </cell>
        </row>
        <row r="5501">
          <cell r="A5501">
            <v>5499</v>
          </cell>
          <cell r="B5501">
            <v>48</v>
          </cell>
          <cell r="C5501">
            <v>100</v>
          </cell>
          <cell r="D5501" t="str">
            <v xml:space="preserve">FRAMINGHAM                   </v>
          </cell>
          <cell r="E5501">
            <v>0</v>
          </cell>
          <cell r="G5501">
            <v>8485</v>
          </cell>
          <cell r="H5501" t="str">
            <v>Attendance and Parent Liaison Services (3100)</v>
          </cell>
          <cell r="I5501">
            <v>258259</v>
          </cell>
          <cell r="J5501">
            <v>124825</v>
          </cell>
          <cell r="K5501">
            <v>383084</v>
          </cell>
          <cell r="L5501">
            <v>0.28254852271031211</v>
          </cell>
          <cell r="M5501">
            <v>47.151701643178043</v>
          </cell>
        </row>
        <row r="5502">
          <cell r="A5502">
            <v>5500</v>
          </cell>
          <cell r="B5502">
            <v>49</v>
          </cell>
          <cell r="C5502">
            <v>100</v>
          </cell>
          <cell r="D5502" t="str">
            <v xml:space="preserve">FRAMINGHAM                   </v>
          </cell>
          <cell r="E5502">
            <v>0</v>
          </cell>
          <cell r="G5502">
            <v>8490</v>
          </cell>
          <cell r="H5502" t="str">
            <v>Medical/Health Services (3200)</v>
          </cell>
          <cell r="I5502">
            <v>1125260</v>
          </cell>
          <cell r="J5502">
            <v>220797</v>
          </cell>
          <cell r="K5502">
            <v>1346057</v>
          </cell>
          <cell r="L5502">
            <v>0.99280162270905237</v>
          </cell>
          <cell r="M5502">
            <v>165.67874946150533</v>
          </cell>
        </row>
        <row r="5503">
          <cell r="A5503">
            <v>5501</v>
          </cell>
          <cell r="B5503">
            <v>50</v>
          </cell>
          <cell r="C5503">
            <v>100</v>
          </cell>
          <cell r="D5503" t="str">
            <v xml:space="preserve">FRAMINGHAM                   </v>
          </cell>
          <cell r="E5503">
            <v>0</v>
          </cell>
          <cell r="G5503">
            <v>8495</v>
          </cell>
          <cell r="H5503" t="str">
            <v>In-District Transportation (3300)</v>
          </cell>
          <cell r="I5503">
            <v>5779656</v>
          </cell>
          <cell r="J5503">
            <v>313014</v>
          </cell>
          <cell r="K5503">
            <v>6092670</v>
          </cell>
          <cell r="L5503">
            <v>4.4937269837984291</v>
          </cell>
          <cell r="M5503">
            <v>749.91322542925718</v>
          </cell>
        </row>
        <row r="5504">
          <cell r="A5504">
            <v>5502</v>
          </cell>
          <cell r="B5504">
            <v>51</v>
          </cell>
          <cell r="C5504">
            <v>100</v>
          </cell>
          <cell r="D5504" t="str">
            <v xml:space="preserve">FRAMINGHAM                   </v>
          </cell>
          <cell r="E5504">
            <v>0</v>
          </cell>
          <cell r="G5504">
            <v>8500</v>
          </cell>
          <cell r="H5504" t="str">
            <v>Food Salaries and Other Expenses (3400)</v>
          </cell>
          <cell r="I5504">
            <v>0</v>
          </cell>
          <cell r="J5504">
            <v>2352984</v>
          </cell>
          <cell r="K5504">
            <v>2352984</v>
          </cell>
          <cell r="L5504">
            <v>1.7354735597440798</v>
          </cell>
          <cell r="M5504">
            <v>289.61585328327897</v>
          </cell>
        </row>
        <row r="5505">
          <cell r="A5505">
            <v>5503</v>
          </cell>
          <cell r="B5505">
            <v>52</v>
          </cell>
          <cell r="C5505">
            <v>100</v>
          </cell>
          <cell r="D5505" t="str">
            <v xml:space="preserve">FRAMINGHAM                   </v>
          </cell>
          <cell r="E5505">
            <v>0</v>
          </cell>
          <cell r="G5505">
            <v>8505</v>
          </cell>
          <cell r="H5505" t="str">
            <v>Athletics (3510)</v>
          </cell>
          <cell r="I5505">
            <v>517374</v>
          </cell>
          <cell r="J5505">
            <v>291848</v>
          </cell>
          <cell r="K5505">
            <v>809222</v>
          </cell>
          <cell r="L5505">
            <v>0.59685207590158873</v>
          </cell>
          <cell r="M5505">
            <v>99.602683242045671</v>
          </cell>
        </row>
        <row r="5506">
          <cell r="A5506">
            <v>5504</v>
          </cell>
          <cell r="B5506">
            <v>53</v>
          </cell>
          <cell r="C5506">
            <v>100</v>
          </cell>
          <cell r="D5506" t="str">
            <v xml:space="preserve">FRAMINGHAM                   </v>
          </cell>
          <cell r="E5506">
            <v>0</v>
          </cell>
          <cell r="G5506">
            <v>8510</v>
          </cell>
          <cell r="H5506" t="str">
            <v>Other Student Body Activities (3520)</v>
          </cell>
          <cell r="I5506">
            <v>182900</v>
          </cell>
          <cell r="J5506">
            <v>72660</v>
          </cell>
          <cell r="K5506">
            <v>255560</v>
          </cell>
          <cell r="L5506">
            <v>0.18849155919810634</v>
          </cell>
          <cell r="M5506">
            <v>31.455474183026649</v>
          </cell>
        </row>
        <row r="5507">
          <cell r="A5507">
            <v>5505</v>
          </cell>
          <cell r="B5507">
            <v>54</v>
          </cell>
          <cell r="C5507">
            <v>100</v>
          </cell>
          <cell r="D5507" t="str">
            <v xml:space="preserve">FRAMINGHAM                   </v>
          </cell>
          <cell r="E5507">
            <v>0</v>
          </cell>
          <cell r="G5507">
            <v>8515</v>
          </cell>
          <cell r="H5507" t="str">
            <v>School Security  (3600)</v>
          </cell>
          <cell r="I5507">
            <v>13342</v>
          </cell>
          <cell r="J5507">
            <v>0</v>
          </cell>
          <cell r="K5507">
            <v>13342</v>
          </cell>
          <cell r="L5507">
            <v>9.8405634012409399E-3</v>
          </cell>
          <cell r="M5507">
            <v>1.6421933657455843</v>
          </cell>
        </row>
        <row r="5508">
          <cell r="A5508">
            <v>5506</v>
          </cell>
          <cell r="B5508">
            <v>55</v>
          </cell>
          <cell r="C5508">
            <v>100</v>
          </cell>
          <cell r="D5508" t="str">
            <v xml:space="preserve">FRAMINGHAM                   </v>
          </cell>
          <cell r="E5508">
            <v>12</v>
          </cell>
          <cell r="F5508" t="str">
            <v>Operations and Maintenance</v>
          </cell>
          <cell r="I5508">
            <v>7317816</v>
          </cell>
          <cell r="J5508">
            <v>699945</v>
          </cell>
          <cell r="K5508">
            <v>8017761</v>
          </cell>
          <cell r="L5508">
            <v>5.9136025675683532</v>
          </cell>
          <cell r="M5508">
            <v>986.86208382054281</v>
          </cell>
        </row>
        <row r="5509">
          <cell r="A5509">
            <v>5507</v>
          </cell>
          <cell r="B5509">
            <v>56</v>
          </cell>
          <cell r="C5509">
            <v>100</v>
          </cell>
          <cell r="D5509" t="str">
            <v xml:space="preserve">FRAMINGHAM                   </v>
          </cell>
          <cell r="E5509">
            <v>0</v>
          </cell>
          <cell r="G5509">
            <v>8520</v>
          </cell>
          <cell r="H5509" t="str">
            <v>Custodial Services (4110)</v>
          </cell>
          <cell r="I5509">
            <v>2925972</v>
          </cell>
          <cell r="J5509">
            <v>143019</v>
          </cell>
          <cell r="K5509">
            <v>3068991</v>
          </cell>
          <cell r="L5509">
            <v>2.2635737155852071</v>
          </cell>
          <cell r="M5509">
            <v>377.74521509015938</v>
          </cell>
        </row>
        <row r="5510">
          <cell r="A5510">
            <v>5508</v>
          </cell>
          <cell r="B5510">
            <v>57</v>
          </cell>
          <cell r="C5510">
            <v>100</v>
          </cell>
          <cell r="D5510" t="str">
            <v xml:space="preserve">FRAMINGHAM                   </v>
          </cell>
          <cell r="E5510">
            <v>0</v>
          </cell>
          <cell r="G5510">
            <v>8525</v>
          </cell>
          <cell r="H5510" t="str">
            <v>Heating of Buildings (4120)</v>
          </cell>
          <cell r="I5510">
            <v>1123036</v>
          </cell>
          <cell r="J5510">
            <v>111926</v>
          </cell>
          <cell r="K5510">
            <v>1234962</v>
          </cell>
          <cell r="L5510">
            <v>0.91086207908284478</v>
          </cell>
          <cell r="M5510">
            <v>152.0046772109053</v>
          </cell>
        </row>
        <row r="5511">
          <cell r="A5511">
            <v>5509</v>
          </cell>
          <cell r="B5511">
            <v>58</v>
          </cell>
          <cell r="C5511">
            <v>100</v>
          </cell>
          <cell r="D5511" t="str">
            <v xml:space="preserve">FRAMINGHAM                   </v>
          </cell>
          <cell r="E5511">
            <v>0</v>
          </cell>
          <cell r="G5511">
            <v>8530</v>
          </cell>
          <cell r="H5511" t="str">
            <v>Utility Services (4130)</v>
          </cell>
          <cell r="I5511">
            <v>1667882</v>
          </cell>
          <cell r="J5511">
            <v>108820</v>
          </cell>
          <cell r="K5511">
            <v>1776702</v>
          </cell>
          <cell r="L5511">
            <v>1.3104293716168176</v>
          </cell>
          <cell r="M5511">
            <v>218.68447289063943</v>
          </cell>
        </row>
        <row r="5512">
          <cell r="A5512">
            <v>5510</v>
          </cell>
          <cell r="B5512">
            <v>59</v>
          </cell>
          <cell r="C5512">
            <v>100</v>
          </cell>
          <cell r="D5512" t="str">
            <v xml:space="preserve">FRAMINGHAM                   </v>
          </cell>
          <cell r="E5512">
            <v>0</v>
          </cell>
          <cell r="G5512">
            <v>8535</v>
          </cell>
          <cell r="H5512" t="str">
            <v>Maintenance of Grounds (4210)</v>
          </cell>
          <cell r="I5512">
            <v>1090347</v>
          </cell>
          <cell r="J5512">
            <v>290181</v>
          </cell>
          <cell r="K5512">
            <v>1380528</v>
          </cell>
          <cell r="L5512">
            <v>1.0182261513407551</v>
          </cell>
          <cell r="M5512">
            <v>169.9215951750877</v>
          </cell>
        </row>
        <row r="5513">
          <cell r="A5513">
            <v>5511</v>
          </cell>
          <cell r="B5513">
            <v>60</v>
          </cell>
          <cell r="C5513">
            <v>100</v>
          </cell>
          <cell r="D5513" t="str">
            <v xml:space="preserve">FRAMINGHAM                   </v>
          </cell>
          <cell r="E5513">
            <v>0</v>
          </cell>
          <cell r="G5513">
            <v>8540</v>
          </cell>
          <cell r="H5513" t="str">
            <v>Maintenance of Buildings (4220)</v>
          </cell>
          <cell r="I5513">
            <v>505499</v>
          </cell>
          <cell r="J5513">
            <v>32560</v>
          </cell>
          <cell r="K5513">
            <v>538059</v>
          </cell>
          <cell r="L5513">
            <v>0.39685232372270268</v>
          </cell>
          <cell r="M5513">
            <v>66.226721644408883</v>
          </cell>
        </row>
        <row r="5514">
          <cell r="A5514">
            <v>5512</v>
          </cell>
          <cell r="B5514">
            <v>61</v>
          </cell>
          <cell r="C5514">
            <v>100</v>
          </cell>
          <cell r="D5514" t="str">
            <v xml:space="preserve">FRAMINGHAM                   </v>
          </cell>
          <cell r="E5514">
            <v>0</v>
          </cell>
          <cell r="G5514">
            <v>8545</v>
          </cell>
          <cell r="H5514" t="str">
            <v>Building Security System (4225)</v>
          </cell>
          <cell r="I5514">
            <v>0</v>
          </cell>
          <cell r="J5514">
            <v>0</v>
          </cell>
          <cell r="K5514">
            <v>0</v>
          </cell>
          <cell r="L5514">
            <v>0</v>
          </cell>
          <cell r="M5514">
            <v>0</v>
          </cell>
        </row>
        <row r="5515">
          <cell r="A5515">
            <v>5513</v>
          </cell>
          <cell r="B5515">
            <v>62</v>
          </cell>
          <cell r="C5515">
            <v>100</v>
          </cell>
          <cell r="D5515" t="str">
            <v xml:space="preserve">FRAMINGHAM                   </v>
          </cell>
          <cell r="E5515">
            <v>0</v>
          </cell>
          <cell r="G5515">
            <v>8550</v>
          </cell>
          <cell r="H5515" t="str">
            <v>Maintenance of Equipment (4230)</v>
          </cell>
          <cell r="I5515">
            <v>5080</v>
          </cell>
          <cell r="J5515">
            <v>13439</v>
          </cell>
          <cell r="K5515">
            <v>18519</v>
          </cell>
          <cell r="L5515">
            <v>1.3658926220025557E-2</v>
          </cell>
          <cell r="M5515">
            <v>2.2794018093421133</v>
          </cell>
        </row>
        <row r="5516">
          <cell r="A5516">
            <v>5514</v>
          </cell>
          <cell r="B5516">
            <v>63</v>
          </cell>
          <cell r="C5516">
            <v>100</v>
          </cell>
          <cell r="D5516" t="str">
            <v xml:space="preserve">FRAMINGHAM                   </v>
          </cell>
          <cell r="E5516">
            <v>0</v>
          </cell>
          <cell r="G5516">
            <v>8555</v>
          </cell>
          <cell r="H5516" t="str">
            <v xml:space="preserve">Extraordinary Maintenance (4300)   </v>
          </cell>
          <cell r="I5516">
            <v>0</v>
          </cell>
          <cell r="J5516">
            <v>0</v>
          </cell>
          <cell r="K5516">
            <v>0</v>
          </cell>
          <cell r="L5516">
            <v>0</v>
          </cell>
          <cell r="M5516">
            <v>0</v>
          </cell>
        </row>
        <row r="5517">
          <cell r="A5517">
            <v>5515</v>
          </cell>
          <cell r="B5517">
            <v>64</v>
          </cell>
          <cell r="C5517">
            <v>100</v>
          </cell>
          <cell r="D5517" t="str">
            <v xml:space="preserve">FRAMINGHAM                   </v>
          </cell>
          <cell r="E5517">
            <v>0</v>
          </cell>
          <cell r="G5517">
            <v>8560</v>
          </cell>
          <cell r="H5517" t="str">
            <v>Networking and Telecommunications (4400)</v>
          </cell>
          <cell r="I5517">
            <v>0</v>
          </cell>
          <cell r="J5517">
            <v>0</v>
          </cell>
          <cell r="K5517">
            <v>0</v>
          </cell>
          <cell r="L5517">
            <v>0</v>
          </cell>
          <cell r="M5517">
            <v>0</v>
          </cell>
        </row>
        <row r="5518">
          <cell r="A5518">
            <v>5516</v>
          </cell>
          <cell r="B5518">
            <v>65</v>
          </cell>
          <cell r="C5518">
            <v>100</v>
          </cell>
          <cell r="D5518" t="str">
            <v xml:space="preserve">FRAMINGHAM                   </v>
          </cell>
          <cell r="E5518">
            <v>0</v>
          </cell>
          <cell r="G5518">
            <v>8565</v>
          </cell>
          <cell r="H5518" t="str">
            <v>Technology Maintenance (4450)</v>
          </cell>
          <cell r="I5518">
            <v>0</v>
          </cell>
          <cell r="J5518">
            <v>0</v>
          </cell>
          <cell r="K5518">
            <v>0</v>
          </cell>
          <cell r="L5518">
            <v>0</v>
          </cell>
          <cell r="M5518">
            <v>0</v>
          </cell>
        </row>
        <row r="5519">
          <cell r="A5519">
            <v>5517</v>
          </cell>
          <cell r="B5519">
            <v>66</v>
          </cell>
          <cell r="C5519">
            <v>100</v>
          </cell>
          <cell r="D5519" t="str">
            <v xml:space="preserve">FRAMINGHAM                   </v>
          </cell>
          <cell r="E5519">
            <v>13</v>
          </cell>
          <cell r="F5519" t="str">
            <v>Insurance, Retirement Programs and Other</v>
          </cell>
          <cell r="I5519">
            <v>26175174</v>
          </cell>
          <cell r="J5519">
            <v>1188460</v>
          </cell>
          <cell r="K5519">
            <v>27363634</v>
          </cell>
          <cell r="L5519">
            <v>20.182399585171058</v>
          </cell>
          <cell r="M5519">
            <v>3368.0391408702076</v>
          </cell>
        </row>
        <row r="5520">
          <cell r="A5520">
            <v>5518</v>
          </cell>
          <cell r="B5520">
            <v>67</v>
          </cell>
          <cell r="C5520">
            <v>100</v>
          </cell>
          <cell r="D5520" t="str">
            <v xml:space="preserve">FRAMINGHAM                   </v>
          </cell>
          <cell r="E5520">
            <v>0</v>
          </cell>
          <cell r="G5520">
            <v>8570</v>
          </cell>
          <cell r="H5520" t="str">
            <v>Employer Retirement Contributions (5100)</v>
          </cell>
          <cell r="I5520">
            <v>4175663</v>
          </cell>
          <cell r="J5520">
            <v>298852</v>
          </cell>
          <cell r="K5520">
            <v>4474515</v>
          </cell>
          <cell r="L5520">
            <v>3.3002359876557943</v>
          </cell>
          <cell r="M5520">
            <v>550.74343036494554</v>
          </cell>
        </row>
        <row r="5521">
          <cell r="A5521">
            <v>5519</v>
          </cell>
          <cell r="B5521">
            <v>68</v>
          </cell>
          <cell r="C5521">
            <v>100</v>
          </cell>
          <cell r="D5521" t="str">
            <v xml:space="preserve">FRAMINGHAM                   </v>
          </cell>
          <cell r="E5521">
            <v>0</v>
          </cell>
          <cell r="G5521">
            <v>8575</v>
          </cell>
          <cell r="H5521" t="str">
            <v>Insurance for Active Employees (5200)</v>
          </cell>
          <cell r="I5521">
            <v>16595059</v>
          </cell>
          <cell r="J5521">
            <v>878890</v>
          </cell>
          <cell r="K5521">
            <v>17473949</v>
          </cell>
          <cell r="L5521">
            <v>12.888135437307055</v>
          </cell>
          <cell r="M5521">
            <v>2150.7722321373622</v>
          </cell>
        </row>
        <row r="5522">
          <cell r="A5522">
            <v>5520</v>
          </cell>
          <cell r="B5522">
            <v>69</v>
          </cell>
          <cell r="C5522">
            <v>100</v>
          </cell>
          <cell r="D5522" t="str">
            <v xml:space="preserve">FRAMINGHAM                   </v>
          </cell>
          <cell r="E5522">
            <v>0</v>
          </cell>
          <cell r="G5522">
            <v>8580</v>
          </cell>
          <cell r="H5522" t="str">
            <v>Insurance for Retired School Employees (5250)</v>
          </cell>
          <cell r="I5522">
            <v>4645141</v>
          </cell>
          <cell r="J5522">
            <v>0</v>
          </cell>
          <cell r="K5522">
            <v>4645141</v>
          </cell>
          <cell r="L5522">
            <v>3.4260833846652483</v>
          </cell>
          <cell r="M5522">
            <v>571.74484583666685</v>
          </cell>
        </row>
        <row r="5523">
          <cell r="A5523">
            <v>5521</v>
          </cell>
          <cell r="B5523">
            <v>70</v>
          </cell>
          <cell r="C5523">
            <v>100</v>
          </cell>
          <cell r="D5523" t="str">
            <v xml:space="preserve">FRAMINGHAM                   </v>
          </cell>
          <cell r="E5523">
            <v>0</v>
          </cell>
          <cell r="G5523">
            <v>8585</v>
          </cell>
          <cell r="H5523" t="str">
            <v>Other Non-Employee Insurance (5260)</v>
          </cell>
          <cell r="I5523">
            <v>640717</v>
          </cell>
          <cell r="J5523">
            <v>0</v>
          </cell>
          <cell r="K5523">
            <v>640717</v>
          </cell>
          <cell r="L5523">
            <v>0.47256904967417868</v>
          </cell>
          <cell r="M5523">
            <v>78.862329989537812</v>
          </cell>
        </row>
        <row r="5524">
          <cell r="A5524">
            <v>5522</v>
          </cell>
          <cell r="B5524">
            <v>71</v>
          </cell>
          <cell r="C5524">
            <v>100</v>
          </cell>
          <cell r="D5524" t="str">
            <v xml:space="preserve">FRAMINGHAM                   </v>
          </cell>
          <cell r="E5524">
            <v>0</v>
          </cell>
          <cell r="G5524">
            <v>8590</v>
          </cell>
          <cell r="H5524" t="str">
            <v xml:space="preserve">Rental Lease of Equipment (5300)   </v>
          </cell>
          <cell r="I5524">
            <v>0</v>
          </cell>
          <cell r="J5524">
            <v>0</v>
          </cell>
          <cell r="K5524">
            <v>0</v>
          </cell>
          <cell r="L5524">
            <v>0</v>
          </cell>
          <cell r="M5524">
            <v>0</v>
          </cell>
        </row>
        <row r="5525">
          <cell r="A5525">
            <v>5523</v>
          </cell>
          <cell r="B5525">
            <v>72</v>
          </cell>
          <cell r="C5525">
            <v>100</v>
          </cell>
          <cell r="D5525" t="str">
            <v xml:space="preserve">FRAMINGHAM                   </v>
          </cell>
          <cell r="E5525">
            <v>0</v>
          </cell>
          <cell r="G5525">
            <v>8595</v>
          </cell>
          <cell r="H5525" t="str">
            <v>Rental Lease  of Buildings (5350)</v>
          </cell>
          <cell r="I5525">
            <v>0</v>
          </cell>
          <cell r="J5525">
            <v>10718</v>
          </cell>
          <cell r="K5525">
            <v>10718</v>
          </cell>
          <cell r="L5525">
            <v>7.9051985110553443E-3</v>
          </cell>
          <cell r="M5525">
            <v>1.3192196442858022</v>
          </cell>
        </row>
        <row r="5526">
          <cell r="A5526">
            <v>5524</v>
          </cell>
          <cell r="B5526">
            <v>73</v>
          </cell>
          <cell r="C5526">
            <v>100</v>
          </cell>
          <cell r="D5526" t="str">
            <v xml:space="preserve">FRAMINGHAM                   </v>
          </cell>
          <cell r="E5526">
            <v>0</v>
          </cell>
          <cell r="G5526">
            <v>8600</v>
          </cell>
          <cell r="H5526" t="str">
            <v>Short Term Interest RAN's (5400)</v>
          </cell>
          <cell r="I5526">
            <v>0</v>
          </cell>
          <cell r="J5526">
            <v>0</v>
          </cell>
          <cell r="K5526">
            <v>0</v>
          </cell>
          <cell r="L5526">
            <v>0</v>
          </cell>
          <cell r="M5526">
            <v>0</v>
          </cell>
        </row>
        <row r="5527">
          <cell r="A5527">
            <v>5525</v>
          </cell>
          <cell r="B5527">
            <v>74</v>
          </cell>
          <cell r="C5527">
            <v>100</v>
          </cell>
          <cell r="D5527" t="str">
            <v xml:space="preserve">FRAMINGHAM                   </v>
          </cell>
          <cell r="E5527">
            <v>0</v>
          </cell>
          <cell r="G5527">
            <v>8610</v>
          </cell>
          <cell r="H5527" t="str">
            <v>Crossing Guards, Inspections, Bank Charges (5500)</v>
          </cell>
          <cell r="I5527">
            <v>118594</v>
          </cell>
          <cell r="J5527">
            <v>0</v>
          </cell>
          <cell r="K5527">
            <v>118594</v>
          </cell>
          <cell r="L5527">
            <v>8.7470527357725092E-2</v>
          </cell>
          <cell r="M5527">
            <v>14.597082897409072</v>
          </cell>
        </row>
        <row r="5528">
          <cell r="A5528">
            <v>5526</v>
          </cell>
          <cell r="B5528">
            <v>75</v>
          </cell>
          <cell r="C5528">
            <v>100</v>
          </cell>
          <cell r="D5528" t="str">
            <v xml:space="preserve">FRAMINGHAM                   </v>
          </cell>
          <cell r="E5528">
            <v>14</v>
          </cell>
          <cell r="F5528" t="str">
            <v xml:space="preserve">Payments To Out-Of-District Schools </v>
          </cell>
          <cell r="I5528">
            <v>12495366</v>
          </cell>
          <cell r="J5528">
            <v>2806877</v>
          </cell>
          <cell r="K5528">
            <v>15302243</v>
          </cell>
          <cell r="L5528">
            <v>11.286365793936096</v>
          </cell>
          <cell r="M5528">
            <v>32324.129700042249</v>
          </cell>
        </row>
        <row r="5529">
          <cell r="A5529">
            <v>5527</v>
          </cell>
          <cell r="B5529">
            <v>76</v>
          </cell>
          <cell r="C5529">
            <v>100</v>
          </cell>
          <cell r="D5529" t="str">
            <v xml:space="preserve">FRAMINGHAM                   </v>
          </cell>
          <cell r="E5529">
            <v>15</v>
          </cell>
          <cell r="F5529" t="str">
            <v>Tuition To Other Schools (9000)</v>
          </cell>
          <cell r="G5529" t="str">
            <v xml:space="preserve"> </v>
          </cell>
          <cell r="I5529">
            <v>12346196</v>
          </cell>
          <cell r="J5529">
            <v>2806877</v>
          </cell>
          <cell r="K5529">
            <v>15153073</v>
          </cell>
          <cell r="L5529">
            <v>11.176343545205537</v>
          </cell>
          <cell r="M5529">
            <v>32009.026193493875</v>
          </cell>
        </row>
        <row r="5530">
          <cell r="A5530">
            <v>5528</v>
          </cell>
          <cell r="B5530">
            <v>77</v>
          </cell>
          <cell r="C5530">
            <v>100</v>
          </cell>
          <cell r="D5530" t="str">
            <v xml:space="preserve">FRAMINGHAM                   </v>
          </cell>
          <cell r="E5530">
            <v>16</v>
          </cell>
          <cell r="F5530" t="str">
            <v>Out-of-District Transportation (3300)</v>
          </cell>
          <cell r="I5530">
            <v>149170</v>
          </cell>
          <cell r="K5530">
            <v>149170</v>
          </cell>
          <cell r="L5530">
            <v>0.11002224873055846</v>
          </cell>
          <cell r="M5530">
            <v>315.1035065483735</v>
          </cell>
        </row>
        <row r="5531">
          <cell r="A5531">
            <v>5529</v>
          </cell>
          <cell r="B5531">
            <v>78</v>
          </cell>
          <cell r="C5531">
            <v>100</v>
          </cell>
          <cell r="D5531" t="str">
            <v xml:space="preserve">FRAMINGHAM                   </v>
          </cell>
          <cell r="E5531">
            <v>17</v>
          </cell>
          <cell r="F5531" t="str">
            <v>TOTAL EXPENDITURES</v>
          </cell>
          <cell r="I5531">
            <v>118771354</v>
          </cell>
          <cell r="J5531">
            <v>16810314</v>
          </cell>
          <cell r="K5531">
            <v>135581668</v>
          </cell>
          <cell r="L5531">
            <v>99.999999999999972</v>
          </cell>
          <cell r="M5531">
            <v>15769.160841600857</v>
          </cell>
        </row>
        <row r="5532">
          <cell r="A5532">
            <v>5530</v>
          </cell>
          <cell r="B5532">
            <v>79</v>
          </cell>
          <cell r="C5532">
            <v>100</v>
          </cell>
          <cell r="D5532" t="str">
            <v xml:space="preserve">FRAMINGHAM                   </v>
          </cell>
          <cell r="E5532">
            <v>18</v>
          </cell>
          <cell r="F5532" t="str">
            <v>percentage of overall spending from the general fund</v>
          </cell>
          <cell r="I5532">
            <v>87.601337077517002</v>
          </cell>
        </row>
        <row r="5533">
          <cell r="A5533">
            <v>5531</v>
          </cell>
          <cell r="B5533">
            <v>1</v>
          </cell>
          <cell r="C5533">
            <v>101</v>
          </cell>
          <cell r="D5533" t="str">
            <v xml:space="preserve">FRANKLIN                     </v>
          </cell>
          <cell r="E5533">
            <v>1</v>
          </cell>
          <cell r="F5533" t="str">
            <v>In-District FTE Average Membership</v>
          </cell>
          <cell r="G5533" t="str">
            <v xml:space="preserve"> </v>
          </cell>
        </row>
        <row r="5534">
          <cell r="A5534">
            <v>5532</v>
          </cell>
          <cell r="B5534">
            <v>2</v>
          </cell>
          <cell r="C5534">
            <v>101</v>
          </cell>
          <cell r="D5534" t="str">
            <v xml:space="preserve">FRANKLIN                     </v>
          </cell>
          <cell r="E5534">
            <v>2</v>
          </cell>
          <cell r="F5534" t="str">
            <v>Out-of-District FTE Average Membership</v>
          </cell>
          <cell r="G5534" t="str">
            <v xml:space="preserve"> </v>
          </cell>
        </row>
        <row r="5535">
          <cell r="A5535">
            <v>5533</v>
          </cell>
          <cell r="B5535">
            <v>3</v>
          </cell>
          <cell r="C5535">
            <v>101</v>
          </cell>
          <cell r="D5535" t="str">
            <v xml:space="preserve">FRANKLIN                     </v>
          </cell>
          <cell r="E5535">
            <v>3</v>
          </cell>
          <cell r="F5535" t="str">
            <v>Total FTE Average Membership</v>
          </cell>
          <cell r="G5535" t="str">
            <v xml:space="preserve"> </v>
          </cell>
        </row>
        <row r="5536">
          <cell r="A5536">
            <v>5534</v>
          </cell>
          <cell r="B5536">
            <v>4</v>
          </cell>
          <cell r="C5536">
            <v>101</v>
          </cell>
          <cell r="D5536" t="str">
            <v xml:space="preserve">FRANKLIN                     </v>
          </cell>
          <cell r="E5536">
            <v>4</v>
          </cell>
          <cell r="F5536" t="str">
            <v>Administration</v>
          </cell>
          <cell r="G5536" t="str">
            <v xml:space="preserve"> </v>
          </cell>
          <cell r="I5536">
            <v>1323261</v>
          </cell>
          <cell r="J5536">
            <v>0</v>
          </cell>
          <cell r="K5536">
            <v>1323261</v>
          </cell>
          <cell r="L5536">
            <v>1.8925371626420546</v>
          </cell>
          <cell r="M5536">
            <v>219.26809060630666</v>
          </cell>
        </row>
        <row r="5537">
          <cell r="A5537">
            <v>5535</v>
          </cell>
          <cell r="B5537">
            <v>5</v>
          </cell>
          <cell r="C5537">
            <v>101</v>
          </cell>
          <cell r="D5537" t="str">
            <v xml:space="preserve">FRANKLIN                     </v>
          </cell>
          <cell r="E5537">
            <v>0</v>
          </cell>
          <cell r="G5537">
            <v>8300</v>
          </cell>
          <cell r="H5537" t="str">
            <v>School Committee (1110)</v>
          </cell>
          <cell r="I5537">
            <v>10799</v>
          </cell>
          <cell r="J5537">
            <v>0</v>
          </cell>
          <cell r="K5537">
            <v>10799</v>
          </cell>
          <cell r="L5537">
            <v>1.544480553675469E-2</v>
          </cell>
          <cell r="M5537">
            <v>1.7894248454821124</v>
          </cell>
        </row>
        <row r="5538">
          <cell r="A5538">
            <v>5536</v>
          </cell>
          <cell r="B5538">
            <v>6</v>
          </cell>
          <cell r="C5538">
            <v>101</v>
          </cell>
          <cell r="D5538" t="str">
            <v xml:space="preserve">FRANKLIN                     </v>
          </cell>
          <cell r="E5538">
            <v>0</v>
          </cell>
          <cell r="G5538">
            <v>8305</v>
          </cell>
          <cell r="H5538" t="str">
            <v>Superintendent (1210)</v>
          </cell>
          <cell r="I5538">
            <v>237600</v>
          </cell>
          <cell r="J5538">
            <v>0</v>
          </cell>
          <cell r="K5538">
            <v>237600</v>
          </cell>
          <cell r="L5538">
            <v>0.33981718636289604</v>
          </cell>
          <cell r="M5538">
            <v>39.370992062834517</v>
          </cell>
        </row>
        <row r="5539">
          <cell r="A5539">
            <v>5537</v>
          </cell>
          <cell r="B5539">
            <v>7</v>
          </cell>
          <cell r="C5539">
            <v>101</v>
          </cell>
          <cell r="D5539" t="str">
            <v xml:space="preserve">FRANKLIN                     </v>
          </cell>
          <cell r="E5539">
            <v>0</v>
          </cell>
          <cell r="G5539">
            <v>8310</v>
          </cell>
          <cell r="H5539" t="str">
            <v>Assistant Superintendents (1220)</v>
          </cell>
          <cell r="I5539">
            <v>161047</v>
          </cell>
          <cell r="J5539">
            <v>0</v>
          </cell>
          <cell r="K5539">
            <v>161047</v>
          </cell>
          <cell r="L5539">
            <v>0.23033054887283383</v>
          </cell>
          <cell r="M5539">
            <v>26.685943429054337</v>
          </cell>
        </row>
        <row r="5540">
          <cell r="A5540">
            <v>5538</v>
          </cell>
          <cell r="B5540">
            <v>8</v>
          </cell>
          <cell r="C5540">
            <v>101</v>
          </cell>
          <cell r="D5540" t="str">
            <v xml:space="preserve">FRANKLIN                     </v>
          </cell>
          <cell r="E5540">
            <v>0</v>
          </cell>
          <cell r="G5540">
            <v>8315</v>
          </cell>
          <cell r="H5540" t="str">
            <v>Other District-Wide Administration (1230)</v>
          </cell>
          <cell r="I5540">
            <v>0</v>
          </cell>
          <cell r="J5540">
            <v>0</v>
          </cell>
          <cell r="K5540">
            <v>0</v>
          </cell>
          <cell r="L5540">
            <v>0</v>
          </cell>
          <cell r="M5540">
            <v>0</v>
          </cell>
        </row>
        <row r="5541">
          <cell r="A5541">
            <v>5539</v>
          </cell>
          <cell r="B5541">
            <v>9</v>
          </cell>
          <cell r="C5541">
            <v>101</v>
          </cell>
          <cell r="D5541" t="str">
            <v xml:space="preserve">FRANKLIN                     </v>
          </cell>
          <cell r="E5541">
            <v>0</v>
          </cell>
          <cell r="G5541">
            <v>8320</v>
          </cell>
          <cell r="H5541" t="str">
            <v>Business and Finance (1410)</v>
          </cell>
          <cell r="I5541">
            <v>547708</v>
          </cell>
          <cell r="J5541">
            <v>0</v>
          </cell>
          <cell r="K5541">
            <v>547708</v>
          </cell>
          <cell r="L5541">
            <v>0.78333582284700787</v>
          </cell>
          <cell r="M5541">
            <v>90.756764817975451</v>
          </cell>
        </row>
        <row r="5542">
          <cell r="A5542">
            <v>5540</v>
          </cell>
          <cell r="B5542">
            <v>10</v>
          </cell>
          <cell r="C5542">
            <v>101</v>
          </cell>
          <cell r="D5542" t="str">
            <v xml:space="preserve">FRANKLIN                     </v>
          </cell>
          <cell r="E5542">
            <v>0</v>
          </cell>
          <cell r="G5542">
            <v>8325</v>
          </cell>
          <cell r="H5542" t="str">
            <v>Human Resources and Benefits (1420)</v>
          </cell>
          <cell r="I5542">
            <v>148381</v>
          </cell>
          <cell r="J5542">
            <v>0</v>
          </cell>
          <cell r="K5542">
            <v>148381</v>
          </cell>
          <cell r="L5542">
            <v>0.21221554684222591</v>
          </cell>
          <cell r="M5542">
            <v>24.587151402674444</v>
          </cell>
        </row>
        <row r="5543">
          <cell r="A5543">
            <v>5541</v>
          </cell>
          <cell r="B5543">
            <v>11</v>
          </cell>
          <cell r="C5543">
            <v>101</v>
          </cell>
          <cell r="D5543" t="str">
            <v xml:space="preserve">FRANKLIN                     </v>
          </cell>
          <cell r="E5543">
            <v>0</v>
          </cell>
          <cell r="G5543">
            <v>8330</v>
          </cell>
          <cell r="H5543" t="str">
            <v>Legal Service For School Committee (1430)</v>
          </cell>
          <cell r="I5543">
            <v>132456</v>
          </cell>
          <cell r="J5543">
            <v>0</v>
          </cell>
          <cell r="K5543">
            <v>132456</v>
          </cell>
          <cell r="L5543">
            <v>0.18943950015523467</v>
          </cell>
          <cell r="M5543">
            <v>21.948333858058959</v>
          </cell>
        </row>
        <row r="5544">
          <cell r="A5544">
            <v>5542</v>
          </cell>
          <cell r="B5544">
            <v>12</v>
          </cell>
          <cell r="C5544">
            <v>101</v>
          </cell>
          <cell r="D5544" t="str">
            <v xml:space="preserve">FRANKLIN                     </v>
          </cell>
          <cell r="E5544">
            <v>0</v>
          </cell>
          <cell r="G5544">
            <v>8335</v>
          </cell>
          <cell r="H5544" t="str">
            <v>Legal Settlements (1435)</v>
          </cell>
          <cell r="I5544">
            <v>0</v>
          </cell>
          <cell r="J5544">
            <v>0</v>
          </cell>
          <cell r="K5544">
            <v>0</v>
          </cell>
          <cell r="L5544">
            <v>0</v>
          </cell>
          <cell r="M5544">
            <v>0</v>
          </cell>
        </row>
        <row r="5545">
          <cell r="A5545">
            <v>5543</v>
          </cell>
          <cell r="B5545">
            <v>13</v>
          </cell>
          <cell r="C5545">
            <v>101</v>
          </cell>
          <cell r="D5545" t="str">
            <v xml:space="preserve">FRANKLIN                     </v>
          </cell>
          <cell r="E5545">
            <v>0</v>
          </cell>
          <cell r="G5545">
            <v>8340</v>
          </cell>
          <cell r="H5545" t="str">
            <v>District-wide Information Mgmt and Tech (1450)</v>
          </cell>
          <cell r="I5545">
            <v>85270</v>
          </cell>
          <cell r="J5545">
            <v>0</v>
          </cell>
          <cell r="K5545">
            <v>85270</v>
          </cell>
          <cell r="L5545">
            <v>0.12195375202510161</v>
          </cell>
          <cell r="M5545">
            <v>14.129480190226849</v>
          </cell>
        </row>
        <row r="5546">
          <cell r="A5546">
            <v>5544</v>
          </cell>
          <cell r="B5546">
            <v>14</v>
          </cell>
          <cell r="C5546">
            <v>101</v>
          </cell>
          <cell r="D5546" t="str">
            <v xml:space="preserve">FRANKLIN                     </v>
          </cell>
          <cell r="E5546">
            <v>5</v>
          </cell>
          <cell r="F5546" t="str">
            <v xml:space="preserve">Instructional Leadership </v>
          </cell>
          <cell r="I5546">
            <v>2852895</v>
          </cell>
          <cell r="J5546">
            <v>323257</v>
          </cell>
          <cell r="K5546">
            <v>3176152</v>
          </cell>
          <cell r="L5546">
            <v>4.5425548657444654</v>
          </cell>
          <cell r="M5546">
            <v>526.29737029611101</v>
          </cell>
        </row>
        <row r="5547">
          <cell r="A5547">
            <v>5545</v>
          </cell>
          <cell r="B5547">
            <v>15</v>
          </cell>
          <cell r="C5547">
            <v>101</v>
          </cell>
          <cell r="D5547" t="str">
            <v xml:space="preserve">FRANKLIN                     </v>
          </cell>
          <cell r="E5547">
            <v>0</v>
          </cell>
          <cell r="G5547">
            <v>8345</v>
          </cell>
          <cell r="H5547" t="str">
            <v>Curriculum Directors  (Supervisory) (2110)</v>
          </cell>
          <cell r="I5547">
            <v>373071</v>
          </cell>
          <cell r="J5547">
            <v>319834</v>
          </cell>
          <cell r="K5547">
            <v>692905</v>
          </cell>
          <cell r="L5547">
            <v>0.99099759055884884</v>
          </cell>
          <cell r="M5547">
            <v>114.81631841455534</v>
          </cell>
        </row>
        <row r="5548">
          <cell r="A5548">
            <v>5546</v>
          </cell>
          <cell r="B5548">
            <v>16</v>
          </cell>
          <cell r="C5548">
            <v>101</v>
          </cell>
          <cell r="D5548" t="str">
            <v xml:space="preserve">FRANKLIN                     </v>
          </cell>
          <cell r="E5548">
            <v>0</v>
          </cell>
          <cell r="G5548">
            <v>8350</v>
          </cell>
          <cell r="H5548" t="str">
            <v>Department Heads  (Non-Supervisory) (2120)</v>
          </cell>
          <cell r="I5548">
            <v>0</v>
          </cell>
          <cell r="J5548">
            <v>0</v>
          </cell>
          <cell r="K5548">
            <v>0</v>
          </cell>
          <cell r="L5548">
            <v>0</v>
          </cell>
          <cell r="M5548">
            <v>0</v>
          </cell>
        </row>
        <row r="5549">
          <cell r="A5549">
            <v>5547</v>
          </cell>
          <cell r="B5549">
            <v>17</v>
          </cell>
          <cell r="C5549">
            <v>101</v>
          </cell>
          <cell r="D5549" t="str">
            <v xml:space="preserve">FRANKLIN                     </v>
          </cell>
          <cell r="E5549">
            <v>0</v>
          </cell>
          <cell r="G5549">
            <v>8355</v>
          </cell>
          <cell r="H5549" t="str">
            <v>School Leadership-Building (2210)</v>
          </cell>
          <cell r="I5549">
            <v>2477707</v>
          </cell>
          <cell r="J5549">
            <v>3423</v>
          </cell>
          <cell r="K5549">
            <v>2481130</v>
          </cell>
          <cell r="L5549">
            <v>3.5485295269384354</v>
          </cell>
          <cell r="M5549">
            <v>411.13025899352107</v>
          </cell>
        </row>
        <row r="5550">
          <cell r="A5550">
            <v>5548</v>
          </cell>
          <cell r="B5550">
            <v>18</v>
          </cell>
          <cell r="C5550">
            <v>101</v>
          </cell>
          <cell r="D5550" t="str">
            <v xml:space="preserve">FRANKLIN                     </v>
          </cell>
          <cell r="E5550">
            <v>0</v>
          </cell>
          <cell r="G5550">
            <v>8360</v>
          </cell>
          <cell r="H5550" t="str">
            <v>Curriculum Leaders/Dept Heads-Building Level (2220)</v>
          </cell>
          <cell r="I5550">
            <v>0</v>
          </cell>
          <cell r="J5550">
            <v>0</v>
          </cell>
          <cell r="K5550">
            <v>0</v>
          </cell>
          <cell r="L5550">
            <v>0</v>
          </cell>
          <cell r="M5550">
            <v>0</v>
          </cell>
        </row>
        <row r="5551">
          <cell r="A5551">
            <v>5549</v>
          </cell>
          <cell r="B5551">
            <v>19</v>
          </cell>
          <cell r="C5551">
            <v>101</v>
          </cell>
          <cell r="D5551" t="str">
            <v xml:space="preserve">FRANKLIN                     </v>
          </cell>
          <cell r="E5551">
            <v>0</v>
          </cell>
          <cell r="G5551">
            <v>8365</v>
          </cell>
          <cell r="H5551" t="str">
            <v>Building Technology (2250)</v>
          </cell>
          <cell r="I5551">
            <v>2117</v>
          </cell>
          <cell r="J5551">
            <v>0</v>
          </cell>
          <cell r="K5551">
            <v>2117</v>
          </cell>
          <cell r="L5551">
            <v>3.0277482471811907E-3</v>
          </cell>
          <cell r="M5551">
            <v>0.35079288803459879</v>
          </cell>
        </row>
        <row r="5552">
          <cell r="A5552">
            <v>5550</v>
          </cell>
          <cell r="B5552">
            <v>20</v>
          </cell>
          <cell r="C5552">
            <v>101</v>
          </cell>
          <cell r="D5552" t="str">
            <v xml:space="preserve">FRANKLIN                     </v>
          </cell>
          <cell r="E5552">
            <v>0</v>
          </cell>
          <cell r="G5552">
            <v>8380</v>
          </cell>
          <cell r="H5552" t="str">
            <v>Instructional Coordinators and Team Leaders (2315)</v>
          </cell>
          <cell r="I5552">
            <v>0</v>
          </cell>
          <cell r="J5552">
            <v>0</v>
          </cell>
          <cell r="K5552">
            <v>0</v>
          </cell>
          <cell r="L5552">
            <v>0</v>
          </cell>
          <cell r="M5552">
            <v>0</v>
          </cell>
        </row>
        <row r="5553">
          <cell r="A5553">
            <v>5551</v>
          </cell>
          <cell r="B5553">
            <v>21</v>
          </cell>
          <cell r="C5553">
            <v>101</v>
          </cell>
          <cell r="D5553" t="str">
            <v xml:space="preserve">FRANKLIN                     </v>
          </cell>
          <cell r="E5553">
            <v>6</v>
          </cell>
          <cell r="F5553" t="str">
            <v>Classroom and Specialist Teachers</v>
          </cell>
          <cell r="I5553">
            <v>25810022</v>
          </cell>
          <cell r="J5553">
            <v>2330315</v>
          </cell>
          <cell r="K5553">
            <v>28140337</v>
          </cell>
          <cell r="L5553">
            <v>40.246507334359002</v>
          </cell>
          <cell r="M5553">
            <v>4662.9334371737732</v>
          </cell>
        </row>
        <row r="5554">
          <cell r="A5554">
            <v>5552</v>
          </cell>
          <cell r="B5554">
            <v>22</v>
          </cell>
          <cell r="C5554">
            <v>101</v>
          </cell>
          <cell r="D5554" t="str">
            <v xml:space="preserve">FRANKLIN                     </v>
          </cell>
          <cell r="E5554">
            <v>0</v>
          </cell>
          <cell r="G5554">
            <v>8370</v>
          </cell>
          <cell r="H5554" t="str">
            <v>Teachers, Classroom (2305)</v>
          </cell>
          <cell r="I5554">
            <v>20961117</v>
          </cell>
          <cell r="J5554">
            <v>979025</v>
          </cell>
          <cell r="K5554">
            <v>21940142</v>
          </cell>
          <cell r="L5554">
            <v>31.378944961457922</v>
          </cell>
          <cell r="M5554">
            <v>3635.5435881290496</v>
          </cell>
        </row>
        <row r="5555">
          <cell r="A5555">
            <v>5553</v>
          </cell>
          <cell r="B5555">
            <v>23</v>
          </cell>
          <cell r="C5555">
            <v>101</v>
          </cell>
          <cell r="D5555" t="str">
            <v xml:space="preserve">FRANKLIN                     </v>
          </cell>
          <cell r="E5555">
            <v>0</v>
          </cell>
          <cell r="G5555">
            <v>8375</v>
          </cell>
          <cell r="H5555" t="str">
            <v>Teachers, Specialists  (2310)</v>
          </cell>
          <cell r="I5555">
            <v>4848905</v>
          </cell>
          <cell r="J5555">
            <v>1351290</v>
          </cell>
          <cell r="K5555">
            <v>6200195</v>
          </cell>
          <cell r="L5555">
            <v>8.8675623729010784</v>
          </cell>
          <cell r="M5555">
            <v>1027.3898490447232</v>
          </cell>
        </row>
        <row r="5556">
          <cell r="A5556">
            <v>5554</v>
          </cell>
          <cell r="B5556">
            <v>24</v>
          </cell>
          <cell r="C5556">
            <v>101</v>
          </cell>
          <cell r="D5556" t="str">
            <v xml:space="preserve">FRANKLIN                     </v>
          </cell>
          <cell r="E5556">
            <v>7</v>
          </cell>
          <cell r="F5556" t="str">
            <v>Other Teaching Services</v>
          </cell>
          <cell r="I5556">
            <v>4159474</v>
          </cell>
          <cell r="J5556">
            <v>618425</v>
          </cell>
          <cell r="K5556">
            <v>4777899</v>
          </cell>
          <cell r="L5556">
            <v>6.8333846586956843</v>
          </cell>
          <cell r="M5556">
            <v>791.71137881323637</v>
          </cell>
        </row>
        <row r="5557">
          <cell r="A5557">
            <v>5555</v>
          </cell>
          <cell r="B5557">
            <v>25</v>
          </cell>
          <cell r="C5557">
            <v>101</v>
          </cell>
          <cell r="D5557" t="str">
            <v xml:space="preserve">FRANKLIN                     </v>
          </cell>
          <cell r="E5557">
            <v>0</v>
          </cell>
          <cell r="G5557">
            <v>8385</v>
          </cell>
          <cell r="H5557" t="str">
            <v>Medical/ Therapeutic Services (2320)</v>
          </cell>
          <cell r="I5557">
            <v>1637341</v>
          </cell>
          <cell r="J5557">
            <v>17010</v>
          </cell>
          <cell r="K5557">
            <v>1654351</v>
          </cell>
          <cell r="L5557">
            <v>2.3660644026794757</v>
          </cell>
          <cell r="M5557">
            <v>274.13064011002672</v>
          </cell>
        </row>
        <row r="5558">
          <cell r="A5558">
            <v>5556</v>
          </cell>
          <cell r="B5558">
            <v>26</v>
          </cell>
          <cell r="C5558">
            <v>101</v>
          </cell>
          <cell r="D5558" t="str">
            <v xml:space="preserve">FRANKLIN                     </v>
          </cell>
          <cell r="E5558">
            <v>0</v>
          </cell>
          <cell r="G5558">
            <v>8390</v>
          </cell>
          <cell r="H5558" t="str">
            <v>Substitute Teachers (2325)</v>
          </cell>
          <cell r="I5558">
            <v>519630</v>
          </cell>
          <cell r="J5558">
            <v>0</v>
          </cell>
          <cell r="K5558">
            <v>519630</v>
          </cell>
          <cell r="L5558">
            <v>0.74317847032723761</v>
          </cell>
          <cell r="M5558">
            <v>86.104160798024822</v>
          </cell>
        </row>
        <row r="5559">
          <cell r="A5559">
            <v>5557</v>
          </cell>
          <cell r="B5559">
            <v>27</v>
          </cell>
          <cell r="C5559">
            <v>101</v>
          </cell>
          <cell r="D5559" t="str">
            <v xml:space="preserve">FRANKLIN                     </v>
          </cell>
          <cell r="E5559">
            <v>0</v>
          </cell>
          <cell r="G5559">
            <v>8395</v>
          </cell>
          <cell r="H5559" t="str">
            <v>Non-Clerical Paraprofs./Instructional Assistants (2330)</v>
          </cell>
          <cell r="I5559">
            <v>1854044</v>
          </cell>
          <cell r="J5559">
            <v>601415</v>
          </cell>
          <cell r="K5559">
            <v>2455459</v>
          </cell>
          <cell r="L5559">
            <v>3.5118146826997068</v>
          </cell>
          <cell r="M5559">
            <v>406.87650168188372</v>
          </cell>
        </row>
        <row r="5560">
          <cell r="A5560">
            <v>5558</v>
          </cell>
          <cell r="B5560">
            <v>28</v>
          </cell>
          <cell r="C5560">
            <v>101</v>
          </cell>
          <cell r="D5560" t="str">
            <v xml:space="preserve">FRANKLIN                     </v>
          </cell>
          <cell r="E5560">
            <v>0</v>
          </cell>
          <cell r="G5560">
            <v>8400</v>
          </cell>
          <cell r="H5560" t="str">
            <v>Librarians and Media Center Directors (2340)</v>
          </cell>
          <cell r="I5560">
            <v>148459</v>
          </cell>
          <cell r="J5560">
            <v>0</v>
          </cell>
          <cell r="K5560">
            <v>148459</v>
          </cell>
          <cell r="L5560">
            <v>0.21232710298926424</v>
          </cell>
          <cell r="M5560">
            <v>24.600076223301134</v>
          </cell>
        </row>
        <row r="5561">
          <cell r="A5561">
            <v>5559</v>
          </cell>
          <cell r="B5561">
            <v>29</v>
          </cell>
          <cell r="C5561">
            <v>101</v>
          </cell>
          <cell r="D5561" t="str">
            <v xml:space="preserve">FRANKLIN                     </v>
          </cell>
          <cell r="E5561">
            <v>8</v>
          </cell>
          <cell r="F5561" t="str">
            <v>Professional Development</v>
          </cell>
          <cell r="I5561">
            <v>887546</v>
          </cell>
          <cell r="J5561">
            <v>76900</v>
          </cell>
          <cell r="K5561">
            <v>964446</v>
          </cell>
          <cell r="L5561">
            <v>1.3793574331605625</v>
          </cell>
          <cell r="M5561">
            <v>159.8114301811132</v>
          </cell>
        </row>
        <row r="5562">
          <cell r="A5562">
            <v>5560</v>
          </cell>
          <cell r="B5562">
            <v>30</v>
          </cell>
          <cell r="C5562">
            <v>101</v>
          </cell>
          <cell r="D5562" t="str">
            <v xml:space="preserve">FRANKLIN                     </v>
          </cell>
          <cell r="E5562">
            <v>0</v>
          </cell>
          <cell r="G5562">
            <v>8405</v>
          </cell>
          <cell r="H5562" t="str">
            <v>Professional Development Leadership (2351)</v>
          </cell>
          <cell r="I5562">
            <v>0</v>
          </cell>
          <cell r="J5562">
            <v>0</v>
          </cell>
          <cell r="K5562">
            <v>0</v>
          </cell>
          <cell r="L5562">
            <v>0</v>
          </cell>
          <cell r="M5562">
            <v>0</v>
          </cell>
        </row>
        <row r="5563">
          <cell r="A5563">
            <v>5561</v>
          </cell>
          <cell r="B5563">
            <v>31</v>
          </cell>
          <cell r="C5563">
            <v>101</v>
          </cell>
          <cell r="D5563" t="str">
            <v xml:space="preserve">FRANKLIN                     </v>
          </cell>
          <cell r="E5563">
            <v>0</v>
          </cell>
          <cell r="G5563">
            <v>8410</v>
          </cell>
          <cell r="H5563" t="str">
            <v>Teacher/Instructional Staff-Professional Days (2353)</v>
          </cell>
          <cell r="I5563">
            <v>502323</v>
          </cell>
          <cell r="J5563">
            <v>0</v>
          </cell>
          <cell r="K5563">
            <v>502323</v>
          </cell>
          <cell r="L5563">
            <v>0.71842587754784948</v>
          </cell>
          <cell r="M5563">
            <v>83.236341944356994</v>
          </cell>
        </row>
        <row r="5564">
          <cell r="A5564">
            <v>5562</v>
          </cell>
          <cell r="B5564">
            <v>32</v>
          </cell>
          <cell r="C5564">
            <v>101</v>
          </cell>
          <cell r="D5564" t="str">
            <v xml:space="preserve">FRANKLIN                     </v>
          </cell>
          <cell r="E5564">
            <v>0</v>
          </cell>
          <cell r="G5564">
            <v>8415</v>
          </cell>
          <cell r="H5564" t="str">
            <v>Substitutes for Instructional Staff at Prof. Dev. (2355)</v>
          </cell>
          <cell r="I5564">
            <v>0</v>
          </cell>
          <cell r="J5564">
            <v>0</v>
          </cell>
          <cell r="K5564">
            <v>0</v>
          </cell>
          <cell r="L5564">
            <v>0</v>
          </cell>
          <cell r="M5564">
            <v>0</v>
          </cell>
        </row>
        <row r="5565">
          <cell r="A5565">
            <v>5563</v>
          </cell>
          <cell r="B5565">
            <v>33</v>
          </cell>
          <cell r="C5565">
            <v>101</v>
          </cell>
          <cell r="D5565" t="str">
            <v xml:space="preserve">FRANKLIN                     </v>
          </cell>
          <cell r="E5565">
            <v>0</v>
          </cell>
          <cell r="G5565">
            <v>8420</v>
          </cell>
          <cell r="H5565" t="str">
            <v>Prof. Dev.  Stipends, Providers and Expenses (2357)</v>
          </cell>
          <cell r="I5565">
            <v>385223</v>
          </cell>
          <cell r="J5565">
            <v>76900</v>
          </cell>
          <cell r="K5565">
            <v>462123</v>
          </cell>
          <cell r="L5565">
            <v>0.660931555612713</v>
          </cell>
          <cell r="M5565">
            <v>76.575088236756201</v>
          </cell>
        </row>
        <row r="5566">
          <cell r="A5566">
            <v>5564</v>
          </cell>
          <cell r="B5566">
            <v>34</v>
          </cell>
          <cell r="C5566">
            <v>101</v>
          </cell>
          <cell r="D5566" t="str">
            <v xml:space="preserve">FRANKLIN                     </v>
          </cell>
          <cell r="E5566">
            <v>9</v>
          </cell>
          <cell r="F5566" t="str">
            <v>Instructional Materials, Equipment and Technology</v>
          </cell>
          <cell r="I5566">
            <v>1474740</v>
          </cell>
          <cell r="J5566">
            <v>150725</v>
          </cell>
          <cell r="K5566">
            <v>1625465</v>
          </cell>
          <cell r="L5566">
            <v>2.3247514428929494</v>
          </cell>
          <cell r="M5566">
            <v>269.34414820460989</v>
          </cell>
        </row>
        <row r="5567">
          <cell r="A5567">
            <v>5565</v>
          </cell>
          <cell r="B5567">
            <v>35</v>
          </cell>
          <cell r="C5567">
            <v>101</v>
          </cell>
          <cell r="D5567" t="str">
            <v xml:space="preserve">FRANKLIN                     </v>
          </cell>
          <cell r="E5567">
            <v>0</v>
          </cell>
          <cell r="G5567">
            <v>8425</v>
          </cell>
          <cell r="H5567" t="str">
            <v>Textbooks &amp; Related Software/Media/Materials (2410)</v>
          </cell>
          <cell r="I5567">
            <v>422653</v>
          </cell>
          <cell r="J5567">
            <v>5297</v>
          </cell>
          <cell r="K5567">
            <v>427950</v>
          </cell>
          <cell r="L5567">
            <v>0.61205709134680708</v>
          </cell>
          <cell r="M5567">
            <v>70.91252547680989</v>
          </cell>
        </row>
        <row r="5568">
          <cell r="A5568">
            <v>5566</v>
          </cell>
          <cell r="B5568">
            <v>36</v>
          </cell>
          <cell r="C5568">
            <v>101</v>
          </cell>
          <cell r="D5568" t="str">
            <v xml:space="preserve">FRANKLIN                     </v>
          </cell>
          <cell r="E5568">
            <v>0</v>
          </cell>
          <cell r="G5568">
            <v>8430</v>
          </cell>
          <cell r="H5568" t="str">
            <v>Other Instructional Materials (2415)</v>
          </cell>
          <cell r="I5568">
            <v>59794</v>
          </cell>
          <cell r="J5568">
            <v>0</v>
          </cell>
          <cell r="K5568">
            <v>59794</v>
          </cell>
          <cell r="L5568">
            <v>8.5517798153968885E-2</v>
          </cell>
          <cell r="M5568">
            <v>9.9080349301562585</v>
          </cell>
        </row>
        <row r="5569">
          <cell r="A5569">
            <v>5567</v>
          </cell>
          <cell r="B5569">
            <v>37</v>
          </cell>
          <cell r="C5569">
            <v>101</v>
          </cell>
          <cell r="D5569" t="str">
            <v xml:space="preserve">FRANKLIN                     </v>
          </cell>
          <cell r="E5569">
            <v>0</v>
          </cell>
          <cell r="G5569">
            <v>8435</v>
          </cell>
          <cell r="H5569" t="str">
            <v>Instructional Equipment (2420)</v>
          </cell>
          <cell r="I5569">
            <v>156513</v>
          </cell>
          <cell r="J5569">
            <v>0</v>
          </cell>
          <cell r="K5569">
            <v>156513</v>
          </cell>
          <cell r="L5569">
            <v>0.22384599027447788</v>
          </cell>
          <cell r="M5569">
            <v>25.934646804420954</v>
          </cell>
        </row>
        <row r="5570">
          <cell r="A5570">
            <v>5568</v>
          </cell>
          <cell r="B5570">
            <v>38</v>
          </cell>
          <cell r="C5570">
            <v>101</v>
          </cell>
          <cell r="D5570" t="str">
            <v xml:space="preserve">FRANKLIN                     </v>
          </cell>
          <cell r="E5570">
            <v>0</v>
          </cell>
          <cell r="G5570">
            <v>8440</v>
          </cell>
          <cell r="H5570" t="str">
            <v>General Supplies (2430)</v>
          </cell>
          <cell r="I5570">
            <v>445069</v>
          </cell>
          <cell r="J5570">
            <v>37853</v>
          </cell>
          <cell r="K5570">
            <v>482922</v>
          </cell>
          <cell r="L5570">
            <v>0.69067843128258621</v>
          </cell>
          <cell r="M5570">
            <v>80.021541367711151</v>
          </cell>
        </row>
        <row r="5571">
          <cell r="A5571">
            <v>5569</v>
          </cell>
          <cell r="B5571">
            <v>39</v>
          </cell>
          <cell r="C5571">
            <v>101</v>
          </cell>
          <cell r="D5571" t="str">
            <v xml:space="preserve">FRANKLIN                     </v>
          </cell>
          <cell r="E5571">
            <v>0</v>
          </cell>
          <cell r="G5571">
            <v>8445</v>
          </cell>
          <cell r="H5571" t="str">
            <v>Other Instructional Services (2440)</v>
          </cell>
          <cell r="I5571">
            <v>5111</v>
          </cell>
          <cell r="J5571">
            <v>107545</v>
          </cell>
          <cell r="K5571">
            <v>112656</v>
          </cell>
          <cell r="L5571">
            <v>0.16112140129166</v>
          </cell>
          <cell r="M5571">
            <v>18.667417852822748</v>
          </cell>
        </row>
        <row r="5572">
          <cell r="A5572">
            <v>5570</v>
          </cell>
          <cell r="B5572">
            <v>40</v>
          </cell>
          <cell r="C5572">
            <v>101</v>
          </cell>
          <cell r="D5572" t="str">
            <v xml:space="preserve">FRANKLIN                     </v>
          </cell>
          <cell r="E5572">
            <v>0</v>
          </cell>
          <cell r="G5572">
            <v>8450</v>
          </cell>
          <cell r="H5572" t="str">
            <v>Classroom Instructional Technology (2451)</v>
          </cell>
          <cell r="I5572">
            <v>268128</v>
          </cell>
          <cell r="J5572">
            <v>30</v>
          </cell>
          <cell r="K5572">
            <v>268158</v>
          </cell>
          <cell r="L5572">
            <v>0.38352145227567963</v>
          </cell>
          <cell r="M5572">
            <v>44.434539097582402</v>
          </cell>
        </row>
        <row r="5573">
          <cell r="A5573">
            <v>5571</v>
          </cell>
          <cell r="B5573">
            <v>41</v>
          </cell>
          <cell r="C5573">
            <v>101</v>
          </cell>
          <cell r="D5573" t="str">
            <v xml:space="preserve">FRANKLIN                     </v>
          </cell>
          <cell r="E5573">
            <v>0</v>
          </cell>
          <cell r="G5573">
            <v>8455</v>
          </cell>
          <cell r="H5573" t="str">
            <v>Other Instructional Hardware  (2453)</v>
          </cell>
          <cell r="I5573">
            <v>1170</v>
          </cell>
          <cell r="J5573">
            <v>0</v>
          </cell>
          <cell r="K5573">
            <v>1170</v>
          </cell>
          <cell r="L5573">
            <v>1.6733422055748668E-3</v>
          </cell>
          <cell r="M5573">
            <v>0.19387230940032146</v>
          </cell>
        </row>
        <row r="5574">
          <cell r="A5574">
            <v>5572</v>
          </cell>
          <cell r="B5574">
            <v>42</v>
          </cell>
          <cell r="C5574">
            <v>101</v>
          </cell>
          <cell r="D5574" t="str">
            <v xml:space="preserve">FRANKLIN                     </v>
          </cell>
          <cell r="E5574">
            <v>0</v>
          </cell>
          <cell r="G5574">
            <v>8460</v>
          </cell>
          <cell r="H5574" t="str">
            <v>Instructional Software (2455)</v>
          </cell>
          <cell r="I5574">
            <v>116302</v>
          </cell>
          <cell r="J5574">
            <v>0</v>
          </cell>
          <cell r="K5574">
            <v>116302</v>
          </cell>
          <cell r="L5574">
            <v>0.16633593606219502</v>
          </cell>
          <cell r="M5574">
            <v>19.271570365706143</v>
          </cell>
        </row>
        <row r="5575">
          <cell r="A5575">
            <v>5573</v>
          </cell>
          <cell r="B5575">
            <v>43</v>
          </cell>
          <cell r="C5575">
            <v>101</v>
          </cell>
          <cell r="D5575" t="str">
            <v xml:space="preserve">FRANKLIN                     </v>
          </cell>
          <cell r="E5575">
            <v>10</v>
          </cell>
          <cell r="F5575" t="str">
            <v>Guidance, Counseling and Testing</v>
          </cell>
          <cell r="I5575">
            <v>1583587</v>
          </cell>
          <cell r="J5575">
            <v>61840</v>
          </cell>
          <cell r="K5575">
            <v>1645427</v>
          </cell>
          <cell r="L5575">
            <v>2.3533012352926805</v>
          </cell>
          <cell r="M5575">
            <v>272.65190806807072</v>
          </cell>
        </row>
        <row r="5576">
          <cell r="A5576">
            <v>5574</v>
          </cell>
          <cell r="B5576">
            <v>44</v>
          </cell>
          <cell r="C5576">
            <v>101</v>
          </cell>
          <cell r="D5576" t="str">
            <v xml:space="preserve">FRANKLIN                     </v>
          </cell>
          <cell r="E5576">
            <v>0</v>
          </cell>
          <cell r="G5576">
            <v>8465</v>
          </cell>
          <cell r="H5576" t="str">
            <v>Guidance and Adjustment Counselors (2710)</v>
          </cell>
          <cell r="I5576">
            <v>796609</v>
          </cell>
          <cell r="J5576">
            <v>61840</v>
          </cell>
          <cell r="K5576">
            <v>858449</v>
          </cell>
          <cell r="L5576">
            <v>1.227759780370546</v>
          </cell>
          <cell r="M5576">
            <v>142.2474274635868</v>
          </cell>
        </row>
        <row r="5577">
          <cell r="A5577">
            <v>5575</v>
          </cell>
          <cell r="B5577">
            <v>45</v>
          </cell>
          <cell r="C5577">
            <v>101</v>
          </cell>
          <cell r="D5577" t="str">
            <v xml:space="preserve">FRANKLIN                     </v>
          </cell>
          <cell r="E5577">
            <v>0</v>
          </cell>
          <cell r="G5577">
            <v>8470</v>
          </cell>
          <cell r="H5577" t="str">
            <v>Testing and Assessment (2720)</v>
          </cell>
          <cell r="I5577">
            <v>10130</v>
          </cell>
          <cell r="J5577">
            <v>0</v>
          </cell>
          <cell r="K5577">
            <v>10130</v>
          </cell>
          <cell r="L5577">
            <v>1.4487997044849061E-2</v>
          </cell>
          <cell r="M5577">
            <v>1.67856965318398</v>
          </cell>
        </row>
        <row r="5578">
          <cell r="A5578">
            <v>5576</v>
          </cell>
          <cell r="B5578">
            <v>46</v>
          </cell>
          <cell r="C5578">
            <v>101</v>
          </cell>
          <cell r="D5578" t="str">
            <v xml:space="preserve">FRANKLIN                     </v>
          </cell>
          <cell r="E5578">
            <v>0</v>
          </cell>
          <cell r="G5578">
            <v>8475</v>
          </cell>
          <cell r="H5578" t="str">
            <v>Psychological Services (2800)</v>
          </cell>
          <cell r="I5578">
            <v>776848</v>
          </cell>
          <cell r="J5578">
            <v>0</v>
          </cell>
          <cell r="K5578">
            <v>776848</v>
          </cell>
          <cell r="L5578">
            <v>1.1110534578772857</v>
          </cell>
          <cell r="M5578">
            <v>128.72591095129994</v>
          </cell>
        </row>
        <row r="5579">
          <cell r="A5579">
            <v>5577</v>
          </cell>
          <cell r="B5579">
            <v>47</v>
          </cell>
          <cell r="C5579">
            <v>101</v>
          </cell>
          <cell r="D5579" t="str">
            <v xml:space="preserve">FRANKLIN                     </v>
          </cell>
          <cell r="E5579">
            <v>11</v>
          </cell>
          <cell r="F5579" t="str">
            <v>Pupil Services</v>
          </cell>
          <cell r="I5579">
            <v>2110672</v>
          </cell>
          <cell r="J5579">
            <v>3501904</v>
          </cell>
          <cell r="K5579">
            <v>5612576</v>
          </cell>
          <cell r="L5579">
            <v>8.0271455579457811</v>
          </cell>
          <cell r="M5579">
            <v>930.01971863659719</v>
          </cell>
        </row>
        <row r="5580">
          <cell r="A5580">
            <v>5578</v>
          </cell>
          <cell r="B5580">
            <v>48</v>
          </cell>
          <cell r="C5580">
            <v>101</v>
          </cell>
          <cell r="D5580" t="str">
            <v xml:space="preserve">FRANKLIN                     </v>
          </cell>
          <cell r="E5580">
            <v>0</v>
          </cell>
          <cell r="G5580">
            <v>8485</v>
          </cell>
          <cell r="H5580" t="str">
            <v>Attendance and Parent Liaison Services (3100)</v>
          </cell>
          <cell r="I5580">
            <v>0</v>
          </cell>
          <cell r="J5580">
            <v>0</v>
          </cell>
          <cell r="K5580">
            <v>0</v>
          </cell>
          <cell r="L5580">
            <v>0</v>
          </cell>
          <cell r="M5580">
            <v>0</v>
          </cell>
        </row>
        <row r="5581">
          <cell r="A5581">
            <v>5579</v>
          </cell>
          <cell r="B5581">
            <v>49</v>
          </cell>
          <cell r="C5581">
            <v>101</v>
          </cell>
          <cell r="D5581" t="str">
            <v xml:space="preserve">FRANKLIN                     </v>
          </cell>
          <cell r="E5581">
            <v>0</v>
          </cell>
          <cell r="G5581">
            <v>8490</v>
          </cell>
          <cell r="H5581" t="str">
            <v>Medical/Health Services (3200)</v>
          </cell>
          <cell r="I5581">
            <v>675948</v>
          </cell>
          <cell r="J5581">
            <v>0</v>
          </cell>
          <cell r="K5581">
            <v>675948</v>
          </cell>
          <cell r="L5581">
            <v>0.96674557023411978</v>
          </cell>
          <cell r="M5581">
            <v>112.00649555087907</v>
          </cell>
        </row>
        <row r="5582">
          <cell r="A5582">
            <v>5580</v>
          </cell>
          <cell r="B5582">
            <v>50</v>
          </cell>
          <cell r="C5582">
            <v>101</v>
          </cell>
          <cell r="D5582" t="str">
            <v xml:space="preserve">FRANKLIN                     </v>
          </cell>
          <cell r="E5582">
            <v>0</v>
          </cell>
          <cell r="G5582">
            <v>8495</v>
          </cell>
          <cell r="H5582" t="str">
            <v>In-District Transportation (3300)</v>
          </cell>
          <cell r="I5582">
            <v>1040373</v>
          </cell>
          <cell r="J5582">
            <v>320539</v>
          </cell>
          <cell r="K5582">
            <v>1360912</v>
          </cell>
          <cell r="L5582">
            <v>1.946385886900259</v>
          </cell>
          <cell r="M5582">
            <v>225.50696780394043</v>
          </cell>
        </row>
        <row r="5583">
          <cell r="A5583">
            <v>5581</v>
          </cell>
          <cell r="B5583">
            <v>51</v>
          </cell>
          <cell r="C5583">
            <v>101</v>
          </cell>
          <cell r="D5583" t="str">
            <v xml:space="preserve">FRANKLIN                     </v>
          </cell>
          <cell r="E5583">
            <v>0</v>
          </cell>
          <cell r="G5583">
            <v>8500</v>
          </cell>
          <cell r="H5583" t="str">
            <v>Food Salaries and Other Expenses (3400)</v>
          </cell>
          <cell r="I5583">
            <v>0</v>
          </cell>
          <cell r="J5583">
            <v>1499933</v>
          </cell>
          <cell r="K5583">
            <v>1499933</v>
          </cell>
          <cell r="L5583">
            <v>2.1452146960978862</v>
          </cell>
          <cell r="M5583">
            <v>248.54314073141231</v>
          </cell>
        </row>
        <row r="5584">
          <cell r="A5584">
            <v>5582</v>
          </cell>
          <cell r="B5584">
            <v>52</v>
          </cell>
          <cell r="C5584">
            <v>101</v>
          </cell>
          <cell r="D5584" t="str">
            <v xml:space="preserve">FRANKLIN                     </v>
          </cell>
          <cell r="E5584">
            <v>0</v>
          </cell>
          <cell r="G5584">
            <v>8505</v>
          </cell>
          <cell r="H5584" t="str">
            <v>Athletics (3510)</v>
          </cell>
          <cell r="I5584">
            <v>221373</v>
          </cell>
          <cell r="J5584">
            <v>497575</v>
          </cell>
          <cell r="K5584">
            <v>718948</v>
          </cell>
          <cell r="L5584">
            <v>1.0282444718065293</v>
          </cell>
          <cell r="M5584">
            <v>119.13171717841225</v>
          </cell>
        </row>
        <row r="5585">
          <cell r="A5585">
            <v>5583</v>
          </cell>
          <cell r="B5585">
            <v>53</v>
          </cell>
          <cell r="C5585">
            <v>101</v>
          </cell>
          <cell r="D5585" t="str">
            <v xml:space="preserve">FRANKLIN                     </v>
          </cell>
          <cell r="E5585">
            <v>0</v>
          </cell>
          <cell r="G5585">
            <v>8510</v>
          </cell>
          <cell r="H5585" t="str">
            <v>Other Student Body Activities (3520)</v>
          </cell>
          <cell r="I5585">
            <v>172978</v>
          </cell>
          <cell r="J5585">
            <v>1183857</v>
          </cell>
          <cell r="K5585">
            <v>1356835</v>
          </cell>
          <cell r="L5585">
            <v>1.9405549329069867</v>
          </cell>
          <cell r="M5585">
            <v>224.83139737195316</v>
          </cell>
        </row>
        <row r="5586">
          <cell r="A5586">
            <v>5584</v>
          </cell>
          <cell r="B5586">
            <v>54</v>
          </cell>
          <cell r="C5586">
            <v>101</v>
          </cell>
          <cell r="D5586" t="str">
            <v xml:space="preserve">FRANKLIN                     </v>
          </cell>
          <cell r="E5586">
            <v>0</v>
          </cell>
          <cell r="G5586">
            <v>8515</v>
          </cell>
          <cell r="H5586" t="str">
            <v>School Security  (3600)</v>
          </cell>
          <cell r="I5586">
            <v>0</v>
          </cell>
          <cell r="J5586">
            <v>0</v>
          </cell>
          <cell r="K5586">
            <v>0</v>
          </cell>
          <cell r="L5586">
            <v>0</v>
          </cell>
          <cell r="M5586">
            <v>0</v>
          </cell>
        </row>
        <row r="5587">
          <cell r="A5587">
            <v>5585</v>
          </cell>
          <cell r="B5587">
            <v>55</v>
          </cell>
          <cell r="C5587">
            <v>101</v>
          </cell>
          <cell r="D5587" t="str">
            <v xml:space="preserve">FRANKLIN                     </v>
          </cell>
          <cell r="E5587">
            <v>12</v>
          </cell>
          <cell r="F5587" t="str">
            <v>Operations and Maintenance</v>
          </cell>
          <cell r="I5587">
            <v>5640063</v>
          </cell>
          <cell r="J5587">
            <v>32429</v>
          </cell>
          <cell r="K5587">
            <v>5672492</v>
          </cell>
          <cell r="L5587">
            <v>8.1128378413553737</v>
          </cell>
          <cell r="M5587">
            <v>939.94796931183623</v>
          </cell>
        </row>
        <row r="5588">
          <cell r="A5588">
            <v>5586</v>
          </cell>
          <cell r="B5588">
            <v>56</v>
          </cell>
          <cell r="C5588">
            <v>101</v>
          </cell>
          <cell r="D5588" t="str">
            <v xml:space="preserve">FRANKLIN                     </v>
          </cell>
          <cell r="E5588">
            <v>0</v>
          </cell>
          <cell r="G5588">
            <v>8520</v>
          </cell>
          <cell r="H5588" t="str">
            <v>Custodial Services (4110)</v>
          </cell>
          <cell r="I5588">
            <v>1694115</v>
          </cell>
          <cell r="J5588">
            <v>32429</v>
          </cell>
          <cell r="K5588">
            <v>1726544</v>
          </cell>
          <cell r="L5588">
            <v>2.4693153375914982</v>
          </cell>
          <cell r="M5588">
            <v>286.09322441134071</v>
          </cell>
        </row>
        <row r="5589">
          <cell r="A5589">
            <v>5587</v>
          </cell>
          <cell r="B5589">
            <v>57</v>
          </cell>
          <cell r="C5589">
            <v>101</v>
          </cell>
          <cell r="D5589" t="str">
            <v xml:space="preserve">FRANKLIN                     </v>
          </cell>
          <cell r="E5589">
            <v>0</v>
          </cell>
          <cell r="G5589">
            <v>8525</v>
          </cell>
          <cell r="H5589" t="str">
            <v>Heating of Buildings (4120)</v>
          </cell>
          <cell r="I5589">
            <v>1034342</v>
          </cell>
          <cell r="J5589">
            <v>0</v>
          </cell>
          <cell r="K5589">
            <v>1034342</v>
          </cell>
          <cell r="L5589">
            <v>1.4793231825630075</v>
          </cell>
          <cell r="M5589">
            <v>171.39339508525413</v>
          </cell>
        </row>
        <row r="5590">
          <cell r="A5590">
            <v>5588</v>
          </cell>
          <cell r="B5590">
            <v>58</v>
          </cell>
          <cell r="C5590">
            <v>101</v>
          </cell>
          <cell r="D5590" t="str">
            <v xml:space="preserve">FRANKLIN                     </v>
          </cell>
          <cell r="E5590">
            <v>0</v>
          </cell>
          <cell r="G5590">
            <v>8530</v>
          </cell>
          <cell r="H5590" t="str">
            <v>Utility Services (4130)</v>
          </cell>
          <cell r="I5590">
            <v>1308915</v>
          </cell>
          <cell r="J5590">
            <v>0</v>
          </cell>
          <cell r="K5590">
            <v>1308915</v>
          </cell>
          <cell r="L5590">
            <v>1.8720194128290828</v>
          </cell>
          <cell r="M5590">
            <v>216.89091782796734</v>
          </cell>
        </row>
        <row r="5591">
          <cell r="A5591">
            <v>5589</v>
          </cell>
          <cell r="B5591">
            <v>59</v>
          </cell>
          <cell r="C5591">
            <v>101</v>
          </cell>
          <cell r="D5591" t="str">
            <v xml:space="preserve">FRANKLIN                     </v>
          </cell>
          <cell r="E5591">
            <v>0</v>
          </cell>
          <cell r="G5591">
            <v>8535</v>
          </cell>
          <cell r="H5591" t="str">
            <v>Maintenance of Grounds (4210)</v>
          </cell>
          <cell r="I5591">
            <v>202494</v>
          </cell>
          <cell r="J5591">
            <v>0</v>
          </cell>
          <cell r="K5591">
            <v>202494</v>
          </cell>
          <cell r="L5591">
            <v>0.28960833895357013</v>
          </cell>
          <cell r="M5591">
            <v>33.553828563853585</v>
          </cell>
        </row>
        <row r="5592">
          <cell r="A5592">
            <v>5590</v>
          </cell>
          <cell r="B5592">
            <v>60</v>
          </cell>
          <cell r="C5592">
            <v>101</v>
          </cell>
          <cell r="D5592" t="str">
            <v xml:space="preserve">FRANKLIN                     </v>
          </cell>
          <cell r="E5592">
            <v>0</v>
          </cell>
          <cell r="G5592">
            <v>8540</v>
          </cell>
          <cell r="H5592" t="str">
            <v>Maintenance of Buildings (4220)</v>
          </cell>
          <cell r="I5592">
            <v>646334</v>
          </cell>
          <cell r="J5592">
            <v>0</v>
          </cell>
          <cell r="K5592">
            <v>646334</v>
          </cell>
          <cell r="L5592">
            <v>0.92439141974190253</v>
          </cell>
          <cell r="M5592">
            <v>107.09937198627981</v>
          </cell>
        </row>
        <row r="5593">
          <cell r="A5593">
            <v>5591</v>
          </cell>
          <cell r="B5593">
            <v>61</v>
          </cell>
          <cell r="C5593">
            <v>101</v>
          </cell>
          <cell r="D5593" t="str">
            <v xml:space="preserve">FRANKLIN                     </v>
          </cell>
          <cell r="E5593">
            <v>0</v>
          </cell>
          <cell r="G5593">
            <v>8545</v>
          </cell>
          <cell r="H5593" t="str">
            <v>Building Security System (4225)</v>
          </cell>
          <cell r="I5593">
            <v>3205</v>
          </cell>
          <cell r="J5593">
            <v>0</v>
          </cell>
          <cell r="K5593">
            <v>3205</v>
          </cell>
          <cell r="L5593">
            <v>4.583813477664486E-3</v>
          </cell>
          <cell r="M5593">
            <v>0.53107756549404306</v>
          </cell>
        </row>
        <row r="5594">
          <cell r="A5594">
            <v>5592</v>
          </cell>
          <cell r="B5594">
            <v>62</v>
          </cell>
          <cell r="C5594">
            <v>101</v>
          </cell>
          <cell r="D5594" t="str">
            <v xml:space="preserve">FRANKLIN                     </v>
          </cell>
          <cell r="E5594">
            <v>0</v>
          </cell>
          <cell r="G5594">
            <v>8550</v>
          </cell>
          <cell r="H5594" t="str">
            <v>Maintenance of Equipment (4230)</v>
          </cell>
          <cell r="I5594">
            <v>204026</v>
          </cell>
          <cell r="J5594">
            <v>0</v>
          </cell>
          <cell r="K5594">
            <v>204026</v>
          </cell>
          <cell r="L5594">
            <v>0.29179941609796389</v>
          </cell>
          <cell r="M5594">
            <v>33.807685297188023</v>
          </cell>
        </row>
        <row r="5595">
          <cell r="A5595">
            <v>5593</v>
          </cell>
          <cell r="B5595">
            <v>63</v>
          </cell>
          <cell r="C5595">
            <v>101</v>
          </cell>
          <cell r="D5595" t="str">
            <v xml:space="preserve">FRANKLIN                     </v>
          </cell>
          <cell r="E5595">
            <v>0</v>
          </cell>
          <cell r="G5595">
            <v>8555</v>
          </cell>
          <cell r="H5595" t="str">
            <v xml:space="preserve">Extraordinary Maintenance (4300)   </v>
          </cell>
          <cell r="I5595">
            <v>0</v>
          </cell>
          <cell r="J5595">
            <v>0</v>
          </cell>
          <cell r="K5595">
            <v>0</v>
          </cell>
          <cell r="L5595">
            <v>0</v>
          </cell>
          <cell r="M5595">
            <v>0</v>
          </cell>
        </row>
        <row r="5596">
          <cell r="A5596">
            <v>5594</v>
          </cell>
          <cell r="B5596">
            <v>64</v>
          </cell>
          <cell r="C5596">
            <v>101</v>
          </cell>
          <cell r="D5596" t="str">
            <v xml:space="preserve">FRANKLIN                     </v>
          </cell>
          <cell r="E5596">
            <v>0</v>
          </cell>
          <cell r="G5596">
            <v>8560</v>
          </cell>
          <cell r="H5596" t="str">
            <v>Networking and Telecommunications (4400)</v>
          </cell>
          <cell r="I5596">
            <v>0</v>
          </cell>
          <cell r="J5596">
            <v>0</v>
          </cell>
          <cell r="K5596">
            <v>0</v>
          </cell>
          <cell r="L5596">
            <v>0</v>
          </cell>
          <cell r="M5596">
            <v>0</v>
          </cell>
        </row>
        <row r="5597">
          <cell r="A5597">
            <v>5595</v>
          </cell>
          <cell r="B5597">
            <v>65</v>
          </cell>
          <cell r="C5597">
            <v>101</v>
          </cell>
          <cell r="D5597" t="str">
            <v xml:space="preserve">FRANKLIN                     </v>
          </cell>
          <cell r="E5597">
            <v>0</v>
          </cell>
          <cell r="G5597">
            <v>8565</v>
          </cell>
          <cell r="H5597" t="str">
            <v>Technology Maintenance (4450)</v>
          </cell>
          <cell r="I5597">
            <v>546632</v>
          </cell>
          <cell r="J5597">
            <v>0</v>
          </cell>
          <cell r="K5597">
            <v>546632</v>
          </cell>
          <cell r="L5597">
            <v>0.78179692010068425</v>
          </cell>
          <cell r="M5597">
            <v>90.578468574458569</v>
          </cell>
        </row>
        <row r="5598">
          <cell r="A5598">
            <v>5596</v>
          </cell>
          <cell r="B5598">
            <v>66</v>
          </cell>
          <cell r="C5598">
            <v>101</v>
          </cell>
          <cell r="D5598" t="str">
            <v xml:space="preserve">FRANKLIN                     </v>
          </cell>
          <cell r="E5598">
            <v>13</v>
          </cell>
          <cell r="F5598" t="str">
            <v>Insurance, Retirement Programs and Other</v>
          </cell>
          <cell r="I5598">
            <v>6477786</v>
          </cell>
          <cell r="J5598">
            <v>468385</v>
          </cell>
          <cell r="K5598">
            <v>6946171</v>
          </cell>
          <cell r="L5598">
            <v>9.9344624798634005</v>
          </cell>
          <cell r="M5598">
            <v>1151.0001822731115</v>
          </cell>
        </row>
        <row r="5599">
          <cell r="A5599">
            <v>5597</v>
          </cell>
          <cell r="B5599">
            <v>67</v>
          </cell>
          <cell r="C5599">
            <v>101</v>
          </cell>
          <cell r="D5599" t="str">
            <v xml:space="preserve">FRANKLIN                     </v>
          </cell>
          <cell r="E5599">
            <v>0</v>
          </cell>
          <cell r="G5599">
            <v>8570</v>
          </cell>
          <cell r="H5599" t="str">
            <v>Employer Retirement Contributions (5100)</v>
          </cell>
          <cell r="I5599">
            <v>1880153</v>
          </cell>
          <cell r="J5599">
            <v>191498</v>
          </cell>
          <cell r="K5599">
            <v>2071651</v>
          </cell>
          <cell r="L5599">
            <v>2.9628897893345116</v>
          </cell>
          <cell r="M5599">
            <v>343.27843046280805</v>
          </cell>
        </row>
        <row r="5600">
          <cell r="A5600">
            <v>5598</v>
          </cell>
          <cell r="B5600">
            <v>68</v>
          </cell>
          <cell r="C5600">
            <v>101</v>
          </cell>
          <cell r="D5600" t="str">
            <v xml:space="preserve">FRANKLIN                     </v>
          </cell>
          <cell r="E5600">
            <v>0</v>
          </cell>
          <cell r="G5600">
            <v>8575</v>
          </cell>
          <cell r="H5600" t="str">
            <v>Insurance for Active Employees (5200)</v>
          </cell>
          <cell r="I5600">
            <v>4150581</v>
          </cell>
          <cell r="J5600">
            <v>276887</v>
          </cell>
          <cell r="K5600">
            <v>4427468</v>
          </cell>
          <cell r="L5600">
            <v>6.3321957848137984</v>
          </cell>
          <cell r="M5600">
            <v>733.64397090258331</v>
          </cell>
        </row>
        <row r="5601">
          <cell r="A5601">
            <v>5599</v>
          </cell>
          <cell r="B5601">
            <v>69</v>
          </cell>
          <cell r="C5601">
            <v>101</v>
          </cell>
          <cell r="D5601" t="str">
            <v xml:space="preserve">FRANKLIN                     </v>
          </cell>
          <cell r="E5601">
            <v>0</v>
          </cell>
          <cell r="G5601">
            <v>8580</v>
          </cell>
          <cell r="H5601" t="str">
            <v>Insurance for Retired School Employees (5250)</v>
          </cell>
          <cell r="I5601">
            <v>201867</v>
          </cell>
          <cell r="J5601">
            <v>0</v>
          </cell>
          <cell r="K5601">
            <v>201867</v>
          </cell>
          <cell r="L5601">
            <v>0.28871159915622363</v>
          </cell>
          <cell r="M5601">
            <v>33.44993289035444</v>
          </cell>
        </row>
        <row r="5602">
          <cell r="A5602">
            <v>5600</v>
          </cell>
          <cell r="B5602">
            <v>70</v>
          </cell>
          <cell r="C5602">
            <v>101</v>
          </cell>
          <cell r="D5602" t="str">
            <v xml:space="preserve">FRANKLIN                     </v>
          </cell>
          <cell r="E5602">
            <v>0</v>
          </cell>
          <cell r="G5602">
            <v>8585</v>
          </cell>
          <cell r="H5602" t="str">
            <v>Other Non-Employee Insurance (5260)</v>
          </cell>
          <cell r="I5602">
            <v>122832</v>
          </cell>
          <cell r="J5602">
            <v>0</v>
          </cell>
          <cell r="K5602">
            <v>122832</v>
          </cell>
          <cell r="L5602">
            <v>0.1756751878591214</v>
          </cell>
          <cell r="M5602">
            <v>20.353609836119904</v>
          </cell>
        </row>
        <row r="5603">
          <cell r="A5603">
            <v>5601</v>
          </cell>
          <cell r="B5603">
            <v>71</v>
          </cell>
          <cell r="C5603">
            <v>101</v>
          </cell>
          <cell r="D5603" t="str">
            <v xml:space="preserve">FRANKLIN                     </v>
          </cell>
          <cell r="E5603">
            <v>0</v>
          </cell>
          <cell r="G5603">
            <v>8590</v>
          </cell>
          <cell r="H5603" t="str">
            <v xml:space="preserve">Rental Lease of Equipment (5300)   </v>
          </cell>
          <cell r="I5603">
            <v>0</v>
          </cell>
          <cell r="J5603">
            <v>0</v>
          </cell>
          <cell r="K5603">
            <v>0</v>
          </cell>
          <cell r="L5603">
            <v>0</v>
          </cell>
          <cell r="M5603">
            <v>0</v>
          </cell>
        </row>
        <row r="5604">
          <cell r="A5604">
            <v>5602</v>
          </cell>
          <cell r="B5604">
            <v>72</v>
          </cell>
          <cell r="C5604">
            <v>101</v>
          </cell>
          <cell r="D5604" t="str">
            <v xml:space="preserve">FRANKLIN                     </v>
          </cell>
          <cell r="E5604">
            <v>0</v>
          </cell>
          <cell r="G5604">
            <v>8595</v>
          </cell>
          <cell r="H5604" t="str">
            <v>Rental Lease  of Buildings (5350)</v>
          </cell>
          <cell r="I5604">
            <v>39864</v>
          </cell>
          <cell r="J5604">
            <v>0</v>
          </cell>
          <cell r="K5604">
            <v>39864</v>
          </cell>
          <cell r="L5604">
            <v>5.7013772378663667E-2</v>
          </cell>
          <cell r="M5604">
            <v>6.6055775572089024</v>
          </cell>
        </row>
        <row r="5605">
          <cell r="A5605">
            <v>5603</v>
          </cell>
          <cell r="B5605">
            <v>73</v>
          </cell>
          <cell r="C5605">
            <v>101</v>
          </cell>
          <cell r="D5605" t="str">
            <v xml:space="preserve">FRANKLIN                     </v>
          </cell>
          <cell r="E5605">
            <v>0</v>
          </cell>
          <cell r="G5605">
            <v>8600</v>
          </cell>
          <cell r="H5605" t="str">
            <v>Short Term Interest RAN's (5400)</v>
          </cell>
          <cell r="I5605">
            <v>0</v>
          </cell>
          <cell r="J5605">
            <v>0</v>
          </cell>
          <cell r="K5605">
            <v>0</v>
          </cell>
          <cell r="L5605">
            <v>0</v>
          </cell>
          <cell r="M5605">
            <v>0</v>
          </cell>
        </row>
        <row r="5606">
          <cell r="A5606">
            <v>5604</v>
          </cell>
          <cell r="B5606">
            <v>74</v>
          </cell>
          <cell r="C5606">
            <v>101</v>
          </cell>
          <cell r="D5606" t="str">
            <v xml:space="preserve">FRANKLIN                     </v>
          </cell>
          <cell r="E5606">
            <v>0</v>
          </cell>
          <cell r="G5606">
            <v>8610</v>
          </cell>
          <cell r="H5606" t="str">
            <v>Crossing Guards, Inspections, Bank Charges (5500)</v>
          </cell>
          <cell r="I5606">
            <v>82489</v>
          </cell>
          <cell r="J5606">
            <v>0</v>
          </cell>
          <cell r="K5606">
            <v>82489</v>
          </cell>
          <cell r="L5606">
            <v>0.11797634632108137</v>
          </cell>
          <cell r="M5606">
            <v>13.668660624036853</v>
          </cell>
        </row>
        <row r="5607">
          <cell r="A5607">
            <v>5605</v>
          </cell>
          <cell r="B5607">
            <v>75</v>
          </cell>
          <cell r="C5607">
            <v>101</v>
          </cell>
          <cell r="D5607" t="str">
            <v xml:space="preserve">FRANKLIN                     </v>
          </cell>
          <cell r="E5607">
            <v>14</v>
          </cell>
          <cell r="F5607" t="str">
            <v xml:space="preserve">Payments To Out-Of-District Schools </v>
          </cell>
          <cell r="I5607">
            <v>9200484</v>
          </cell>
          <cell r="J5607">
            <v>835238</v>
          </cell>
          <cell r="K5607">
            <v>10035722</v>
          </cell>
          <cell r="L5607">
            <v>14.353159988048047</v>
          </cell>
          <cell r="M5607">
            <v>19908.196786351913</v>
          </cell>
        </row>
        <row r="5608">
          <cell r="A5608">
            <v>5606</v>
          </cell>
          <cell r="B5608">
            <v>76</v>
          </cell>
          <cell r="C5608">
            <v>101</v>
          </cell>
          <cell r="D5608" t="str">
            <v xml:space="preserve">FRANKLIN                     </v>
          </cell>
          <cell r="E5608">
            <v>15</v>
          </cell>
          <cell r="F5608" t="str">
            <v>Tuition To Other Schools (9000)</v>
          </cell>
          <cell r="G5608" t="str">
            <v xml:space="preserve"> </v>
          </cell>
          <cell r="I5608">
            <v>8075568</v>
          </cell>
          <cell r="J5608">
            <v>835238</v>
          </cell>
          <cell r="K5608">
            <v>8910806</v>
          </cell>
          <cell r="L5608">
            <v>12.74429723546133</v>
          </cell>
          <cell r="M5608">
            <v>17676.663360444356</v>
          </cell>
        </row>
        <row r="5609">
          <cell r="A5609">
            <v>5607</v>
          </cell>
          <cell r="B5609">
            <v>77</v>
          </cell>
          <cell r="C5609">
            <v>101</v>
          </cell>
          <cell r="D5609" t="str">
            <v xml:space="preserve">FRANKLIN                     </v>
          </cell>
          <cell r="E5609">
            <v>16</v>
          </cell>
          <cell r="F5609" t="str">
            <v>Out-of-District Transportation (3300)</v>
          </cell>
          <cell r="I5609">
            <v>1124916</v>
          </cell>
          <cell r="K5609">
            <v>1124916</v>
          </cell>
          <cell r="L5609">
            <v>1.6088627525867154</v>
          </cell>
          <cell r="M5609">
            <v>2231.533425907558</v>
          </cell>
        </row>
        <row r="5610">
          <cell r="A5610">
            <v>5608</v>
          </cell>
          <cell r="B5610">
            <v>78</v>
          </cell>
          <cell r="C5610">
            <v>101</v>
          </cell>
          <cell r="D5610" t="str">
            <v xml:space="preserve">FRANKLIN                     </v>
          </cell>
          <cell r="E5610">
            <v>17</v>
          </cell>
          <cell r="F5610" t="str">
            <v>TOTAL EXPENDITURES</v>
          </cell>
          <cell r="I5610">
            <v>61520530</v>
          </cell>
          <cell r="J5610">
            <v>8399418</v>
          </cell>
          <cell r="K5610">
            <v>69919948</v>
          </cell>
          <cell r="L5610">
            <v>100</v>
          </cell>
          <cell r="M5610">
            <v>10692.758525768466</v>
          </cell>
        </row>
        <row r="5611">
          <cell r="A5611">
            <v>5609</v>
          </cell>
          <cell r="B5611">
            <v>79</v>
          </cell>
          <cell r="C5611">
            <v>101</v>
          </cell>
          <cell r="D5611" t="str">
            <v xml:space="preserve">FRANKLIN                     </v>
          </cell>
          <cell r="E5611">
            <v>18</v>
          </cell>
          <cell r="F5611" t="str">
            <v>percentage of overall spending from the general fund</v>
          </cell>
          <cell r="I5611">
            <v>87.987093468662195</v>
          </cell>
        </row>
        <row r="5612">
          <cell r="A5612">
            <v>5610</v>
          </cell>
          <cell r="B5612">
            <v>1</v>
          </cell>
          <cell r="C5612">
            <v>102</v>
          </cell>
          <cell r="D5612" t="str">
            <v xml:space="preserve">FREETOWN                     </v>
          </cell>
          <cell r="E5612">
            <v>1</v>
          </cell>
          <cell r="F5612" t="str">
            <v>In-District FTE Average Membership</v>
          </cell>
          <cell r="G5612" t="str">
            <v xml:space="preserve"> </v>
          </cell>
        </row>
        <row r="5613">
          <cell r="A5613">
            <v>5611</v>
          </cell>
          <cell r="B5613">
            <v>2</v>
          </cell>
          <cell r="C5613">
            <v>102</v>
          </cell>
          <cell r="D5613" t="str">
            <v xml:space="preserve">FREETOWN                     </v>
          </cell>
          <cell r="E5613">
            <v>2</v>
          </cell>
          <cell r="F5613" t="str">
            <v>Out-of-District FTE Average Membership</v>
          </cell>
          <cell r="G5613" t="str">
            <v xml:space="preserve"> </v>
          </cell>
        </row>
        <row r="5614">
          <cell r="A5614">
            <v>5612</v>
          </cell>
          <cell r="B5614">
            <v>3</v>
          </cell>
          <cell r="C5614">
            <v>102</v>
          </cell>
          <cell r="D5614" t="str">
            <v xml:space="preserve">FREETOWN                     </v>
          </cell>
          <cell r="E5614">
            <v>3</v>
          </cell>
          <cell r="F5614" t="str">
            <v>Total FTE Average Membership</v>
          </cell>
          <cell r="G5614" t="str">
            <v xml:space="preserve"> </v>
          </cell>
        </row>
        <row r="5615">
          <cell r="A5615">
            <v>5613</v>
          </cell>
          <cell r="B5615">
            <v>4</v>
          </cell>
          <cell r="C5615">
            <v>102</v>
          </cell>
          <cell r="D5615" t="str">
            <v xml:space="preserve">FREETOWN                     </v>
          </cell>
          <cell r="E5615">
            <v>4</v>
          </cell>
          <cell r="F5615" t="str">
            <v>Administration</v>
          </cell>
          <cell r="G5615" t="str">
            <v xml:space="preserve"> </v>
          </cell>
          <cell r="I5615">
            <v>325410</v>
          </cell>
          <cell r="J5615">
            <v>0</v>
          </cell>
          <cell r="K5615">
            <v>325410</v>
          </cell>
          <cell r="L5615">
            <v>4.3120554820190558</v>
          </cell>
          <cell r="M5615">
            <v>581.19307019110556</v>
          </cell>
        </row>
        <row r="5616">
          <cell r="A5616">
            <v>5614</v>
          </cell>
          <cell r="B5616">
            <v>5</v>
          </cell>
          <cell r="C5616">
            <v>102</v>
          </cell>
          <cell r="D5616" t="str">
            <v xml:space="preserve">FREETOWN                     </v>
          </cell>
          <cell r="E5616">
            <v>0</v>
          </cell>
          <cell r="G5616">
            <v>8300</v>
          </cell>
          <cell r="H5616" t="str">
            <v>School Committee (1110)</v>
          </cell>
          <cell r="I5616">
            <v>11753</v>
          </cell>
          <cell r="J5616">
            <v>0</v>
          </cell>
          <cell r="K5616">
            <v>11753</v>
          </cell>
          <cell r="L5616">
            <v>0.15574072118303053</v>
          </cell>
          <cell r="M5616">
            <v>20.991248437220932</v>
          </cell>
        </row>
        <row r="5617">
          <cell r="A5617">
            <v>5615</v>
          </cell>
          <cell r="B5617">
            <v>6</v>
          </cell>
          <cell r="C5617">
            <v>102</v>
          </cell>
          <cell r="D5617" t="str">
            <v xml:space="preserve">FREETOWN                     </v>
          </cell>
          <cell r="E5617">
            <v>0</v>
          </cell>
          <cell r="G5617">
            <v>8305</v>
          </cell>
          <cell r="H5617" t="str">
            <v>Superintendent (1210)</v>
          </cell>
          <cell r="I5617">
            <v>41327</v>
          </cell>
          <cell r="J5617">
            <v>0</v>
          </cell>
          <cell r="K5617">
            <v>41327</v>
          </cell>
          <cell r="L5617">
            <v>0.54763011863618671</v>
          </cell>
          <cell r="M5617">
            <v>73.811394891945</v>
          </cell>
        </row>
        <row r="5618">
          <cell r="A5618">
            <v>5616</v>
          </cell>
          <cell r="B5618">
            <v>7</v>
          </cell>
          <cell r="C5618">
            <v>102</v>
          </cell>
          <cell r="D5618" t="str">
            <v xml:space="preserve">FREETOWN                     </v>
          </cell>
          <cell r="E5618">
            <v>0</v>
          </cell>
          <cell r="G5618">
            <v>8310</v>
          </cell>
          <cell r="H5618" t="str">
            <v>Assistant Superintendents (1220)</v>
          </cell>
          <cell r="I5618">
            <v>0</v>
          </cell>
          <cell r="J5618">
            <v>0</v>
          </cell>
          <cell r="K5618">
            <v>0</v>
          </cell>
          <cell r="L5618">
            <v>0</v>
          </cell>
          <cell r="M5618">
            <v>0</v>
          </cell>
        </row>
        <row r="5619">
          <cell r="A5619">
            <v>5617</v>
          </cell>
          <cell r="B5619">
            <v>8</v>
          </cell>
          <cell r="C5619">
            <v>102</v>
          </cell>
          <cell r="D5619" t="str">
            <v xml:space="preserve">FREETOWN                     </v>
          </cell>
          <cell r="E5619">
            <v>0</v>
          </cell>
          <cell r="G5619">
            <v>8315</v>
          </cell>
          <cell r="H5619" t="str">
            <v>Other District-Wide Administration (1230)</v>
          </cell>
          <cell r="I5619">
            <v>0</v>
          </cell>
          <cell r="J5619">
            <v>0</v>
          </cell>
          <cell r="K5619">
            <v>0</v>
          </cell>
          <cell r="L5619">
            <v>0</v>
          </cell>
          <cell r="M5619">
            <v>0</v>
          </cell>
        </row>
        <row r="5620">
          <cell r="A5620">
            <v>5618</v>
          </cell>
          <cell r="B5620">
            <v>9</v>
          </cell>
          <cell r="C5620">
            <v>102</v>
          </cell>
          <cell r="D5620" t="str">
            <v xml:space="preserve">FREETOWN                     </v>
          </cell>
          <cell r="E5620">
            <v>0</v>
          </cell>
          <cell r="G5620">
            <v>8320</v>
          </cell>
          <cell r="H5620" t="str">
            <v>Business and Finance (1410)</v>
          </cell>
          <cell r="I5620">
            <v>224026</v>
          </cell>
          <cell r="J5620">
            <v>0</v>
          </cell>
          <cell r="K5620">
            <v>224026</v>
          </cell>
          <cell r="L5620">
            <v>2.9686012765889216</v>
          </cell>
          <cell r="M5620">
            <v>400.11787819253442</v>
          </cell>
        </row>
        <row r="5621">
          <cell r="A5621">
            <v>5619</v>
          </cell>
          <cell r="B5621">
            <v>10</v>
          </cell>
          <cell r="C5621">
            <v>102</v>
          </cell>
          <cell r="D5621" t="str">
            <v xml:space="preserve">FREETOWN                     </v>
          </cell>
          <cell r="E5621">
            <v>0</v>
          </cell>
          <cell r="G5621">
            <v>8325</v>
          </cell>
          <cell r="H5621" t="str">
            <v>Human Resources and Benefits (1420)</v>
          </cell>
          <cell r="I5621">
            <v>20603</v>
          </cell>
          <cell r="J5621">
            <v>0</v>
          </cell>
          <cell r="K5621">
            <v>20603</v>
          </cell>
          <cell r="L5621">
            <v>0.27301336497353679</v>
          </cell>
          <cell r="M5621">
            <v>36.797642436149317</v>
          </cell>
        </row>
        <row r="5622">
          <cell r="A5622">
            <v>5620</v>
          </cell>
          <cell r="B5622">
            <v>11</v>
          </cell>
          <cell r="C5622">
            <v>102</v>
          </cell>
          <cell r="D5622" t="str">
            <v xml:space="preserve">FREETOWN                     </v>
          </cell>
          <cell r="E5622">
            <v>0</v>
          </cell>
          <cell r="G5622">
            <v>8330</v>
          </cell>
          <cell r="H5622" t="str">
            <v>Legal Service For School Committee (1430)</v>
          </cell>
          <cell r="I5622">
            <v>630</v>
          </cell>
          <cell r="J5622">
            <v>0</v>
          </cell>
          <cell r="K5622">
            <v>630</v>
          </cell>
          <cell r="L5622">
            <v>8.3482221003411249E-3</v>
          </cell>
          <cell r="M5622">
            <v>1.1252009287372746</v>
          </cell>
        </row>
        <row r="5623">
          <cell r="A5623">
            <v>5621</v>
          </cell>
          <cell r="B5623">
            <v>12</v>
          </cell>
          <cell r="C5623">
            <v>102</v>
          </cell>
          <cell r="D5623" t="str">
            <v xml:space="preserve">FREETOWN                     </v>
          </cell>
          <cell r="E5623">
            <v>0</v>
          </cell>
          <cell r="G5623">
            <v>8335</v>
          </cell>
          <cell r="H5623" t="str">
            <v>Legal Settlements (1435)</v>
          </cell>
          <cell r="I5623">
            <v>0</v>
          </cell>
          <cell r="J5623">
            <v>0</v>
          </cell>
          <cell r="K5623">
            <v>0</v>
          </cell>
          <cell r="L5623">
            <v>0</v>
          </cell>
          <cell r="M5623">
            <v>0</v>
          </cell>
        </row>
        <row r="5624">
          <cell r="A5624">
            <v>5622</v>
          </cell>
          <cell r="B5624">
            <v>13</v>
          </cell>
          <cell r="C5624">
            <v>102</v>
          </cell>
          <cell r="D5624" t="str">
            <v xml:space="preserve">FREETOWN                     </v>
          </cell>
          <cell r="E5624">
            <v>0</v>
          </cell>
          <cell r="G5624">
            <v>8340</v>
          </cell>
          <cell r="H5624" t="str">
            <v>District-wide Information Mgmt and Tech (1450)</v>
          </cell>
          <cell r="I5624">
            <v>27071</v>
          </cell>
          <cell r="J5624">
            <v>0</v>
          </cell>
          <cell r="K5624">
            <v>27071</v>
          </cell>
          <cell r="L5624">
            <v>0.35872177853703902</v>
          </cell>
          <cell r="M5624">
            <v>48.349705304518665</v>
          </cell>
        </row>
        <row r="5625">
          <cell r="A5625">
            <v>5623</v>
          </cell>
          <cell r="B5625">
            <v>14</v>
          </cell>
          <cell r="C5625">
            <v>102</v>
          </cell>
          <cell r="D5625" t="str">
            <v xml:space="preserve">FREETOWN                     </v>
          </cell>
          <cell r="E5625">
            <v>5</v>
          </cell>
          <cell r="F5625" t="str">
            <v xml:space="preserve">Instructional Leadership </v>
          </cell>
          <cell r="I5625">
            <v>231901</v>
          </cell>
          <cell r="J5625">
            <v>0</v>
          </cell>
          <cell r="K5625">
            <v>231901</v>
          </cell>
          <cell r="L5625">
            <v>3.072954052843186</v>
          </cell>
          <cell r="M5625">
            <v>414.18288980175032</v>
          </cell>
        </row>
        <row r="5626">
          <cell r="A5626">
            <v>5624</v>
          </cell>
          <cell r="B5626">
            <v>15</v>
          </cell>
          <cell r="C5626">
            <v>102</v>
          </cell>
          <cell r="D5626" t="str">
            <v xml:space="preserve">FREETOWN                     </v>
          </cell>
          <cell r="E5626">
            <v>0</v>
          </cell>
          <cell r="G5626">
            <v>8345</v>
          </cell>
          <cell r="H5626" t="str">
            <v>Curriculum Directors  (Supervisory) (2110)</v>
          </cell>
          <cell r="I5626">
            <v>55211</v>
          </cell>
          <cell r="J5626">
            <v>0</v>
          </cell>
          <cell r="K5626">
            <v>55211</v>
          </cell>
          <cell r="L5626">
            <v>0.73160903235227592</v>
          </cell>
          <cell r="M5626">
            <v>98.608680121450263</v>
          </cell>
        </row>
        <row r="5627">
          <cell r="A5627">
            <v>5625</v>
          </cell>
          <cell r="B5627">
            <v>16</v>
          </cell>
          <cell r="C5627">
            <v>102</v>
          </cell>
          <cell r="D5627" t="str">
            <v xml:space="preserve">FREETOWN                     </v>
          </cell>
          <cell r="E5627">
            <v>0</v>
          </cell>
          <cell r="G5627">
            <v>8350</v>
          </cell>
          <cell r="H5627" t="str">
            <v>Department Heads  (Non-Supervisory) (2120)</v>
          </cell>
          <cell r="I5627">
            <v>0</v>
          </cell>
          <cell r="J5627">
            <v>0</v>
          </cell>
          <cell r="K5627">
            <v>0</v>
          </cell>
          <cell r="L5627">
            <v>0</v>
          </cell>
          <cell r="M5627">
            <v>0</v>
          </cell>
        </row>
        <row r="5628">
          <cell r="A5628">
            <v>5626</v>
          </cell>
          <cell r="B5628">
            <v>17</v>
          </cell>
          <cell r="C5628">
            <v>102</v>
          </cell>
          <cell r="D5628" t="str">
            <v xml:space="preserve">FREETOWN                     </v>
          </cell>
          <cell r="E5628">
            <v>0</v>
          </cell>
          <cell r="G5628">
            <v>8355</v>
          </cell>
          <cell r="H5628" t="str">
            <v>School Leadership-Building (2210)</v>
          </cell>
          <cell r="I5628">
            <v>174685</v>
          </cell>
          <cell r="J5628">
            <v>0</v>
          </cell>
          <cell r="K5628">
            <v>174685</v>
          </cell>
          <cell r="L5628">
            <v>2.3147764723779196</v>
          </cell>
          <cell r="M5628">
            <v>311.99321307376317</v>
          </cell>
        </row>
        <row r="5629">
          <cell r="A5629">
            <v>5627</v>
          </cell>
          <cell r="B5629">
            <v>18</v>
          </cell>
          <cell r="C5629">
            <v>102</v>
          </cell>
          <cell r="D5629" t="str">
            <v xml:space="preserve">FREETOWN                     </v>
          </cell>
          <cell r="E5629">
            <v>0</v>
          </cell>
          <cell r="G5629">
            <v>8360</v>
          </cell>
          <cell r="H5629" t="str">
            <v>Curriculum Leaders/Dept Heads-Building Level (2220)</v>
          </cell>
          <cell r="I5629">
            <v>0</v>
          </cell>
          <cell r="J5629">
            <v>0</v>
          </cell>
          <cell r="K5629">
            <v>0</v>
          </cell>
          <cell r="L5629">
            <v>0</v>
          </cell>
          <cell r="M5629">
            <v>0</v>
          </cell>
        </row>
        <row r="5630">
          <cell r="A5630">
            <v>5628</v>
          </cell>
          <cell r="B5630">
            <v>19</v>
          </cell>
          <cell r="C5630">
            <v>102</v>
          </cell>
          <cell r="D5630" t="str">
            <v xml:space="preserve">FREETOWN                     </v>
          </cell>
          <cell r="E5630">
            <v>0</v>
          </cell>
          <cell r="G5630">
            <v>8365</v>
          </cell>
          <cell r="H5630" t="str">
            <v>Building Technology (2250)</v>
          </cell>
          <cell r="I5630">
            <v>2005</v>
          </cell>
          <cell r="J5630">
            <v>0</v>
          </cell>
          <cell r="K5630">
            <v>2005</v>
          </cell>
          <cell r="L5630">
            <v>2.6568548112990403E-2</v>
          </cell>
          <cell r="M5630">
            <v>3.5809966065368819</v>
          </cell>
        </row>
        <row r="5631">
          <cell r="A5631">
            <v>5629</v>
          </cell>
          <cell r="B5631">
            <v>20</v>
          </cell>
          <cell r="C5631">
            <v>102</v>
          </cell>
          <cell r="D5631" t="str">
            <v xml:space="preserve">FREETOWN                     </v>
          </cell>
          <cell r="E5631">
            <v>0</v>
          </cell>
          <cell r="G5631">
            <v>8380</v>
          </cell>
          <cell r="H5631" t="str">
            <v>Instructional Coordinators and Team Leaders (2315)</v>
          </cell>
          <cell r="I5631">
            <v>0</v>
          </cell>
          <cell r="J5631">
            <v>0</v>
          </cell>
          <cell r="K5631">
            <v>0</v>
          </cell>
          <cell r="L5631">
            <v>0</v>
          </cell>
          <cell r="M5631">
            <v>0</v>
          </cell>
        </row>
        <row r="5632">
          <cell r="A5632">
            <v>5630</v>
          </cell>
          <cell r="B5632">
            <v>21</v>
          </cell>
          <cell r="C5632">
            <v>102</v>
          </cell>
          <cell r="D5632" t="str">
            <v xml:space="preserve">FREETOWN                     </v>
          </cell>
          <cell r="E5632">
            <v>6</v>
          </cell>
          <cell r="F5632" t="str">
            <v>Classroom and Specialist Teachers</v>
          </cell>
          <cell r="I5632">
            <v>1560902</v>
          </cell>
          <cell r="J5632">
            <v>183014</v>
          </cell>
          <cell r="K5632">
            <v>1743916</v>
          </cell>
          <cell r="L5632">
            <v>23.108885860854748</v>
          </cell>
          <cell r="M5632">
            <v>3114.6919092695125</v>
          </cell>
        </row>
        <row r="5633">
          <cell r="A5633">
            <v>5631</v>
          </cell>
          <cell r="B5633">
            <v>22</v>
          </cell>
          <cell r="C5633">
            <v>102</v>
          </cell>
          <cell r="D5633" t="str">
            <v xml:space="preserve">FREETOWN                     </v>
          </cell>
          <cell r="E5633">
            <v>0</v>
          </cell>
          <cell r="G5633">
            <v>8370</v>
          </cell>
          <cell r="H5633" t="str">
            <v>Teachers, Classroom (2305)</v>
          </cell>
          <cell r="I5633">
            <v>1546225</v>
          </cell>
          <cell r="J5633">
            <v>183014</v>
          </cell>
          <cell r="K5633">
            <v>1729239</v>
          </cell>
          <cell r="L5633">
            <v>22.914398788209184</v>
          </cell>
          <cell r="M5633">
            <v>3088.4782996963745</v>
          </cell>
        </row>
        <row r="5634">
          <cell r="A5634">
            <v>5632</v>
          </cell>
          <cell r="B5634">
            <v>23</v>
          </cell>
          <cell r="C5634">
            <v>102</v>
          </cell>
          <cell r="D5634" t="str">
            <v xml:space="preserve">FREETOWN                     </v>
          </cell>
          <cell r="E5634">
            <v>0</v>
          </cell>
          <cell r="G5634">
            <v>8375</v>
          </cell>
          <cell r="H5634" t="str">
            <v>Teachers, Specialists  (2310)</v>
          </cell>
          <cell r="I5634">
            <v>14677</v>
          </cell>
          <cell r="J5634">
            <v>0</v>
          </cell>
          <cell r="K5634">
            <v>14677</v>
          </cell>
          <cell r="L5634">
            <v>0.19448707264556617</v>
          </cell>
          <cell r="M5634">
            <v>26.213609573138061</v>
          </cell>
        </row>
        <row r="5635">
          <cell r="A5635">
            <v>5633</v>
          </cell>
          <cell r="B5635">
            <v>24</v>
          </cell>
          <cell r="C5635">
            <v>102</v>
          </cell>
          <cell r="D5635" t="str">
            <v xml:space="preserve">FREETOWN                     </v>
          </cell>
          <cell r="E5635">
            <v>7</v>
          </cell>
          <cell r="F5635" t="str">
            <v>Other Teaching Services</v>
          </cell>
          <cell r="I5635">
            <v>433169</v>
          </cell>
          <cell r="J5635">
            <v>17101</v>
          </cell>
          <cell r="K5635">
            <v>450270</v>
          </cell>
          <cell r="L5635">
            <v>5.9665935954295204</v>
          </cell>
          <cell r="M5635">
            <v>804.19717806751214</v>
          </cell>
        </row>
        <row r="5636">
          <cell r="A5636">
            <v>5634</v>
          </cell>
          <cell r="B5636">
            <v>25</v>
          </cell>
          <cell r="C5636">
            <v>102</v>
          </cell>
          <cell r="D5636" t="str">
            <v xml:space="preserve">FREETOWN                     </v>
          </cell>
          <cell r="E5636">
            <v>0</v>
          </cell>
          <cell r="G5636">
            <v>8385</v>
          </cell>
          <cell r="H5636" t="str">
            <v>Medical/ Therapeutic Services (2320)</v>
          </cell>
          <cell r="I5636">
            <v>70399</v>
          </cell>
          <cell r="J5636">
            <v>0</v>
          </cell>
          <cell r="K5636">
            <v>70399</v>
          </cell>
          <cell r="L5636">
            <v>0.93286744070145211</v>
          </cell>
          <cell r="M5636">
            <v>125.73495267011967</v>
          </cell>
        </row>
        <row r="5637">
          <cell r="A5637">
            <v>5635</v>
          </cell>
          <cell r="B5637">
            <v>26</v>
          </cell>
          <cell r="C5637">
            <v>102</v>
          </cell>
          <cell r="D5637" t="str">
            <v xml:space="preserve">FREETOWN                     </v>
          </cell>
          <cell r="E5637">
            <v>0</v>
          </cell>
          <cell r="G5637">
            <v>8390</v>
          </cell>
          <cell r="H5637" t="str">
            <v>Substitute Teachers (2325)</v>
          </cell>
          <cell r="I5637">
            <v>72758</v>
          </cell>
          <cell r="J5637">
            <v>2319</v>
          </cell>
          <cell r="K5637">
            <v>75077</v>
          </cell>
          <cell r="L5637">
            <v>0.9948563025830327</v>
          </cell>
          <cell r="M5637">
            <v>134.090016074299</v>
          </cell>
        </row>
        <row r="5638">
          <cell r="A5638">
            <v>5636</v>
          </cell>
          <cell r="B5638">
            <v>27</v>
          </cell>
          <cell r="C5638">
            <v>102</v>
          </cell>
          <cell r="D5638" t="str">
            <v xml:space="preserve">FREETOWN                     </v>
          </cell>
          <cell r="E5638">
            <v>0</v>
          </cell>
          <cell r="G5638">
            <v>8395</v>
          </cell>
          <cell r="H5638" t="str">
            <v>Non-Clerical Paraprofs./Instructional Assistants (2330)</v>
          </cell>
          <cell r="I5638">
            <v>226932</v>
          </cell>
          <cell r="J5638">
            <v>14782</v>
          </cell>
          <cell r="K5638">
            <v>241714</v>
          </cell>
          <cell r="L5638">
            <v>3.2029875504156422</v>
          </cell>
          <cell r="M5638">
            <v>431.70923379174855</v>
          </cell>
        </row>
        <row r="5639">
          <cell r="A5639">
            <v>5637</v>
          </cell>
          <cell r="B5639">
            <v>28</v>
          </cell>
          <cell r="C5639">
            <v>102</v>
          </cell>
          <cell r="D5639" t="str">
            <v xml:space="preserve">FREETOWN                     </v>
          </cell>
          <cell r="E5639">
            <v>0</v>
          </cell>
          <cell r="G5639">
            <v>8400</v>
          </cell>
          <cell r="H5639" t="str">
            <v>Librarians and Media Center Directors (2340)</v>
          </cell>
          <cell r="I5639">
            <v>63080</v>
          </cell>
          <cell r="J5639">
            <v>0</v>
          </cell>
          <cell r="K5639">
            <v>63080</v>
          </cell>
          <cell r="L5639">
            <v>0.83588230172939382</v>
          </cell>
          <cell r="M5639">
            <v>112.66297553134488</v>
          </cell>
        </row>
        <row r="5640">
          <cell r="A5640">
            <v>5638</v>
          </cell>
          <cell r="B5640">
            <v>29</v>
          </cell>
          <cell r="C5640">
            <v>102</v>
          </cell>
          <cell r="D5640" t="str">
            <v xml:space="preserve">FREETOWN                     </v>
          </cell>
          <cell r="E5640">
            <v>8</v>
          </cell>
          <cell r="F5640" t="str">
            <v>Professional Development</v>
          </cell>
          <cell r="I5640">
            <v>27096</v>
          </cell>
          <cell r="J5640">
            <v>10762</v>
          </cell>
          <cell r="K5640">
            <v>37858</v>
          </cell>
          <cell r="L5640">
            <v>0.50166189249954651</v>
          </cell>
          <cell r="M5640">
            <v>67.615645651009118</v>
          </cell>
        </row>
        <row r="5641">
          <cell r="A5641">
            <v>5639</v>
          </cell>
          <cell r="B5641">
            <v>30</v>
          </cell>
          <cell r="C5641">
            <v>102</v>
          </cell>
          <cell r="D5641" t="str">
            <v xml:space="preserve">FREETOWN                     </v>
          </cell>
          <cell r="E5641">
            <v>0</v>
          </cell>
          <cell r="G5641">
            <v>8405</v>
          </cell>
          <cell r="H5641" t="str">
            <v>Professional Development Leadership (2351)</v>
          </cell>
          <cell r="I5641">
            <v>6426</v>
          </cell>
          <cell r="J5641">
            <v>95</v>
          </cell>
          <cell r="K5641">
            <v>6521</v>
          </cell>
          <cell r="L5641">
            <v>8.641072431162615E-2</v>
          </cell>
          <cell r="M5641">
            <v>11.6467226290409</v>
          </cell>
        </row>
        <row r="5642">
          <cell r="A5642">
            <v>5640</v>
          </cell>
          <cell r="B5642">
            <v>31</v>
          </cell>
          <cell r="C5642">
            <v>102</v>
          </cell>
          <cell r="D5642" t="str">
            <v xml:space="preserve">FREETOWN                     </v>
          </cell>
          <cell r="E5642">
            <v>0</v>
          </cell>
          <cell r="G5642">
            <v>8410</v>
          </cell>
          <cell r="H5642" t="str">
            <v>Teacher/Instructional Staff-Professional Days (2353)</v>
          </cell>
          <cell r="I5642">
            <v>0</v>
          </cell>
          <cell r="J5642">
            <v>0</v>
          </cell>
          <cell r="K5642">
            <v>0</v>
          </cell>
          <cell r="L5642">
            <v>0</v>
          </cell>
          <cell r="M5642">
            <v>0</v>
          </cell>
        </row>
        <row r="5643">
          <cell r="A5643">
            <v>5641</v>
          </cell>
          <cell r="B5643">
            <v>32</v>
          </cell>
          <cell r="C5643">
            <v>102</v>
          </cell>
          <cell r="D5643" t="str">
            <v xml:space="preserve">FREETOWN                     </v>
          </cell>
          <cell r="E5643">
            <v>0</v>
          </cell>
          <cell r="G5643">
            <v>8415</v>
          </cell>
          <cell r="H5643" t="str">
            <v>Substitutes for Instructional Staff at Prof. Dev. (2355)</v>
          </cell>
          <cell r="I5643">
            <v>15939</v>
          </cell>
          <cell r="J5643">
            <v>0</v>
          </cell>
          <cell r="K5643">
            <v>15939</v>
          </cell>
          <cell r="L5643">
            <v>0.21121001913863044</v>
          </cell>
          <cell r="M5643">
            <v>28.467583497053045</v>
          </cell>
        </row>
        <row r="5644">
          <cell r="A5644">
            <v>5642</v>
          </cell>
          <cell r="B5644">
            <v>33</v>
          </cell>
          <cell r="C5644">
            <v>102</v>
          </cell>
          <cell r="D5644" t="str">
            <v xml:space="preserve">FREETOWN                     </v>
          </cell>
          <cell r="E5644">
            <v>0</v>
          </cell>
          <cell r="G5644">
            <v>8420</v>
          </cell>
          <cell r="H5644" t="str">
            <v>Prof. Dev.  Stipends, Providers and Expenses (2357)</v>
          </cell>
          <cell r="I5644">
            <v>4731</v>
          </cell>
          <cell r="J5644">
            <v>10667</v>
          </cell>
          <cell r="K5644">
            <v>15398</v>
          </cell>
          <cell r="L5644">
            <v>0.20404114904928988</v>
          </cell>
          <cell r="M5644">
            <v>27.501339524915164</v>
          </cell>
        </row>
        <row r="5645">
          <cell r="A5645">
            <v>5643</v>
          </cell>
          <cell r="B5645">
            <v>34</v>
          </cell>
          <cell r="C5645">
            <v>102</v>
          </cell>
          <cell r="D5645" t="str">
            <v xml:space="preserve">FREETOWN                     </v>
          </cell>
          <cell r="E5645">
            <v>9</v>
          </cell>
          <cell r="F5645" t="str">
            <v>Instructional Materials, Equipment and Technology</v>
          </cell>
          <cell r="I5645">
            <v>39738</v>
          </cell>
          <cell r="J5645">
            <v>0</v>
          </cell>
          <cell r="K5645">
            <v>39738</v>
          </cell>
          <cell r="L5645">
            <v>0.52657404733865965</v>
          </cell>
          <cell r="M5645">
            <v>70.973388105018756</v>
          </cell>
        </row>
        <row r="5646">
          <cell r="A5646">
            <v>5644</v>
          </cell>
          <cell r="B5646">
            <v>35</v>
          </cell>
          <cell r="C5646">
            <v>102</v>
          </cell>
          <cell r="D5646" t="str">
            <v xml:space="preserve">FREETOWN                     </v>
          </cell>
          <cell r="E5646">
            <v>0</v>
          </cell>
          <cell r="G5646">
            <v>8425</v>
          </cell>
          <cell r="H5646" t="str">
            <v>Textbooks &amp; Related Software/Media/Materials (2410)</v>
          </cell>
          <cell r="I5646">
            <v>21227</v>
          </cell>
          <cell r="J5646">
            <v>0</v>
          </cell>
          <cell r="K5646">
            <v>21227</v>
          </cell>
          <cell r="L5646">
            <v>0.28128208019673184</v>
          </cell>
          <cell r="M5646">
            <v>37.912127165565281</v>
          </cell>
        </row>
        <row r="5647">
          <cell r="A5647">
            <v>5645</v>
          </cell>
          <cell r="B5647">
            <v>36</v>
          </cell>
          <cell r="C5647">
            <v>102</v>
          </cell>
          <cell r="D5647" t="str">
            <v xml:space="preserve">FREETOWN                     </v>
          </cell>
          <cell r="E5647">
            <v>0</v>
          </cell>
          <cell r="G5647">
            <v>8430</v>
          </cell>
          <cell r="H5647" t="str">
            <v>Other Instructional Materials (2415)</v>
          </cell>
          <cell r="I5647">
            <v>0</v>
          </cell>
          <cell r="J5647">
            <v>0</v>
          </cell>
          <cell r="K5647">
            <v>0</v>
          </cell>
          <cell r="L5647">
            <v>0</v>
          </cell>
          <cell r="M5647">
            <v>0</v>
          </cell>
        </row>
        <row r="5648">
          <cell r="A5648">
            <v>5646</v>
          </cell>
          <cell r="B5648">
            <v>37</v>
          </cell>
          <cell r="C5648">
            <v>102</v>
          </cell>
          <cell r="D5648" t="str">
            <v xml:space="preserve">FREETOWN                     </v>
          </cell>
          <cell r="E5648">
            <v>0</v>
          </cell>
          <cell r="G5648">
            <v>8435</v>
          </cell>
          <cell r="H5648" t="str">
            <v>Instructional Equipment (2420)</v>
          </cell>
          <cell r="I5648">
            <v>0</v>
          </cell>
          <cell r="J5648">
            <v>0</v>
          </cell>
          <cell r="K5648">
            <v>0</v>
          </cell>
          <cell r="L5648">
            <v>0</v>
          </cell>
          <cell r="M5648">
            <v>0</v>
          </cell>
        </row>
        <row r="5649">
          <cell r="A5649">
            <v>5647</v>
          </cell>
          <cell r="B5649">
            <v>38</v>
          </cell>
          <cell r="C5649">
            <v>102</v>
          </cell>
          <cell r="D5649" t="str">
            <v xml:space="preserve">FREETOWN                     </v>
          </cell>
          <cell r="E5649">
            <v>0</v>
          </cell>
          <cell r="G5649">
            <v>8440</v>
          </cell>
          <cell r="H5649" t="str">
            <v>General Supplies (2430)</v>
          </cell>
          <cell r="I5649">
            <v>18252</v>
          </cell>
          <cell r="J5649">
            <v>0</v>
          </cell>
          <cell r="K5649">
            <v>18252</v>
          </cell>
          <cell r="L5649">
            <v>0.24185992027845429</v>
          </cell>
          <cell r="M5649">
            <v>32.598678335417041</v>
          </cell>
        </row>
        <row r="5650">
          <cell r="A5650">
            <v>5648</v>
          </cell>
          <cell r="B5650">
            <v>39</v>
          </cell>
          <cell r="C5650">
            <v>102</v>
          </cell>
          <cell r="D5650" t="str">
            <v xml:space="preserve">FREETOWN                     </v>
          </cell>
          <cell r="E5650">
            <v>0</v>
          </cell>
          <cell r="G5650">
            <v>8445</v>
          </cell>
          <cell r="H5650" t="str">
            <v>Other Instructional Services (2440)</v>
          </cell>
          <cell r="I5650">
            <v>0</v>
          </cell>
          <cell r="J5650">
            <v>0</v>
          </cell>
          <cell r="K5650">
            <v>0</v>
          </cell>
          <cell r="L5650">
            <v>0</v>
          </cell>
          <cell r="M5650">
            <v>0</v>
          </cell>
        </row>
        <row r="5651">
          <cell r="A5651">
            <v>5649</v>
          </cell>
          <cell r="B5651">
            <v>40</v>
          </cell>
          <cell r="C5651">
            <v>102</v>
          </cell>
          <cell r="D5651" t="str">
            <v xml:space="preserve">FREETOWN                     </v>
          </cell>
          <cell r="E5651">
            <v>0</v>
          </cell>
          <cell r="G5651">
            <v>8450</v>
          </cell>
          <cell r="H5651" t="str">
            <v>Classroom Instructional Technology (2451)</v>
          </cell>
          <cell r="I5651">
            <v>259</v>
          </cell>
          <cell r="J5651">
            <v>0</v>
          </cell>
          <cell r="K5651">
            <v>259</v>
          </cell>
          <cell r="L5651">
            <v>3.4320468634735733E-3</v>
          </cell>
          <cell r="M5651">
            <v>0.46258260403643509</v>
          </cell>
        </row>
        <row r="5652">
          <cell r="A5652">
            <v>5650</v>
          </cell>
          <cell r="B5652">
            <v>41</v>
          </cell>
          <cell r="C5652">
            <v>102</v>
          </cell>
          <cell r="D5652" t="str">
            <v xml:space="preserve">FREETOWN                     </v>
          </cell>
          <cell r="E5652">
            <v>0</v>
          </cell>
          <cell r="G5652">
            <v>8455</v>
          </cell>
          <cell r="H5652" t="str">
            <v>Other Instructional Hardware  (2453)</v>
          </cell>
          <cell r="I5652">
            <v>0</v>
          </cell>
          <cell r="J5652">
            <v>0</v>
          </cell>
          <cell r="K5652">
            <v>0</v>
          </cell>
          <cell r="L5652">
            <v>0</v>
          </cell>
          <cell r="M5652">
            <v>0</v>
          </cell>
        </row>
        <row r="5653">
          <cell r="A5653">
            <v>5651</v>
          </cell>
          <cell r="B5653">
            <v>42</v>
          </cell>
          <cell r="C5653">
            <v>102</v>
          </cell>
          <cell r="D5653" t="str">
            <v xml:space="preserve">FREETOWN                     </v>
          </cell>
          <cell r="E5653">
            <v>0</v>
          </cell>
          <cell r="G5653">
            <v>8460</v>
          </cell>
          <cell r="H5653" t="str">
            <v>Instructional Software (2455)</v>
          </cell>
          <cell r="I5653">
            <v>0</v>
          </cell>
          <cell r="J5653">
            <v>0</v>
          </cell>
          <cell r="K5653">
            <v>0</v>
          </cell>
          <cell r="L5653">
            <v>0</v>
          </cell>
          <cell r="M5653">
            <v>0</v>
          </cell>
        </row>
        <row r="5654">
          <cell r="A5654">
            <v>5652</v>
          </cell>
          <cell r="B5654">
            <v>43</v>
          </cell>
          <cell r="C5654">
            <v>102</v>
          </cell>
          <cell r="D5654" t="str">
            <v xml:space="preserve">FREETOWN                     </v>
          </cell>
          <cell r="E5654">
            <v>10</v>
          </cell>
          <cell r="F5654" t="str">
            <v>Guidance, Counseling and Testing</v>
          </cell>
          <cell r="I5654">
            <v>61728</v>
          </cell>
          <cell r="J5654">
            <v>0</v>
          </cell>
          <cell r="K5654">
            <v>61728</v>
          </cell>
          <cell r="L5654">
            <v>0.81796675207913794</v>
          </cell>
          <cell r="M5654">
            <v>110.24825861761029</v>
          </cell>
        </row>
        <row r="5655">
          <cell r="A5655">
            <v>5653</v>
          </cell>
          <cell r="B5655">
            <v>44</v>
          </cell>
          <cell r="C5655">
            <v>102</v>
          </cell>
          <cell r="D5655" t="str">
            <v xml:space="preserve">FREETOWN                     </v>
          </cell>
          <cell r="E5655">
            <v>0</v>
          </cell>
          <cell r="G5655">
            <v>8465</v>
          </cell>
          <cell r="H5655" t="str">
            <v>Guidance and Adjustment Counselors (2710)</v>
          </cell>
          <cell r="I5655">
            <v>0</v>
          </cell>
          <cell r="J5655">
            <v>0</v>
          </cell>
          <cell r="K5655">
            <v>0</v>
          </cell>
          <cell r="L5655">
            <v>0</v>
          </cell>
          <cell r="M5655">
            <v>0</v>
          </cell>
        </row>
        <row r="5656">
          <cell r="A5656">
            <v>5654</v>
          </cell>
          <cell r="B5656">
            <v>45</v>
          </cell>
          <cell r="C5656">
            <v>102</v>
          </cell>
          <cell r="D5656" t="str">
            <v xml:space="preserve">FREETOWN                     </v>
          </cell>
          <cell r="E5656">
            <v>0</v>
          </cell>
          <cell r="G5656">
            <v>8470</v>
          </cell>
          <cell r="H5656" t="str">
            <v>Testing and Assessment (2720)</v>
          </cell>
          <cell r="I5656">
            <v>0</v>
          </cell>
          <cell r="J5656">
            <v>0</v>
          </cell>
          <cell r="K5656">
            <v>0</v>
          </cell>
          <cell r="L5656">
            <v>0</v>
          </cell>
          <cell r="M5656">
            <v>0</v>
          </cell>
        </row>
        <row r="5657">
          <cell r="A5657">
            <v>5655</v>
          </cell>
          <cell r="B5657">
            <v>46</v>
          </cell>
          <cell r="C5657">
            <v>102</v>
          </cell>
          <cell r="D5657" t="str">
            <v xml:space="preserve">FREETOWN                     </v>
          </cell>
          <cell r="E5657">
            <v>0</v>
          </cell>
          <cell r="G5657">
            <v>8475</v>
          </cell>
          <cell r="H5657" t="str">
            <v>Psychological Services (2800)</v>
          </cell>
          <cell r="I5657">
            <v>61728</v>
          </cell>
          <cell r="J5657">
            <v>0</v>
          </cell>
          <cell r="K5657">
            <v>61728</v>
          </cell>
          <cell r="L5657">
            <v>0.81796675207913794</v>
          </cell>
          <cell r="M5657">
            <v>110.24825861761029</v>
          </cell>
        </row>
        <row r="5658">
          <cell r="A5658">
            <v>5656</v>
          </cell>
          <cell r="B5658">
            <v>47</v>
          </cell>
          <cell r="C5658">
            <v>102</v>
          </cell>
          <cell r="D5658" t="str">
            <v xml:space="preserve">FREETOWN                     </v>
          </cell>
          <cell r="E5658">
            <v>11</v>
          </cell>
          <cell r="F5658" t="str">
            <v>Pupil Services</v>
          </cell>
          <cell r="I5658">
            <v>405508.28</v>
          </cell>
          <cell r="J5658">
            <v>180403</v>
          </cell>
          <cell r="K5658">
            <v>585911.28</v>
          </cell>
          <cell r="L5658">
            <v>7.7639960262462804</v>
          </cell>
          <cell r="M5658">
            <v>1046.4570101803895</v>
          </cell>
        </row>
        <row r="5659">
          <cell r="A5659">
            <v>5657</v>
          </cell>
          <cell r="B5659">
            <v>48</v>
          </cell>
          <cell r="C5659">
            <v>102</v>
          </cell>
          <cell r="D5659" t="str">
            <v xml:space="preserve">FREETOWN                     </v>
          </cell>
          <cell r="E5659">
            <v>0</v>
          </cell>
          <cell r="G5659">
            <v>8485</v>
          </cell>
          <cell r="H5659" t="str">
            <v>Attendance and Parent Liaison Services (3100)</v>
          </cell>
          <cell r="I5659">
            <v>0</v>
          </cell>
          <cell r="J5659">
            <v>0</v>
          </cell>
          <cell r="K5659">
            <v>0</v>
          </cell>
          <cell r="L5659">
            <v>0</v>
          </cell>
          <cell r="M5659">
            <v>0</v>
          </cell>
        </row>
        <row r="5660">
          <cell r="A5660">
            <v>5658</v>
          </cell>
          <cell r="B5660">
            <v>49</v>
          </cell>
          <cell r="C5660">
            <v>102</v>
          </cell>
          <cell r="D5660" t="str">
            <v xml:space="preserve">FREETOWN                     </v>
          </cell>
          <cell r="E5660">
            <v>0</v>
          </cell>
          <cell r="G5660">
            <v>8490</v>
          </cell>
          <cell r="H5660" t="str">
            <v>Medical/Health Services (3200)</v>
          </cell>
          <cell r="I5660">
            <v>56830</v>
          </cell>
          <cell r="J5660">
            <v>0</v>
          </cell>
          <cell r="K5660">
            <v>56830</v>
          </cell>
          <cell r="L5660">
            <v>0.75306263803553353</v>
          </cell>
          <cell r="M5660">
            <v>101.50026790498303</v>
          </cell>
        </row>
        <row r="5661">
          <cell r="A5661">
            <v>5659</v>
          </cell>
          <cell r="B5661">
            <v>50</v>
          </cell>
          <cell r="C5661">
            <v>102</v>
          </cell>
          <cell r="D5661" t="str">
            <v xml:space="preserve">FREETOWN                     </v>
          </cell>
          <cell r="E5661">
            <v>0</v>
          </cell>
          <cell r="G5661">
            <v>8495</v>
          </cell>
          <cell r="H5661" t="str">
            <v>In-District Transportation (3300)</v>
          </cell>
          <cell r="I5661">
            <v>347478.28</v>
          </cell>
          <cell r="J5661">
            <v>0</v>
          </cell>
          <cell r="K5661">
            <v>347478.28</v>
          </cell>
          <cell r="L5661">
            <v>4.6044854864833669</v>
          </cell>
          <cell r="M5661">
            <v>620.6077513841758</v>
          </cell>
        </row>
        <row r="5662">
          <cell r="A5662">
            <v>5660</v>
          </cell>
          <cell r="B5662">
            <v>51</v>
          </cell>
          <cell r="C5662">
            <v>102</v>
          </cell>
          <cell r="D5662" t="str">
            <v xml:space="preserve">FREETOWN                     </v>
          </cell>
          <cell r="E5662">
            <v>0</v>
          </cell>
          <cell r="G5662">
            <v>8500</v>
          </cell>
          <cell r="H5662" t="str">
            <v>Food Salaries and Other Expenses (3400)</v>
          </cell>
          <cell r="I5662">
            <v>0</v>
          </cell>
          <cell r="J5662">
            <v>180403</v>
          </cell>
          <cell r="K5662">
            <v>180403</v>
          </cell>
          <cell r="L5662">
            <v>2.3905465262981584</v>
          </cell>
          <cell r="M5662">
            <v>322.2057510269691</v>
          </cell>
        </row>
        <row r="5663">
          <cell r="A5663">
            <v>5661</v>
          </cell>
          <cell r="B5663">
            <v>52</v>
          </cell>
          <cell r="C5663">
            <v>102</v>
          </cell>
          <cell r="D5663" t="str">
            <v xml:space="preserve">FREETOWN                     </v>
          </cell>
          <cell r="E5663">
            <v>0</v>
          </cell>
          <cell r="G5663">
            <v>8505</v>
          </cell>
          <cell r="H5663" t="str">
            <v>Athletics (3510)</v>
          </cell>
          <cell r="I5663">
            <v>0</v>
          </cell>
          <cell r="J5663">
            <v>0</v>
          </cell>
          <cell r="K5663">
            <v>0</v>
          </cell>
          <cell r="L5663">
            <v>0</v>
          </cell>
          <cell r="M5663">
            <v>0</v>
          </cell>
        </row>
        <row r="5664">
          <cell r="A5664">
            <v>5662</v>
          </cell>
          <cell r="B5664">
            <v>53</v>
          </cell>
          <cell r="C5664">
            <v>102</v>
          </cell>
          <cell r="D5664" t="str">
            <v xml:space="preserve">FREETOWN                     </v>
          </cell>
          <cell r="E5664">
            <v>0</v>
          </cell>
          <cell r="G5664">
            <v>8510</v>
          </cell>
          <cell r="H5664" t="str">
            <v>Other Student Body Activities (3520)</v>
          </cell>
          <cell r="I5664">
            <v>1200</v>
          </cell>
          <cell r="J5664">
            <v>0</v>
          </cell>
          <cell r="K5664">
            <v>1200</v>
          </cell>
          <cell r="L5664">
            <v>1.5901375429221189E-2</v>
          </cell>
          <cell r="M5664">
            <v>2.1432398642614752</v>
          </cell>
        </row>
        <row r="5665">
          <cell r="A5665">
            <v>5663</v>
          </cell>
          <cell r="B5665">
            <v>54</v>
          </cell>
          <cell r="C5665">
            <v>102</v>
          </cell>
          <cell r="D5665" t="str">
            <v xml:space="preserve">FREETOWN                     </v>
          </cell>
          <cell r="E5665">
            <v>0</v>
          </cell>
          <cell r="G5665">
            <v>8515</v>
          </cell>
          <cell r="H5665" t="str">
            <v>School Security  (3600)</v>
          </cell>
          <cell r="I5665">
            <v>0</v>
          </cell>
          <cell r="J5665">
            <v>0</v>
          </cell>
          <cell r="K5665">
            <v>0</v>
          </cell>
          <cell r="L5665">
            <v>0</v>
          </cell>
          <cell r="M5665">
            <v>0</v>
          </cell>
        </row>
        <row r="5666">
          <cell r="A5666">
            <v>5664</v>
          </cell>
          <cell r="B5666">
            <v>55</v>
          </cell>
          <cell r="C5666">
            <v>102</v>
          </cell>
          <cell r="D5666" t="str">
            <v xml:space="preserve">FREETOWN                     </v>
          </cell>
          <cell r="E5666">
            <v>12</v>
          </cell>
          <cell r="F5666" t="str">
            <v>Operations and Maintenance</v>
          </cell>
          <cell r="I5666">
            <v>565960</v>
          </cell>
          <cell r="J5666">
            <v>0</v>
          </cell>
          <cell r="K5666">
            <v>565960</v>
          </cell>
          <cell r="L5666">
            <v>7.4996186982683533</v>
          </cell>
          <cell r="M5666">
            <v>1010.8233613145205</v>
          </cell>
        </row>
        <row r="5667">
          <cell r="A5667">
            <v>5665</v>
          </cell>
          <cell r="B5667">
            <v>56</v>
          </cell>
          <cell r="C5667">
            <v>102</v>
          </cell>
          <cell r="D5667" t="str">
            <v xml:space="preserve">FREETOWN                     </v>
          </cell>
          <cell r="E5667">
            <v>0</v>
          </cell>
          <cell r="G5667">
            <v>8520</v>
          </cell>
          <cell r="H5667" t="str">
            <v>Custodial Services (4110)</v>
          </cell>
          <cell r="I5667">
            <v>199817</v>
          </cell>
          <cell r="J5667">
            <v>0</v>
          </cell>
          <cell r="K5667">
            <v>199817</v>
          </cell>
          <cell r="L5667">
            <v>2.6478042784505753</v>
          </cell>
          <cell r="M5667">
            <v>356.87979996427936</v>
          </cell>
        </row>
        <row r="5668">
          <cell r="A5668">
            <v>5666</v>
          </cell>
          <cell r="B5668">
            <v>57</v>
          </cell>
          <cell r="C5668">
            <v>102</v>
          </cell>
          <cell r="D5668" t="str">
            <v xml:space="preserve">FREETOWN                     </v>
          </cell>
          <cell r="E5668">
            <v>0</v>
          </cell>
          <cell r="G5668">
            <v>8525</v>
          </cell>
          <cell r="H5668" t="str">
            <v>Heating of Buildings (4120)</v>
          </cell>
          <cell r="I5668">
            <v>144189</v>
          </cell>
          <cell r="J5668">
            <v>0</v>
          </cell>
          <cell r="K5668">
            <v>144189</v>
          </cell>
          <cell r="L5668">
            <v>1.9106695181366451</v>
          </cell>
          <cell r="M5668">
            <v>257.52634398999822</v>
          </cell>
        </row>
        <row r="5669">
          <cell r="A5669">
            <v>5667</v>
          </cell>
          <cell r="B5669">
            <v>58</v>
          </cell>
          <cell r="C5669">
            <v>102</v>
          </cell>
          <cell r="D5669" t="str">
            <v xml:space="preserve">FREETOWN                     </v>
          </cell>
          <cell r="E5669">
            <v>0</v>
          </cell>
          <cell r="G5669">
            <v>8530</v>
          </cell>
          <cell r="H5669" t="str">
            <v>Utility Services (4130)</v>
          </cell>
          <cell r="I5669">
            <v>94182</v>
          </cell>
          <cell r="J5669">
            <v>0</v>
          </cell>
          <cell r="K5669">
            <v>94182</v>
          </cell>
          <cell r="L5669">
            <v>1.2480194505624249</v>
          </cell>
          <cell r="M5669">
            <v>168.2121807465619</v>
          </cell>
        </row>
        <row r="5670">
          <cell r="A5670">
            <v>5668</v>
          </cell>
          <cell r="B5670">
            <v>59</v>
          </cell>
          <cell r="C5670">
            <v>102</v>
          </cell>
          <cell r="D5670" t="str">
            <v xml:space="preserve">FREETOWN                     </v>
          </cell>
          <cell r="E5670">
            <v>0</v>
          </cell>
          <cell r="G5670">
            <v>8535</v>
          </cell>
          <cell r="H5670" t="str">
            <v>Maintenance of Grounds (4210)</v>
          </cell>
          <cell r="I5670">
            <v>0</v>
          </cell>
          <cell r="J5670">
            <v>0</v>
          </cell>
          <cell r="K5670">
            <v>0</v>
          </cell>
          <cell r="L5670">
            <v>0</v>
          </cell>
          <cell r="M5670">
            <v>0</v>
          </cell>
        </row>
        <row r="5671">
          <cell r="A5671">
            <v>5669</v>
          </cell>
          <cell r="B5671">
            <v>60</v>
          </cell>
          <cell r="C5671">
            <v>102</v>
          </cell>
          <cell r="D5671" t="str">
            <v xml:space="preserve">FREETOWN                     </v>
          </cell>
          <cell r="E5671">
            <v>0</v>
          </cell>
          <cell r="G5671">
            <v>8540</v>
          </cell>
          <cell r="H5671" t="str">
            <v>Maintenance of Buildings (4220)</v>
          </cell>
          <cell r="I5671">
            <v>32320</v>
          </cell>
          <cell r="J5671">
            <v>0</v>
          </cell>
          <cell r="K5671">
            <v>32320</v>
          </cell>
          <cell r="L5671">
            <v>0.42827704489369067</v>
          </cell>
          <cell r="M5671">
            <v>57.7245936774424</v>
          </cell>
        </row>
        <row r="5672">
          <cell r="A5672">
            <v>5670</v>
          </cell>
          <cell r="B5672">
            <v>61</v>
          </cell>
          <cell r="C5672">
            <v>102</v>
          </cell>
          <cell r="D5672" t="str">
            <v xml:space="preserve">FREETOWN                     </v>
          </cell>
          <cell r="E5672">
            <v>0</v>
          </cell>
          <cell r="G5672">
            <v>8545</v>
          </cell>
          <cell r="H5672" t="str">
            <v>Building Security System (4225)</v>
          </cell>
          <cell r="I5672">
            <v>80</v>
          </cell>
          <cell r="J5672">
            <v>0</v>
          </cell>
          <cell r="K5672">
            <v>80</v>
          </cell>
          <cell r="L5672">
            <v>1.0600916952814125E-3</v>
          </cell>
          <cell r="M5672">
            <v>0.14288265761743169</v>
          </cell>
        </row>
        <row r="5673">
          <cell r="A5673">
            <v>5671</v>
          </cell>
          <cell r="B5673">
            <v>62</v>
          </cell>
          <cell r="C5673">
            <v>102</v>
          </cell>
          <cell r="D5673" t="str">
            <v xml:space="preserve">FREETOWN                     </v>
          </cell>
          <cell r="E5673">
            <v>0</v>
          </cell>
          <cell r="G5673">
            <v>8550</v>
          </cell>
          <cell r="H5673" t="str">
            <v>Maintenance of Equipment (4230)</v>
          </cell>
          <cell r="I5673">
            <v>93735</v>
          </cell>
          <cell r="J5673">
            <v>0</v>
          </cell>
          <cell r="K5673">
            <v>93735</v>
          </cell>
          <cell r="L5673">
            <v>1.2420961882150401</v>
          </cell>
          <cell r="M5673">
            <v>167.4138238971245</v>
          </cell>
        </row>
        <row r="5674">
          <cell r="A5674">
            <v>5672</v>
          </cell>
          <cell r="B5674">
            <v>63</v>
          </cell>
          <cell r="C5674">
            <v>102</v>
          </cell>
          <cell r="D5674" t="str">
            <v xml:space="preserve">FREETOWN                     </v>
          </cell>
          <cell r="E5674">
            <v>0</v>
          </cell>
          <cell r="G5674">
            <v>8555</v>
          </cell>
          <cell r="H5674" t="str">
            <v xml:space="preserve">Extraordinary Maintenance (4300)   </v>
          </cell>
          <cell r="I5674">
            <v>0</v>
          </cell>
          <cell r="J5674">
            <v>0</v>
          </cell>
          <cell r="K5674">
            <v>0</v>
          </cell>
          <cell r="L5674">
            <v>0</v>
          </cell>
          <cell r="M5674">
            <v>0</v>
          </cell>
        </row>
        <row r="5675">
          <cell r="A5675">
            <v>5673</v>
          </cell>
          <cell r="B5675">
            <v>64</v>
          </cell>
          <cell r="C5675">
            <v>102</v>
          </cell>
          <cell r="D5675" t="str">
            <v xml:space="preserve">FREETOWN                     </v>
          </cell>
          <cell r="E5675">
            <v>0</v>
          </cell>
          <cell r="G5675">
            <v>8560</v>
          </cell>
          <cell r="H5675" t="str">
            <v>Networking and Telecommunications (4400)</v>
          </cell>
          <cell r="I5675">
            <v>0</v>
          </cell>
          <cell r="J5675">
            <v>0</v>
          </cell>
          <cell r="K5675">
            <v>0</v>
          </cell>
          <cell r="L5675">
            <v>0</v>
          </cell>
          <cell r="M5675">
            <v>0</v>
          </cell>
        </row>
        <row r="5676">
          <cell r="A5676">
            <v>5674</v>
          </cell>
          <cell r="B5676">
            <v>65</v>
          </cell>
          <cell r="C5676">
            <v>102</v>
          </cell>
          <cell r="D5676" t="str">
            <v xml:space="preserve">FREETOWN                     </v>
          </cell>
          <cell r="E5676">
            <v>0</v>
          </cell>
          <cell r="G5676">
            <v>8565</v>
          </cell>
          <cell r="H5676" t="str">
            <v>Technology Maintenance (4450)</v>
          </cell>
          <cell r="I5676">
            <v>1637</v>
          </cell>
          <cell r="J5676">
            <v>0</v>
          </cell>
          <cell r="K5676">
            <v>1637</v>
          </cell>
          <cell r="L5676">
            <v>2.1692126314695904E-2</v>
          </cell>
          <cell r="M5676">
            <v>2.9237363814966959</v>
          </cell>
        </row>
        <row r="5677">
          <cell r="A5677">
            <v>5675</v>
          </cell>
          <cell r="B5677">
            <v>66</v>
          </cell>
          <cell r="C5677">
            <v>102</v>
          </cell>
          <cell r="D5677" t="str">
            <v xml:space="preserve">FREETOWN                     </v>
          </cell>
          <cell r="E5677">
            <v>13</v>
          </cell>
          <cell r="F5677" t="str">
            <v>Insurance, Retirement Programs and Other</v>
          </cell>
          <cell r="I5677">
            <v>1029071</v>
          </cell>
          <cell r="J5677">
            <v>8505</v>
          </cell>
          <cell r="K5677">
            <v>1037576</v>
          </cell>
          <cell r="L5677">
            <v>13.749071260291338</v>
          </cell>
          <cell r="M5677">
            <v>1853.1452045008039</v>
          </cell>
        </row>
        <row r="5678">
          <cell r="A5678">
            <v>5676</v>
          </cell>
          <cell r="B5678">
            <v>67</v>
          </cell>
          <cell r="C5678">
            <v>102</v>
          </cell>
          <cell r="D5678" t="str">
            <v xml:space="preserve">FREETOWN                     </v>
          </cell>
          <cell r="E5678">
            <v>0</v>
          </cell>
          <cell r="G5678">
            <v>8570</v>
          </cell>
          <cell r="H5678" t="str">
            <v>Employer Retirement Contributions (5100)</v>
          </cell>
          <cell r="I5678">
            <v>282040</v>
          </cell>
          <cell r="J5678">
            <v>0</v>
          </cell>
          <cell r="K5678">
            <v>282040</v>
          </cell>
          <cell r="L5678">
            <v>3.7373532717146203</v>
          </cell>
          <cell r="M5678">
            <v>503.73280943025543</v>
          </cell>
        </row>
        <row r="5679">
          <cell r="A5679">
            <v>5677</v>
          </cell>
          <cell r="B5679">
            <v>68</v>
          </cell>
          <cell r="C5679">
            <v>102</v>
          </cell>
          <cell r="D5679" t="str">
            <v xml:space="preserve">FREETOWN                     </v>
          </cell>
          <cell r="E5679">
            <v>0</v>
          </cell>
          <cell r="G5679">
            <v>8575</v>
          </cell>
          <cell r="H5679" t="str">
            <v>Insurance for Active Employees (5200)</v>
          </cell>
          <cell r="I5679">
            <v>446768</v>
          </cell>
          <cell r="J5679">
            <v>0</v>
          </cell>
          <cell r="K5679">
            <v>446768</v>
          </cell>
          <cell r="L5679">
            <v>5.9201880814685772</v>
          </cell>
          <cell r="M5679">
            <v>797.94248973030903</v>
          </cell>
        </row>
        <row r="5680">
          <cell r="A5680">
            <v>5678</v>
          </cell>
          <cell r="B5680">
            <v>69</v>
          </cell>
          <cell r="C5680">
            <v>102</v>
          </cell>
          <cell r="D5680" t="str">
            <v xml:space="preserve">FREETOWN                     </v>
          </cell>
          <cell r="E5680">
            <v>0</v>
          </cell>
          <cell r="G5680">
            <v>8580</v>
          </cell>
          <cell r="H5680" t="str">
            <v>Insurance for Retired School Employees (5250)</v>
          </cell>
          <cell r="I5680">
            <v>227621</v>
          </cell>
          <cell r="J5680">
            <v>0</v>
          </cell>
          <cell r="K5680">
            <v>227621</v>
          </cell>
          <cell r="L5680">
            <v>3.01623914714563</v>
          </cell>
          <cell r="M5680">
            <v>406.53866761921773</v>
          </cell>
        </row>
        <row r="5681">
          <cell r="A5681">
            <v>5679</v>
          </cell>
          <cell r="B5681">
            <v>70</v>
          </cell>
          <cell r="C5681">
            <v>102</v>
          </cell>
          <cell r="D5681" t="str">
            <v xml:space="preserve">FREETOWN                     </v>
          </cell>
          <cell r="E5681">
            <v>0</v>
          </cell>
          <cell r="G5681">
            <v>8585</v>
          </cell>
          <cell r="H5681" t="str">
            <v>Other Non-Employee Insurance (5260)</v>
          </cell>
          <cell r="I5681">
            <v>67470</v>
          </cell>
          <cell r="J5681">
            <v>0</v>
          </cell>
          <cell r="K5681">
            <v>67470</v>
          </cell>
          <cell r="L5681">
            <v>0.89405483350796133</v>
          </cell>
          <cell r="M5681">
            <v>120.50366136810145</v>
          </cell>
        </row>
        <row r="5682">
          <cell r="A5682">
            <v>5680</v>
          </cell>
          <cell r="B5682">
            <v>71</v>
          </cell>
          <cell r="C5682">
            <v>102</v>
          </cell>
          <cell r="D5682" t="str">
            <v xml:space="preserve">FREETOWN                     </v>
          </cell>
          <cell r="E5682">
            <v>0</v>
          </cell>
          <cell r="G5682">
            <v>8590</v>
          </cell>
          <cell r="H5682" t="str">
            <v xml:space="preserve">Rental Lease of Equipment (5300)   </v>
          </cell>
          <cell r="I5682">
            <v>207</v>
          </cell>
          <cell r="J5682">
            <v>0</v>
          </cell>
          <cell r="K5682">
            <v>207</v>
          </cell>
          <cell r="L5682">
            <v>2.7429872615406551E-3</v>
          </cell>
          <cell r="M5682">
            <v>0.36970887658510448</v>
          </cell>
        </row>
        <row r="5683">
          <cell r="A5683">
            <v>5681</v>
          </cell>
          <cell r="B5683">
            <v>72</v>
          </cell>
          <cell r="C5683">
            <v>102</v>
          </cell>
          <cell r="D5683" t="str">
            <v xml:space="preserve">FREETOWN                     </v>
          </cell>
          <cell r="E5683">
            <v>0</v>
          </cell>
          <cell r="G5683">
            <v>8595</v>
          </cell>
          <cell r="H5683" t="str">
            <v>Rental Lease  of Buildings (5350)</v>
          </cell>
          <cell r="I5683">
            <v>0</v>
          </cell>
          <cell r="J5683">
            <v>0</v>
          </cell>
          <cell r="K5683">
            <v>0</v>
          </cell>
          <cell r="L5683">
            <v>0</v>
          </cell>
          <cell r="M5683">
            <v>0</v>
          </cell>
        </row>
        <row r="5684">
          <cell r="A5684">
            <v>5682</v>
          </cell>
          <cell r="B5684">
            <v>73</v>
          </cell>
          <cell r="C5684">
            <v>102</v>
          </cell>
          <cell r="D5684" t="str">
            <v xml:space="preserve">FREETOWN                     </v>
          </cell>
          <cell r="E5684">
            <v>0</v>
          </cell>
          <cell r="G5684">
            <v>8600</v>
          </cell>
          <cell r="H5684" t="str">
            <v>Short Term Interest RAN's (5400)</v>
          </cell>
          <cell r="I5684">
            <v>0</v>
          </cell>
          <cell r="J5684">
            <v>0</v>
          </cell>
          <cell r="K5684">
            <v>0</v>
          </cell>
          <cell r="L5684">
            <v>0</v>
          </cell>
          <cell r="M5684">
            <v>0</v>
          </cell>
        </row>
        <row r="5685">
          <cell r="A5685">
            <v>5683</v>
          </cell>
          <cell r="B5685">
            <v>74</v>
          </cell>
          <cell r="C5685">
            <v>102</v>
          </cell>
          <cell r="D5685" t="str">
            <v xml:space="preserve">FREETOWN                     </v>
          </cell>
          <cell r="E5685">
            <v>0</v>
          </cell>
          <cell r="G5685">
            <v>8610</v>
          </cell>
          <cell r="H5685" t="str">
            <v>Crossing Guards, Inspections, Bank Charges (5500)</v>
          </cell>
          <cell r="I5685">
            <v>4965</v>
          </cell>
          <cell r="J5685">
            <v>8505</v>
          </cell>
          <cell r="K5685">
            <v>13470</v>
          </cell>
          <cell r="L5685">
            <v>0.17849293919300785</v>
          </cell>
          <cell r="M5685">
            <v>24.057867476335062</v>
          </cell>
        </row>
        <row r="5686">
          <cell r="A5686">
            <v>5684</v>
          </cell>
          <cell r="B5686">
            <v>75</v>
          </cell>
          <cell r="C5686">
            <v>102</v>
          </cell>
          <cell r="D5686" t="str">
            <v xml:space="preserve">FREETOWN                     </v>
          </cell>
          <cell r="E5686">
            <v>14</v>
          </cell>
          <cell r="F5686" t="str">
            <v xml:space="preserve">Payments To Out-Of-District Schools </v>
          </cell>
          <cell r="I5686">
            <v>2332181.7200000002</v>
          </cell>
          <cell r="J5686">
            <v>134067</v>
          </cell>
          <cell r="K5686">
            <v>2466248.7200000002</v>
          </cell>
          <cell r="L5686">
            <v>32.680622332130177</v>
          </cell>
          <cell r="M5686">
            <v>25610.059397715475</v>
          </cell>
        </row>
        <row r="5687">
          <cell r="A5687">
            <v>5685</v>
          </cell>
          <cell r="B5687">
            <v>76</v>
          </cell>
          <cell r="C5687">
            <v>102</v>
          </cell>
          <cell r="D5687" t="str">
            <v xml:space="preserve">FREETOWN                     </v>
          </cell>
          <cell r="E5687">
            <v>15</v>
          </cell>
          <cell r="F5687" t="str">
            <v>Tuition To Other Schools (9000)</v>
          </cell>
          <cell r="G5687" t="str">
            <v xml:space="preserve"> </v>
          </cell>
          <cell r="I5687">
            <v>2144396</v>
          </cell>
          <cell r="J5687">
            <v>134067</v>
          </cell>
          <cell r="K5687">
            <v>2278463</v>
          </cell>
          <cell r="L5687">
            <v>30.192246303824664</v>
          </cell>
          <cell r="M5687">
            <v>23660.051921079958</v>
          </cell>
        </row>
        <row r="5688">
          <cell r="A5688">
            <v>5686</v>
          </cell>
          <cell r="B5688">
            <v>77</v>
          </cell>
          <cell r="C5688">
            <v>102</v>
          </cell>
          <cell r="D5688" t="str">
            <v xml:space="preserve">FREETOWN                     </v>
          </cell>
          <cell r="E5688">
            <v>16</v>
          </cell>
          <cell r="F5688" t="str">
            <v>Out-of-District Transportation (3300)</v>
          </cell>
          <cell r="I5688">
            <v>187785.72</v>
          </cell>
          <cell r="K5688">
            <v>187785.72</v>
          </cell>
          <cell r="L5688">
            <v>2.4883760283055083</v>
          </cell>
          <cell r="M5688">
            <v>1950.0074766355142</v>
          </cell>
        </row>
        <row r="5689">
          <cell r="A5689">
            <v>5687</v>
          </cell>
          <cell r="B5689">
            <v>78</v>
          </cell>
          <cell r="C5689">
            <v>102</v>
          </cell>
          <cell r="D5689" t="str">
            <v xml:space="preserve">FREETOWN                     </v>
          </cell>
          <cell r="E5689">
            <v>17</v>
          </cell>
          <cell r="F5689" t="str">
            <v>TOTAL EXPENDITURES</v>
          </cell>
          <cell r="I5689">
            <v>7012665</v>
          </cell>
          <cell r="J5689">
            <v>533852</v>
          </cell>
          <cell r="K5689">
            <v>7546517</v>
          </cell>
          <cell r="L5689">
            <v>100.00000000000001</v>
          </cell>
          <cell r="M5689">
            <v>11500.330691862238</v>
          </cell>
        </row>
        <row r="5690">
          <cell r="A5690">
            <v>5688</v>
          </cell>
          <cell r="B5690">
            <v>79</v>
          </cell>
          <cell r="C5690">
            <v>102</v>
          </cell>
          <cell r="D5690" t="str">
            <v xml:space="preserve">FREETOWN                     </v>
          </cell>
          <cell r="E5690">
            <v>18</v>
          </cell>
          <cell r="F5690" t="str">
            <v>percentage of overall spending from the general fund</v>
          </cell>
          <cell r="I5690">
            <v>92.925849103632842</v>
          </cell>
        </row>
        <row r="5691">
          <cell r="A5691">
            <v>5689</v>
          </cell>
          <cell r="B5691">
            <v>1</v>
          </cell>
          <cell r="C5691">
            <v>103</v>
          </cell>
          <cell r="D5691" t="str">
            <v xml:space="preserve">GARDNER                      </v>
          </cell>
          <cell r="E5691">
            <v>1</v>
          </cell>
          <cell r="F5691" t="str">
            <v>In-District FTE Average Membership</v>
          </cell>
          <cell r="G5691" t="str">
            <v xml:space="preserve"> </v>
          </cell>
        </row>
        <row r="5692">
          <cell r="A5692">
            <v>5690</v>
          </cell>
          <cell r="B5692">
            <v>2</v>
          </cell>
          <cell r="C5692">
            <v>103</v>
          </cell>
          <cell r="D5692" t="str">
            <v xml:space="preserve">GARDNER                      </v>
          </cell>
          <cell r="E5692">
            <v>2</v>
          </cell>
          <cell r="F5692" t="str">
            <v>Out-of-District FTE Average Membership</v>
          </cell>
          <cell r="G5692" t="str">
            <v xml:space="preserve"> </v>
          </cell>
        </row>
        <row r="5693">
          <cell r="A5693">
            <v>5691</v>
          </cell>
          <cell r="B5693">
            <v>3</v>
          </cell>
          <cell r="C5693">
            <v>103</v>
          </cell>
          <cell r="D5693" t="str">
            <v xml:space="preserve">GARDNER                      </v>
          </cell>
          <cell r="E5693">
            <v>3</v>
          </cell>
          <cell r="F5693" t="str">
            <v>Total FTE Average Membership</v>
          </cell>
          <cell r="G5693" t="str">
            <v xml:space="preserve"> </v>
          </cell>
        </row>
        <row r="5694">
          <cell r="A5694">
            <v>5692</v>
          </cell>
          <cell r="B5694">
            <v>4</v>
          </cell>
          <cell r="C5694">
            <v>103</v>
          </cell>
          <cell r="D5694" t="str">
            <v xml:space="preserve">GARDNER                      </v>
          </cell>
          <cell r="E5694">
            <v>4</v>
          </cell>
          <cell r="F5694" t="str">
            <v>Administration</v>
          </cell>
          <cell r="G5694" t="str">
            <v xml:space="preserve"> </v>
          </cell>
          <cell r="I5694">
            <v>1026946</v>
          </cell>
          <cell r="J5694">
            <v>0</v>
          </cell>
          <cell r="K5694">
            <v>1026946</v>
          </cell>
          <cell r="L5694">
            <v>3.4027999392036454</v>
          </cell>
          <cell r="M5694">
            <v>401.62143136488072</v>
          </cell>
        </row>
        <row r="5695">
          <cell r="A5695">
            <v>5693</v>
          </cell>
          <cell r="B5695">
            <v>5</v>
          </cell>
          <cell r="C5695">
            <v>103</v>
          </cell>
          <cell r="D5695" t="str">
            <v xml:space="preserve">GARDNER                      </v>
          </cell>
          <cell r="E5695">
            <v>0</v>
          </cell>
          <cell r="G5695">
            <v>8300</v>
          </cell>
          <cell r="H5695" t="str">
            <v>School Committee (1110)</v>
          </cell>
          <cell r="I5695">
            <v>26854</v>
          </cell>
          <cell r="J5695">
            <v>0</v>
          </cell>
          <cell r="K5695">
            <v>26854</v>
          </cell>
          <cell r="L5695">
            <v>8.8981104719600343E-2</v>
          </cell>
          <cell r="M5695">
            <v>10.502150958154086</v>
          </cell>
        </row>
        <row r="5696">
          <cell r="A5696">
            <v>5694</v>
          </cell>
          <cell r="B5696">
            <v>6</v>
          </cell>
          <cell r="C5696">
            <v>103</v>
          </cell>
          <cell r="D5696" t="str">
            <v xml:space="preserve">GARDNER                      </v>
          </cell>
          <cell r="E5696">
            <v>0</v>
          </cell>
          <cell r="G5696">
            <v>8305</v>
          </cell>
          <cell r="H5696" t="str">
            <v>Superintendent (1210)</v>
          </cell>
          <cell r="I5696">
            <v>222525</v>
          </cell>
          <cell r="J5696">
            <v>0</v>
          </cell>
          <cell r="K5696">
            <v>222525</v>
          </cell>
          <cell r="L5696">
            <v>0.73733970089108014</v>
          </cell>
          <cell r="M5696">
            <v>87.025811497849048</v>
          </cell>
        </row>
        <row r="5697">
          <cell r="A5697">
            <v>5695</v>
          </cell>
          <cell r="B5697">
            <v>7</v>
          </cell>
          <cell r="C5697">
            <v>103</v>
          </cell>
          <cell r="D5697" t="str">
            <v xml:space="preserve">GARDNER                      </v>
          </cell>
          <cell r="E5697">
            <v>0</v>
          </cell>
          <cell r="G5697">
            <v>8310</v>
          </cell>
          <cell r="H5697" t="str">
            <v>Assistant Superintendents (1220)</v>
          </cell>
          <cell r="I5697">
            <v>114444</v>
          </cell>
          <cell r="J5697">
            <v>0</v>
          </cell>
          <cell r="K5697">
            <v>114444</v>
          </cell>
          <cell r="L5697">
            <v>0.37921179520853288</v>
          </cell>
          <cell r="M5697">
            <v>44.757137270238559</v>
          </cell>
        </row>
        <row r="5698">
          <cell r="A5698">
            <v>5696</v>
          </cell>
          <cell r="B5698">
            <v>8</v>
          </cell>
          <cell r="C5698">
            <v>103</v>
          </cell>
          <cell r="D5698" t="str">
            <v xml:space="preserve">GARDNER                      </v>
          </cell>
          <cell r="E5698">
            <v>0</v>
          </cell>
          <cell r="G5698">
            <v>8315</v>
          </cell>
          <cell r="H5698" t="str">
            <v>Other District-Wide Administration (1230)</v>
          </cell>
          <cell r="I5698">
            <v>0</v>
          </cell>
          <cell r="J5698">
            <v>0</v>
          </cell>
          <cell r="K5698">
            <v>0</v>
          </cell>
          <cell r="L5698">
            <v>0</v>
          </cell>
          <cell r="M5698">
            <v>0</v>
          </cell>
        </row>
        <row r="5699">
          <cell r="A5699">
            <v>5697</v>
          </cell>
          <cell r="B5699">
            <v>9</v>
          </cell>
          <cell r="C5699">
            <v>103</v>
          </cell>
          <cell r="D5699" t="str">
            <v xml:space="preserve">GARDNER                      </v>
          </cell>
          <cell r="E5699">
            <v>0</v>
          </cell>
          <cell r="G5699">
            <v>8320</v>
          </cell>
          <cell r="H5699" t="str">
            <v>Business and Finance (1410)</v>
          </cell>
          <cell r="I5699">
            <v>465698</v>
          </cell>
          <cell r="J5699">
            <v>0</v>
          </cell>
          <cell r="K5699">
            <v>465698</v>
          </cell>
          <cell r="L5699">
            <v>1.5430968386723929</v>
          </cell>
          <cell r="M5699">
            <v>182.12671098944074</v>
          </cell>
        </row>
        <row r="5700">
          <cell r="A5700">
            <v>5698</v>
          </cell>
          <cell r="B5700">
            <v>10</v>
          </cell>
          <cell r="C5700">
            <v>103</v>
          </cell>
          <cell r="D5700" t="str">
            <v xml:space="preserve">GARDNER                      </v>
          </cell>
          <cell r="E5700">
            <v>0</v>
          </cell>
          <cell r="G5700">
            <v>8325</v>
          </cell>
          <cell r="H5700" t="str">
            <v>Human Resources and Benefits (1420)</v>
          </cell>
          <cell r="I5700">
            <v>0</v>
          </cell>
          <cell r="J5700">
            <v>0</v>
          </cell>
          <cell r="K5700">
            <v>0</v>
          </cell>
          <cell r="L5700">
            <v>0</v>
          </cell>
          <cell r="M5700">
            <v>0</v>
          </cell>
        </row>
        <row r="5701">
          <cell r="A5701">
            <v>5699</v>
          </cell>
          <cell r="B5701">
            <v>11</v>
          </cell>
          <cell r="C5701">
            <v>103</v>
          </cell>
          <cell r="D5701" t="str">
            <v xml:space="preserve">GARDNER                      </v>
          </cell>
          <cell r="E5701">
            <v>0</v>
          </cell>
          <cell r="G5701">
            <v>8330</v>
          </cell>
          <cell r="H5701" t="str">
            <v>Legal Service For School Committee (1430)</v>
          </cell>
          <cell r="I5701">
            <v>954</v>
          </cell>
          <cell r="J5701">
            <v>0</v>
          </cell>
          <cell r="K5701">
            <v>954</v>
          </cell>
          <cell r="L5701">
            <v>3.1610923476017997E-3</v>
          </cell>
          <cell r="M5701">
            <v>0.37309346890887757</v>
          </cell>
        </row>
        <row r="5702">
          <cell r="A5702">
            <v>5700</v>
          </cell>
          <cell r="B5702">
            <v>12</v>
          </cell>
          <cell r="C5702">
            <v>103</v>
          </cell>
          <cell r="D5702" t="str">
            <v xml:space="preserve">GARDNER                      </v>
          </cell>
          <cell r="E5702">
            <v>0</v>
          </cell>
          <cell r="G5702">
            <v>8335</v>
          </cell>
          <cell r="H5702" t="str">
            <v>Legal Settlements (1435)</v>
          </cell>
          <cell r="I5702">
            <v>0</v>
          </cell>
          <cell r="J5702">
            <v>0</v>
          </cell>
          <cell r="K5702">
            <v>0</v>
          </cell>
          <cell r="L5702">
            <v>0</v>
          </cell>
          <cell r="M5702">
            <v>0</v>
          </cell>
        </row>
        <row r="5703">
          <cell r="A5703">
            <v>5701</v>
          </cell>
          <cell r="B5703">
            <v>13</v>
          </cell>
          <cell r="C5703">
            <v>103</v>
          </cell>
          <cell r="D5703" t="str">
            <v xml:space="preserve">GARDNER                      </v>
          </cell>
          <cell r="E5703">
            <v>0</v>
          </cell>
          <cell r="G5703">
            <v>8340</v>
          </cell>
          <cell r="H5703" t="str">
            <v>District-wide Information Mgmt and Tech (1450)</v>
          </cell>
          <cell r="I5703">
            <v>196471</v>
          </cell>
          <cell r="J5703">
            <v>0</v>
          </cell>
          <cell r="K5703">
            <v>196471</v>
          </cell>
          <cell r="L5703">
            <v>0.65100940736443724</v>
          </cell>
          <cell r="M5703">
            <v>76.836527180289409</v>
          </cell>
        </row>
        <row r="5704">
          <cell r="A5704">
            <v>5702</v>
          </cell>
          <cell r="B5704">
            <v>14</v>
          </cell>
          <cell r="C5704">
            <v>103</v>
          </cell>
          <cell r="D5704" t="str">
            <v xml:space="preserve">GARDNER                      </v>
          </cell>
          <cell r="E5704">
            <v>5</v>
          </cell>
          <cell r="F5704" t="str">
            <v xml:space="preserve">Instructional Leadership </v>
          </cell>
          <cell r="I5704">
            <v>1355525</v>
          </cell>
          <cell r="J5704">
            <v>764094</v>
          </cell>
          <cell r="K5704">
            <v>2119619</v>
          </cell>
          <cell r="L5704">
            <v>7.0233872125066865</v>
          </cell>
          <cell r="M5704">
            <v>828.94759483770042</v>
          </cell>
        </row>
        <row r="5705">
          <cell r="A5705">
            <v>5703</v>
          </cell>
          <cell r="B5705">
            <v>15</v>
          </cell>
          <cell r="C5705">
            <v>103</v>
          </cell>
          <cell r="D5705" t="str">
            <v xml:space="preserve">GARDNER                      </v>
          </cell>
          <cell r="E5705">
            <v>0</v>
          </cell>
          <cell r="G5705">
            <v>8345</v>
          </cell>
          <cell r="H5705" t="str">
            <v>Curriculum Directors  (Supervisory) (2110)</v>
          </cell>
          <cell r="I5705">
            <v>185186</v>
          </cell>
          <cell r="J5705">
            <v>764094</v>
          </cell>
          <cell r="K5705">
            <v>949280</v>
          </cell>
          <cell r="L5705">
            <v>3.1454525615633502</v>
          </cell>
          <cell r="M5705">
            <v>371.24755572937033</v>
          </cell>
        </row>
        <row r="5706">
          <cell r="A5706">
            <v>5704</v>
          </cell>
          <cell r="B5706">
            <v>16</v>
          </cell>
          <cell r="C5706">
            <v>103</v>
          </cell>
          <cell r="D5706" t="str">
            <v xml:space="preserve">GARDNER                      </v>
          </cell>
          <cell r="E5706">
            <v>0</v>
          </cell>
          <cell r="G5706">
            <v>8350</v>
          </cell>
          <cell r="H5706" t="str">
            <v>Department Heads  (Non-Supervisory) (2120)</v>
          </cell>
          <cell r="I5706">
            <v>0</v>
          </cell>
          <cell r="J5706">
            <v>0</v>
          </cell>
          <cell r="K5706">
            <v>0</v>
          </cell>
          <cell r="L5706">
            <v>0</v>
          </cell>
          <cell r="M5706">
            <v>0</v>
          </cell>
        </row>
        <row r="5707">
          <cell r="A5707">
            <v>5705</v>
          </cell>
          <cell r="B5707">
            <v>17</v>
          </cell>
          <cell r="C5707">
            <v>103</v>
          </cell>
          <cell r="D5707" t="str">
            <v xml:space="preserve">GARDNER                      </v>
          </cell>
          <cell r="E5707">
            <v>0</v>
          </cell>
          <cell r="G5707">
            <v>8355</v>
          </cell>
          <cell r="H5707" t="str">
            <v>School Leadership-Building (2210)</v>
          </cell>
          <cell r="I5707">
            <v>1051209</v>
          </cell>
          <cell r="J5707">
            <v>0</v>
          </cell>
          <cell r="K5707">
            <v>1051209</v>
          </cell>
          <cell r="L5707">
            <v>3.4831957291720546</v>
          </cell>
          <cell r="M5707">
            <v>411.11028549080953</v>
          </cell>
        </row>
        <row r="5708">
          <cell r="A5708">
            <v>5706</v>
          </cell>
          <cell r="B5708">
            <v>18</v>
          </cell>
          <cell r="C5708">
            <v>103</v>
          </cell>
          <cell r="D5708" t="str">
            <v xml:space="preserve">GARDNER                      </v>
          </cell>
          <cell r="E5708">
            <v>0</v>
          </cell>
          <cell r="G5708">
            <v>8360</v>
          </cell>
          <cell r="H5708" t="str">
            <v>Curriculum Leaders/Dept Heads-Building Level (2220)</v>
          </cell>
          <cell r="I5708">
            <v>0</v>
          </cell>
          <cell r="J5708">
            <v>0</v>
          </cell>
          <cell r="K5708">
            <v>0</v>
          </cell>
          <cell r="L5708">
            <v>0</v>
          </cell>
          <cell r="M5708">
            <v>0</v>
          </cell>
        </row>
        <row r="5709">
          <cell r="A5709">
            <v>5707</v>
          </cell>
          <cell r="B5709">
            <v>19</v>
          </cell>
          <cell r="C5709">
            <v>103</v>
          </cell>
          <cell r="D5709" t="str">
            <v xml:space="preserve">GARDNER                      </v>
          </cell>
          <cell r="E5709">
            <v>0</v>
          </cell>
          <cell r="G5709">
            <v>8365</v>
          </cell>
          <cell r="H5709" t="str">
            <v>Building Technology (2250)</v>
          </cell>
          <cell r="I5709">
            <v>119130</v>
          </cell>
          <cell r="J5709">
            <v>0</v>
          </cell>
          <cell r="K5709">
            <v>119130</v>
          </cell>
          <cell r="L5709">
            <v>0.39473892177128134</v>
          </cell>
          <cell r="M5709">
            <v>46.589753617520529</v>
          </cell>
        </row>
        <row r="5710">
          <cell r="A5710">
            <v>5708</v>
          </cell>
          <cell r="B5710">
            <v>20</v>
          </cell>
          <cell r="C5710">
            <v>103</v>
          </cell>
          <cell r="D5710" t="str">
            <v xml:space="preserve">GARDNER                      </v>
          </cell>
          <cell r="E5710">
            <v>0</v>
          </cell>
          <cell r="G5710">
            <v>8380</v>
          </cell>
          <cell r="H5710" t="str">
            <v>Instructional Coordinators and Team Leaders (2315)</v>
          </cell>
          <cell r="I5710">
            <v>0</v>
          </cell>
          <cell r="J5710">
            <v>0</v>
          </cell>
          <cell r="K5710">
            <v>0</v>
          </cell>
          <cell r="L5710">
            <v>0</v>
          </cell>
          <cell r="M5710">
            <v>0</v>
          </cell>
        </row>
        <row r="5711">
          <cell r="A5711">
            <v>5709</v>
          </cell>
          <cell r="B5711">
            <v>21</v>
          </cell>
          <cell r="C5711">
            <v>103</v>
          </cell>
          <cell r="D5711" t="str">
            <v xml:space="preserve">GARDNER                      </v>
          </cell>
          <cell r="E5711">
            <v>6</v>
          </cell>
          <cell r="F5711" t="str">
            <v>Classroom and Specialist Teachers</v>
          </cell>
          <cell r="I5711">
            <v>9513174</v>
          </cell>
          <cell r="J5711">
            <v>1856791</v>
          </cell>
          <cell r="K5711">
            <v>11369965</v>
          </cell>
          <cell r="L5711">
            <v>37.674538106918547</v>
          </cell>
          <cell r="M5711">
            <v>4446.6034415330469</v>
          </cell>
        </row>
        <row r="5712">
          <cell r="A5712">
            <v>5710</v>
          </cell>
          <cell r="B5712">
            <v>22</v>
          </cell>
          <cell r="C5712">
            <v>103</v>
          </cell>
          <cell r="D5712" t="str">
            <v xml:space="preserve">GARDNER                      </v>
          </cell>
          <cell r="E5712">
            <v>0</v>
          </cell>
          <cell r="G5712">
            <v>8370</v>
          </cell>
          <cell r="H5712" t="str">
            <v>Teachers, Classroom (2305)</v>
          </cell>
          <cell r="I5712">
            <v>9513174</v>
          </cell>
          <cell r="J5712">
            <v>1433409</v>
          </cell>
          <cell r="K5712">
            <v>10946583</v>
          </cell>
          <cell r="L5712">
            <v>36.27165592629764</v>
          </cell>
          <cell r="M5712">
            <v>4281.0258114978487</v>
          </cell>
        </row>
        <row r="5713">
          <cell r="A5713">
            <v>5711</v>
          </cell>
          <cell r="B5713">
            <v>23</v>
          </cell>
          <cell r="C5713">
            <v>103</v>
          </cell>
          <cell r="D5713" t="str">
            <v xml:space="preserve">GARDNER                      </v>
          </cell>
          <cell r="E5713">
            <v>0</v>
          </cell>
          <cell r="G5713">
            <v>8375</v>
          </cell>
          <cell r="H5713" t="str">
            <v>Teachers, Specialists  (2310)</v>
          </cell>
          <cell r="I5713">
            <v>0</v>
          </cell>
          <cell r="J5713">
            <v>423382</v>
          </cell>
          <cell r="K5713">
            <v>423382</v>
          </cell>
          <cell r="L5713">
            <v>1.4028821806209069</v>
          </cell>
          <cell r="M5713">
            <v>165.5776300351975</v>
          </cell>
        </row>
        <row r="5714">
          <cell r="A5714">
            <v>5712</v>
          </cell>
          <cell r="B5714">
            <v>24</v>
          </cell>
          <cell r="C5714">
            <v>103</v>
          </cell>
          <cell r="D5714" t="str">
            <v xml:space="preserve">GARDNER                      </v>
          </cell>
          <cell r="E5714">
            <v>7</v>
          </cell>
          <cell r="F5714" t="str">
            <v>Other Teaching Services</v>
          </cell>
          <cell r="I5714">
            <v>1542925</v>
          </cell>
          <cell r="J5714">
            <v>403803</v>
          </cell>
          <cell r="K5714">
            <v>1946728</v>
          </cell>
          <cell r="L5714">
            <v>6.4505104650546707</v>
          </cell>
          <cell r="M5714">
            <v>761.33281188893238</v>
          </cell>
        </row>
        <row r="5715">
          <cell r="A5715">
            <v>5713</v>
          </cell>
          <cell r="B5715">
            <v>25</v>
          </cell>
          <cell r="C5715">
            <v>103</v>
          </cell>
          <cell r="D5715" t="str">
            <v xml:space="preserve">GARDNER                      </v>
          </cell>
          <cell r="E5715">
            <v>0</v>
          </cell>
          <cell r="G5715">
            <v>8385</v>
          </cell>
          <cell r="H5715" t="str">
            <v>Medical/ Therapeutic Services (2320)</v>
          </cell>
          <cell r="I5715">
            <v>387841</v>
          </cell>
          <cell r="J5715">
            <v>0</v>
          </cell>
          <cell r="K5715">
            <v>387841</v>
          </cell>
          <cell r="L5715">
            <v>1.2851165798597795</v>
          </cell>
          <cell r="M5715">
            <v>151.67813844348845</v>
          </cell>
        </row>
        <row r="5716">
          <cell r="A5716">
            <v>5714</v>
          </cell>
          <cell r="B5716">
            <v>26</v>
          </cell>
          <cell r="C5716">
            <v>103</v>
          </cell>
          <cell r="D5716" t="str">
            <v xml:space="preserve">GARDNER                      </v>
          </cell>
          <cell r="E5716">
            <v>0</v>
          </cell>
          <cell r="G5716">
            <v>8390</v>
          </cell>
          <cell r="H5716" t="str">
            <v>Substitute Teachers (2325)</v>
          </cell>
          <cell r="I5716">
            <v>155930</v>
          </cell>
          <cell r="J5716">
            <v>0</v>
          </cell>
          <cell r="K5716">
            <v>155930</v>
          </cell>
          <cell r="L5716">
            <v>0.51667623664732554</v>
          </cell>
          <cell r="M5716">
            <v>60.981619084865073</v>
          </cell>
        </row>
        <row r="5717">
          <cell r="A5717">
            <v>5715</v>
          </cell>
          <cell r="B5717">
            <v>27</v>
          </cell>
          <cell r="C5717">
            <v>103</v>
          </cell>
          <cell r="D5717" t="str">
            <v xml:space="preserve">GARDNER                      </v>
          </cell>
          <cell r="E5717">
            <v>0</v>
          </cell>
          <cell r="G5717">
            <v>8395</v>
          </cell>
          <cell r="H5717" t="str">
            <v>Non-Clerical Paraprofs./Instructional Assistants (2330)</v>
          </cell>
          <cell r="I5717">
            <v>962556</v>
          </cell>
          <cell r="J5717">
            <v>403803</v>
          </cell>
          <cell r="K5717">
            <v>1366359</v>
          </cell>
          <cell r="L5717">
            <v>4.5274496634977437</v>
          </cell>
          <cell r="M5717">
            <v>534.36018771998431</v>
          </cell>
        </row>
        <row r="5718">
          <cell r="A5718">
            <v>5716</v>
          </cell>
          <cell r="B5718">
            <v>28</v>
          </cell>
          <cell r="C5718">
            <v>103</v>
          </cell>
          <cell r="D5718" t="str">
            <v xml:space="preserve">GARDNER                      </v>
          </cell>
          <cell r="E5718">
            <v>0</v>
          </cell>
          <cell r="G5718">
            <v>8400</v>
          </cell>
          <cell r="H5718" t="str">
            <v>Librarians and Media Center Directors (2340)</v>
          </cell>
          <cell r="I5718">
            <v>36598</v>
          </cell>
          <cell r="J5718">
            <v>0</v>
          </cell>
          <cell r="K5718">
            <v>36598</v>
          </cell>
          <cell r="L5718">
            <v>0.12126798504982249</v>
          </cell>
          <cell r="M5718">
            <v>14.312866640594446</v>
          </cell>
        </row>
        <row r="5719">
          <cell r="A5719">
            <v>5717</v>
          </cell>
          <cell r="B5719">
            <v>29</v>
          </cell>
          <cell r="C5719">
            <v>103</v>
          </cell>
          <cell r="D5719" t="str">
            <v xml:space="preserve">GARDNER                      </v>
          </cell>
          <cell r="E5719">
            <v>8</v>
          </cell>
          <cell r="F5719" t="str">
            <v>Professional Development</v>
          </cell>
          <cell r="I5719">
            <v>30766</v>
          </cell>
          <cell r="J5719">
            <v>827704</v>
          </cell>
          <cell r="K5719">
            <v>858470</v>
          </cell>
          <cell r="L5719">
            <v>2.8445523560227639</v>
          </cell>
          <cell r="M5719">
            <v>335.73328118889322</v>
          </cell>
        </row>
        <row r="5720">
          <cell r="A5720">
            <v>5718</v>
          </cell>
          <cell r="B5720">
            <v>30</v>
          </cell>
          <cell r="C5720">
            <v>103</v>
          </cell>
          <cell r="D5720" t="str">
            <v xml:space="preserve">GARDNER                      </v>
          </cell>
          <cell r="E5720">
            <v>0</v>
          </cell>
          <cell r="G5720">
            <v>8405</v>
          </cell>
          <cell r="H5720" t="str">
            <v>Professional Development Leadership (2351)</v>
          </cell>
          <cell r="I5720">
            <v>0</v>
          </cell>
          <cell r="J5720">
            <v>827704</v>
          </cell>
          <cell r="K5720">
            <v>827704</v>
          </cell>
          <cell r="L5720">
            <v>2.7426087845696014</v>
          </cell>
          <cell r="M5720">
            <v>323.70121235823228</v>
          </cell>
        </row>
        <row r="5721">
          <cell r="A5721">
            <v>5719</v>
          </cell>
          <cell r="B5721">
            <v>31</v>
          </cell>
          <cell r="C5721">
            <v>103</v>
          </cell>
          <cell r="D5721" t="str">
            <v xml:space="preserve">GARDNER                      </v>
          </cell>
          <cell r="E5721">
            <v>0</v>
          </cell>
          <cell r="G5721">
            <v>8410</v>
          </cell>
          <cell r="H5721" t="str">
            <v>Teacher/Instructional Staff-Professional Days (2353)</v>
          </cell>
          <cell r="I5721">
            <v>0</v>
          </cell>
          <cell r="J5721">
            <v>0</v>
          </cell>
          <cell r="K5721">
            <v>0</v>
          </cell>
          <cell r="L5721">
            <v>0</v>
          </cell>
          <cell r="M5721">
            <v>0</v>
          </cell>
        </row>
        <row r="5722">
          <cell r="A5722">
            <v>5720</v>
          </cell>
          <cell r="B5722">
            <v>32</v>
          </cell>
          <cell r="C5722">
            <v>103</v>
          </cell>
          <cell r="D5722" t="str">
            <v xml:space="preserve">GARDNER                      </v>
          </cell>
          <cell r="E5722">
            <v>0</v>
          </cell>
          <cell r="G5722">
            <v>8415</v>
          </cell>
          <cell r="H5722" t="str">
            <v>Substitutes for Instructional Staff at Prof. Dev. (2355)</v>
          </cell>
          <cell r="I5722">
            <v>0</v>
          </cell>
          <cell r="J5722">
            <v>0</v>
          </cell>
          <cell r="K5722">
            <v>0</v>
          </cell>
          <cell r="L5722">
            <v>0</v>
          </cell>
          <cell r="M5722">
            <v>0</v>
          </cell>
        </row>
        <row r="5723">
          <cell r="A5723">
            <v>5721</v>
          </cell>
          <cell r="B5723">
            <v>33</v>
          </cell>
          <cell r="C5723">
            <v>103</v>
          </cell>
          <cell r="D5723" t="str">
            <v xml:space="preserve">GARDNER                      </v>
          </cell>
          <cell r="E5723">
            <v>0</v>
          </cell>
          <cell r="G5723">
            <v>8420</v>
          </cell>
          <cell r="H5723" t="str">
            <v>Prof. Dev.  Stipends, Providers and Expenses (2357)</v>
          </cell>
          <cell r="I5723">
            <v>30766</v>
          </cell>
          <cell r="J5723">
            <v>0</v>
          </cell>
          <cell r="K5723">
            <v>30766</v>
          </cell>
          <cell r="L5723">
            <v>0.10194357145316243</v>
          </cell>
          <cell r="M5723">
            <v>12.032068830660931</v>
          </cell>
        </row>
        <row r="5724">
          <cell r="A5724">
            <v>5722</v>
          </cell>
          <cell r="B5724">
            <v>34</v>
          </cell>
          <cell r="C5724">
            <v>103</v>
          </cell>
          <cell r="D5724" t="str">
            <v xml:space="preserve">GARDNER                      </v>
          </cell>
          <cell r="E5724">
            <v>9</v>
          </cell>
          <cell r="F5724" t="str">
            <v>Instructional Materials, Equipment and Technology</v>
          </cell>
          <cell r="I5724">
            <v>219478</v>
          </cell>
          <cell r="J5724">
            <v>31467</v>
          </cell>
          <cell r="K5724">
            <v>250945</v>
          </cell>
          <cell r="L5724">
            <v>0.83150976852089475</v>
          </cell>
          <cell r="M5724">
            <v>98.140398904966759</v>
          </cell>
        </row>
        <row r="5725">
          <cell r="A5725">
            <v>5723</v>
          </cell>
          <cell r="B5725">
            <v>35</v>
          </cell>
          <cell r="C5725">
            <v>103</v>
          </cell>
          <cell r="D5725" t="str">
            <v xml:space="preserve">GARDNER                      </v>
          </cell>
          <cell r="E5725">
            <v>0</v>
          </cell>
          <cell r="G5725">
            <v>8425</v>
          </cell>
          <cell r="H5725" t="str">
            <v>Textbooks &amp; Related Software/Media/Materials (2410)</v>
          </cell>
          <cell r="I5725">
            <v>69030</v>
          </cell>
          <cell r="J5725">
            <v>28238</v>
          </cell>
          <cell r="K5725">
            <v>97268</v>
          </cell>
          <cell r="L5725">
            <v>0.32229887889573566</v>
          </cell>
          <cell r="M5725">
            <v>38.039890496675795</v>
          </cell>
        </row>
        <row r="5726">
          <cell r="A5726">
            <v>5724</v>
          </cell>
          <cell r="B5726">
            <v>36</v>
          </cell>
          <cell r="C5726">
            <v>103</v>
          </cell>
          <cell r="D5726" t="str">
            <v xml:space="preserve">GARDNER                      </v>
          </cell>
          <cell r="E5726">
            <v>0</v>
          </cell>
          <cell r="G5726">
            <v>8430</v>
          </cell>
          <cell r="H5726" t="str">
            <v>Other Instructional Materials (2415)</v>
          </cell>
          <cell r="I5726">
            <v>16680</v>
          </cell>
          <cell r="J5726">
            <v>0</v>
          </cell>
          <cell r="K5726">
            <v>16680</v>
          </cell>
          <cell r="L5726">
            <v>5.5269413373163538E-2</v>
          </cell>
          <cell r="M5726">
            <v>6.5232694563942122</v>
          </cell>
        </row>
        <row r="5727">
          <cell r="A5727">
            <v>5725</v>
          </cell>
          <cell r="B5727">
            <v>37</v>
          </cell>
          <cell r="C5727">
            <v>103</v>
          </cell>
          <cell r="D5727" t="str">
            <v xml:space="preserve">GARDNER                      </v>
          </cell>
          <cell r="E5727">
            <v>0</v>
          </cell>
          <cell r="G5727">
            <v>8435</v>
          </cell>
          <cell r="H5727" t="str">
            <v>Instructional Equipment (2420)</v>
          </cell>
          <cell r="I5727">
            <v>40766</v>
          </cell>
          <cell r="J5727">
            <v>0</v>
          </cell>
          <cell r="K5727">
            <v>40766</v>
          </cell>
          <cell r="L5727">
            <v>0.13507871136513097</v>
          </cell>
          <cell r="M5727">
            <v>15.942901838091514</v>
          </cell>
        </row>
        <row r="5728">
          <cell r="A5728">
            <v>5726</v>
          </cell>
          <cell r="B5728">
            <v>38</v>
          </cell>
          <cell r="C5728">
            <v>103</v>
          </cell>
          <cell r="D5728" t="str">
            <v xml:space="preserve">GARDNER                      </v>
          </cell>
          <cell r="E5728">
            <v>0</v>
          </cell>
          <cell r="G5728">
            <v>8440</v>
          </cell>
          <cell r="H5728" t="str">
            <v>General Supplies (2430)</v>
          </cell>
          <cell r="I5728">
            <v>71472</v>
          </cell>
          <cell r="J5728">
            <v>0</v>
          </cell>
          <cell r="K5728">
            <v>71472</v>
          </cell>
          <cell r="L5728">
            <v>0.23682347197882161</v>
          </cell>
          <cell r="M5728">
            <v>27.95150567070786</v>
          </cell>
        </row>
        <row r="5729">
          <cell r="A5729">
            <v>5727</v>
          </cell>
          <cell r="B5729">
            <v>39</v>
          </cell>
          <cell r="C5729">
            <v>103</v>
          </cell>
          <cell r="D5729" t="str">
            <v xml:space="preserve">GARDNER                      </v>
          </cell>
          <cell r="E5729">
            <v>0</v>
          </cell>
          <cell r="G5729">
            <v>8445</v>
          </cell>
          <cell r="H5729" t="str">
            <v>Other Instructional Services (2440)</v>
          </cell>
          <cell r="I5729">
            <v>21530</v>
          </cell>
          <cell r="J5729">
            <v>3229</v>
          </cell>
          <cell r="K5729">
            <v>24759</v>
          </cell>
          <cell r="L5729">
            <v>8.2039292908042932E-2</v>
          </cell>
          <cell r="M5729">
            <v>9.6828314430973794</v>
          </cell>
        </row>
        <row r="5730">
          <cell r="A5730">
            <v>5728</v>
          </cell>
          <cell r="B5730">
            <v>40</v>
          </cell>
          <cell r="C5730">
            <v>103</v>
          </cell>
          <cell r="D5730" t="str">
            <v xml:space="preserve">GARDNER                      </v>
          </cell>
          <cell r="E5730">
            <v>0</v>
          </cell>
          <cell r="G5730">
            <v>8450</v>
          </cell>
          <cell r="H5730" t="str">
            <v>Classroom Instructional Technology (2451)</v>
          </cell>
          <cell r="I5730">
            <v>0</v>
          </cell>
          <cell r="J5730">
            <v>0</v>
          </cell>
          <cell r="K5730">
            <v>0</v>
          </cell>
          <cell r="L5730">
            <v>0</v>
          </cell>
          <cell r="M5730">
            <v>0</v>
          </cell>
        </row>
        <row r="5731">
          <cell r="A5731">
            <v>5729</v>
          </cell>
          <cell r="B5731">
            <v>41</v>
          </cell>
          <cell r="C5731">
            <v>103</v>
          </cell>
          <cell r="D5731" t="str">
            <v xml:space="preserve">GARDNER                      </v>
          </cell>
          <cell r="E5731">
            <v>0</v>
          </cell>
          <cell r="G5731">
            <v>8455</v>
          </cell>
          <cell r="H5731" t="str">
            <v>Other Instructional Hardware  (2453)</v>
          </cell>
          <cell r="I5731">
            <v>0</v>
          </cell>
          <cell r="J5731">
            <v>0</v>
          </cell>
          <cell r="K5731">
            <v>0</v>
          </cell>
          <cell r="L5731">
            <v>0</v>
          </cell>
          <cell r="M5731">
            <v>0</v>
          </cell>
        </row>
        <row r="5732">
          <cell r="A5732">
            <v>5730</v>
          </cell>
          <cell r="B5732">
            <v>42</v>
          </cell>
          <cell r="C5732">
            <v>103</v>
          </cell>
          <cell r="D5732" t="str">
            <v xml:space="preserve">GARDNER                      </v>
          </cell>
          <cell r="E5732">
            <v>0</v>
          </cell>
          <cell r="G5732">
            <v>8460</v>
          </cell>
          <cell r="H5732" t="str">
            <v>Instructional Software (2455)</v>
          </cell>
          <cell r="I5732">
            <v>0</v>
          </cell>
          <cell r="J5732">
            <v>0</v>
          </cell>
          <cell r="K5732">
            <v>0</v>
          </cell>
          <cell r="L5732">
            <v>0</v>
          </cell>
          <cell r="M5732">
            <v>0</v>
          </cell>
        </row>
        <row r="5733">
          <cell r="A5733">
            <v>5731</v>
          </cell>
          <cell r="B5733">
            <v>43</v>
          </cell>
          <cell r="C5733">
            <v>103</v>
          </cell>
          <cell r="D5733" t="str">
            <v xml:space="preserve">GARDNER                      </v>
          </cell>
          <cell r="E5733">
            <v>10</v>
          </cell>
          <cell r="F5733" t="str">
            <v>Guidance, Counseling and Testing</v>
          </cell>
          <cell r="I5733">
            <v>749656</v>
          </cell>
          <cell r="J5733">
            <v>0</v>
          </cell>
          <cell r="K5733">
            <v>749656</v>
          </cell>
          <cell r="L5733">
            <v>2.4839956445846694</v>
          </cell>
          <cell r="M5733">
            <v>293.17794290183809</v>
          </cell>
        </row>
        <row r="5734">
          <cell r="A5734">
            <v>5732</v>
          </cell>
          <cell r="B5734">
            <v>44</v>
          </cell>
          <cell r="C5734">
            <v>103</v>
          </cell>
          <cell r="D5734" t="str">
            <v xml:space="preserve">GARDNER                      </v>
          </cell>
          <cell r="E5734">
            <v>0</v>
          </cell>
          <cell r="G5734">
            <v>8465</v>
          </cell>
          <cell r="H5734" t="str">
            <v>Guidance and Adjustment Counselors (2710)</v>
          </cell>
          <cell r="I5734">
            <v>637163</v>
          </cell>
          <cell r="J5734">
            <v>0</v>
          </cell>
          <cell r="K5734">
            <v>637163</v>
          </cell>
          <cell r="L5734">
            <v>2.1112485151729614</v>
          </cell>
          <cell r="M5734">
            <v>249.18380915134924</v>
          </cell>
        </row>
        <row r="5735">
          <cell r="A5735">
            <v>5733</v>
          </cell>
          <cell r="B5735">
            <v>45</v>
          </cell>
          <cell r="C5735">
            <v>103</v>
          </cell>
          <cell r="D5735" t="str">
            <v xml:space="preserve">GARDNER                      </v>
          </cell>
          <cell r="E5735">
            <v>0</v>
          </cell>
          <cell r="G5735">
            <v>8470</v>
          </cell>
          <cell r="H5735" t="str">
            <v>Testing and Assessment (2720)</v>
          </cell>
          <cell r="I5735">
            <v>0</v>
          </cell>
          <cell r="J5735">
            <v>0</v>
          </cell>
          <cell r="K5735">
            <v>0</v>
          </cell>
          <cell r="L5735">
            <v>0</v>
          </cell>
          <cell r="M5735">
            <v>0</v>
          </cell>
        </row>
        <row r="5736">
          <cell r="A5736">
            <v>5734</v>
          </cell>
          <cell r="B5736">
            <v>46</v>
          </cell>
          <cell r="C5736">
            <v>103</v>
          </cell>
          <cell r="D5736" t="str">
            <v xml:space="preserve">GARDNER                      </v>
          </cell>
          <cell r="E5736">
            <v>0</v>
          </cell>
          <cell r="G5736">
            <v>8475</v>
          </cell>
          <cell r="H5736" t="str">
            <v>Psychological Services (2800)</v>
          </cell>
          <cell r="I5736">
            <v>112493</v>
          </cell>
          <cell r="J5736">
            <v>0</v>
          </cell>
          <cell r="K5736">
            <v>112493</v>
          </cell>
          <cell r="L5736">
            <v>0.37274712941170779</v>
          </cell>
          <cell r="M5736">
            <v>43.994133750488857</v>
          </cell>
        </row>
        <row r="5737">
          <cell r="A5737">
            <v>5735</v>
          </cell>
          <cell r="B5737">
            <v>47</v>
          </cell>
          <cell r="C5737">
            <v>103</v>
          </cell>
          <cell r="D5737" t="str">
            <v xml:space="preserve">GARDNER                      </v>
          </cell>
          <cell r="E5737">
            <v>11</v>
          </cell>
          <cell r="F5737" t="str">
            <v>Pupil Services</v>
          </cell>
          <cell r="I5737">
            <v>1506719</v>
          </cell>
          <cell r="J5737">
            <v>1002007</v>
          </cell>
          <cell r="K5737">
            <v>2508726</v>
          </cell>
          <cell r="L5737">
            <v>8.3126987010793201</v>
          </cell>
          <cell r="M5737">
            <v>981.12084473992957</v>
          </cell>
        </row>
        <row r="5738">
          <cell r="A5738">
            <v>5736</v>
          </cell>
          <cell r="B5738">
            <v>48</v>
          </cell>
          <cell r="C5738">
            <v>103</v>
          </cell>
          <cell r="D5738" t="str">
            <v xml:space="preserve">GARDNER                      </v>
          </cell>
          <cell r="E5738">
            <v>0</v>
          </cell>
          <cell r="G5738">
            <v>8485</v>
          </cell>
          <cell r="H5738" t="str">
            <v>Attendance and Parent Liaison Services (3100)</v>
          </cell>
          <cell r="I5738">
            <v>0</v>
          </cell>
          <cell r="J5738">
            <v>0</v>
          </cell>
          <cell r="K5738">
            <v>0</v>
          </cell>
          <cell r="L5738">
            <v>0</v>
          </cell>
          <cell r="M5738">
            <v>0</v>
          </cell>
        </row>
        <row r="5739">
          <cell r="A5739">
            <v>5737</v>
          </cell>
          <cell r="B5739">
            <v>49</v>
          </cell>
          <cell r="C5739">
            <v>103</v>
          </cell>
          <cell r="D5739" t="str">
            <v xml:space="preserve">GARDNER                      </v>
          </cell>
          <cell r="E5739">
            <v>0</v>
          </cell>
          <cell r="G5739">
            <v>8490</v>
          </cell>
          <cell r="H5739" t="str">
            <v>Medical/Health Services (3200)</v>
          </cell>
          <cell r="I5739">
            <v>293658</v>
          </cell>
          <cell r="J5739">
            <v>49972</v>
          </cell>
          <cell r="K5739">
            <v>343630</v>
          </cell>
          <cell r="L5739">
            <v>1.1386228127949751</v>
          </cell>
          <cell r="M5739">
            <v>134.38795463433712</v>
          </cell>
        </row>
        <row r="5740">
          <cell r="A5740">
            <v>5738</v>
          </cell>
          <cell r="B5740">
            <v>50</v>
          </cell>
          <cell r="C5740">
            <v>103</v>
          </cell>
          <cell r="D5740" t="str">
            <v xml:space="preserve">GARDNER                      </v>
          </cell>
          <cell r="E5740">
            <v>0</v>
          </cell>
          <cell r="G5740">
            <v>8495</v>
          </cell>
          <cell r="H5740" t="str">
            <v>In-District Transportation (3300)</v>
          </cell>
          <cell r="I5740">
            <v>889114</v>
          </cell>
          <cell r="J5740">
            <v>0</v>
          </cell>
          <cell r="K5740">
            <v>889114</v>
          </cell>
          <cell r="L5740">
            <v>2.9460916787690006</v>
          </cell>
          <cell r="M5740">
            <v>347.71763785686352</v>
          </cell>
        </row>
        <row r="5741">
          <cell r="A5741">
            <v>5739</v>
          </cell>
          <cell r="B5741">
            <v>51</v>
          </cell>
          <cell r="C5741">
            <v>103</v>
          </cell>
          <cell r="D5741" t="str">
            <v xml:space="preserve">GARDNER                      </v>
          </cell>
          <cell r="E5741">
            <v>0</v>
          </cell>
          <cell r="G5741">
            <v>8500</v>
          </cell>
          <cell r="H5741" t="str">
            <v>Food Salaries and Other Expenses (3400)</v>
          </cell>
          <cell r="I5741">
            <v>0</v>
          </cell>
          <cell r="J5741">
            <v>839156</v>
          </cell>
          <cell r="K5741">
            <v>839156</v>
          </cell>
          <cell r="L5741">
            <v>2.7805551467967877</v>
          </cell>
          <cell r="M5741">
            <v>328.17989831834183</v>
          </cell>
        </row>
        <row r="5742">
          <cell r="A5742">
            <v>5740</v>
          </cell>
          <cell r="B5742">
            <v>52</v>
          </cell>
          <cell r="C5742">
            <v>103</v>
          </cell>
          <cell r="D5742" t="str">
            <v xml:space="preserve">GARDNER                      </v>
          </cell>
          <cell r="E5742">
            <v>0</v>
          </cell>
          <cell r="G5742">
            <v>8505</v>
          </cell>
          <cell r="H5742" t="str">
            <v>Athletics (3510)</v>
          </cell>
          <cell r="I5742">
            <v>231765</v>
          </cell>
          <cell r="J5742">
            <v>112879</v>
          </cell>
          <cell r="K5742">
            <v>344644</v>
          </cell>
          <cell r="L5742">
            <v>1.1419827159820488</v>
          </cell>
          <cell r="M5742">
            <v>134.78451310129057</v>
          </cell>
        </row>
        <row r="5743">
          <cell r="A5743">
            <v>5741</v>
          </cell>
          <cell r="B5743">
            <v>53</v>
          </cell>
          <cell r="C5743">
            <v>103</v>
          </cell>
          <cell r="D5743" t="str">
            <v xml:space="preserve">GARDNER                      </v>
          </cell>
          <cell r="E5743">
            <v>0</v>
          </cell>
          <cell r="G5743">
            <v>8510</v>
          </cell>
          <cell r="H5743" t="str">
            <v>Other Student Body Activities (3520)</v>
          </cell>
          <cell r="I5743">
            <v>44861</v>
          </cell>
          <cell r="J5743">
            <v>0</v>
          </cell>
          <cell r="K5743">
            <v>44861</v>
          </cell>
          <cell r="L5743">
            <v>0.1486475511590821</v>
          </cell>
          <cell r="M5743">
            <v>17.544387954634338</v>
          </cell>
        </row>
        <row r="5744">
          <cell r="A5744">
            <v>5742</v>
          </cell>
          <cell r="B5744">
            <v>54</v>
          </cell>
          <cell r="C5744">
            <v>103</v>
          </cell>
          <cell r="D5744" t="str">
            <v xml:space="preserve">GARDNER                      </v>
          </cell>
          <cell r="E5744">
            <v>0</v>
          </cell>
          <cell r="G5744">
            <v>8515</v>
          </cell>
          <cell r="H5744" t="str">
            <v>School Security  (3600)</v>
          </cell>
          <cell r="I5744">
            <v>47321</v>
          </cell>
          <cell r="J5744">
            <v>0</v>
          </cell>
          <cell r="K5744">
            <v>47321</v>
          </cell>
          <cell r="L5744">
            <v>0.15679879557742638</v>
          </cell>
          <cell r="M5744">
            <v>18.506452874462262</v>
          </cell>
        </row>
        <row r="5745">
          <cell r="A5745">
            <v>5743</v>
          </cell>
          <cell r="B5745">
            <v>55</v>
          </cell>
          <cell r="C5745">
            <v>103</v>
          </cell>
          <cell r="D5745" t="str">
            <v xml:space="preserve">GARDNER                      </v>
          </cell>
          <cell r="E5745">
            <v>12</v>
          </cell>
          <cell r="F5745" t="str">
            <v>Operations and Maintenance</v>
          </cell>
          <cell r="I5745">
            <v>1972946</v>
          </cell>
          <cell r="J5745">
            <v>43248</v>
          </cell>
          <cell r="K5745">
            <v>2016194</v>
          </cell>
          <cell r="L5745">
            <v>6.680687027967152</v>
          </cell>
          <cell r="M5745">
            <v>788.49980445834967</v>
          </cell>
        </row>
        <row r="5746">
          <cell r="A5746">
            <v>5744</v>
          </cell>
          <cell r="B5746">
            <v>56</v>
          </cell>
          <cell r="C5746">
            <v>103</v>
          </cell>
          <cell r="D5746" t="str">
            <v xml:space="preserve">GARDNER                      </v>
          </cell>
          <cell r="E5746">
            <v>0</v>
          </cell>
          <cell r="G5746">
            <v>8520</v>
          </cell>
          <cell r="H5746" t="str">
            <v>Custodial Services (4110)</v>
          </cell>
          <cell r="I5746">
            <v>629782</v>
          </cell>
          <cell r="J5746">
            <v>0</v>
          </cell>
          <cell r="K5746">
            <v>629782</v>
          </cell>
          <cell r="L5746">
            <v>2.0867914684039377</v>
          </cell>
          <cell r="M5746">
            <v>246.29722330856472</v>
          </cell>
        </row>
        <row r="5747">
          <cell r="A5747">
            <v>5745</v>
          </cell>
          <cell r="B5747">
            <v>57</v>
          </cell>
          <cell r="C5747">
            <v>103</v>
          </cell>
          <cell r="D5747" t="str">
            <v xml:space="preserve">GARDNER                      </v>
          </cell>
          <cell r="E5747">
            <v>0</v>
          </cell>
          <cell r="G5747">
            <v>8525</v>
          </cell>
          <cell r="H5747" t="str">
            <v>Heating of Buildings (4120)</v>
          </cell>
          <cell r="I5747">
            <v>385340</v>
          </cell>
          <cell r="J5747">
            <v>25512</v>
          </cell>
          <cell r="K5747">
            <v>410852</v>
          </cell>
          <cell r="L5747">
            <v>1.3613638503112102</v>
          </cell>
          <cell r="M5747">
            <v>160.67735627688697</v>
          </cell>
        </row>
        <row r="5748">
          <cell r="A5748">
            <v>5746</v>
          </cell>
          <cell r="B5748">
            <v>58</v>
          </cell>
          <cell r="C5748">
            <v>103</v>
          </cell>
          <cell r="D5748" t="str">
            <v xml:space="preserve">GARDNER                      </v>
          </cell>
          <cell r="E5748">
            <v>0</v>
          </cell>
          <cell r="G5748">
            <v>8530</v>
          </cell>
          <cell r="H5748" t="str">
            <v>Utility Services (4130)</v>
          </cell>
          <cell r="I5748">
            <v>477498</v>
          </cell>
          <cell r="J5748">
            <v>14131</v>
          </cell>
          <cell r="K5748">
            <v>491629</v>
          </cell>
          <cell r="L5748">
            <v>1.6290195699781185</v>
          </cell>
          <cell r="M5748">
            <v>192.26789206100901</v>
          </cell>
        </row>
        <row r="5749">
          <cell r="A5749">
            <v>5747</v>
          </cell>
          <cell r="B5749">
            <v>59</v>
          </cell>
          <cell r="C5749">
            <v>103</v>
          </cell>
          <cell r="D5749" t="str">
            <v xml:space="preserve">GARDNER                      </v>
          </cell>
          <cell r="E5749">
            <v>0</v>
          </cell>
          <cell r="G5749">
            <v>8535</v>
          </cell>
          <cell r="H5749" t="str">
            <v>Maintenance of Grounds (4210)</v>
          </cell>
          <cell r="I5749">
            <v>137139</v>
          </cell>
          <cell r="J5749">
            <v>0</v>
          </cell>
          <cell r="K5749">
            <v>137139</v>
          </cell>
          <cell r="L5749">
            <v>0.45441199523874548</v>
          </cell>
          <cell r="M5749">
            <v>53.632772780602266</v>
          </cell>
        </row>
        <row r="5750">
          <cell r="A5750">
            <v>5748</v>
          </cell>
          <cell r="B5750">
            <v>60</v>
          </cell>
          <cell r="C5750">
            <v>103</v>
          </cell>
          <cell r="D5750" t="str">
            <v xml:space="preserve">GARDNER                      </v>
          </cell>
          <cell r="E5750">
            <v>0</v>
          </cell>
          <cell r="G5750">
            <v>8540</v>
          </cell>
          <cell r="H5750" t="str">
            <v>Maintenance of Buildings (4220)</v>
          </cell>
          <cell r="I5750">
            <v>323297</v>
          </cell>
          <cell r="J5750">
            <v>3605</v>
          </cell>
          <cell r="K5750">
            <v>326902</v>
          </cell>
          <cell r="L5750">
            <v>1.0831943507502342</v>
          </cell>
          <cell r="M5750">
            <v>127.84591317950724</v>
          </cell>
        </row>
        <row r="5751">
          <cell r="A5751">
            <v>5749</v>
          </cell>
          <cell r="B5751">
            <v>61</v>
          </cell>
          <cell r="C5751">
            <v>103</v>
          </cell>
          <cell r="D5751" t="str">
            <v xml:space="preserve">GARDNER                      </v>
          </cell>
          <cell r="E5751">
            <v>0</v>
          </cell>
          <cell r="G5751">
            <v>8545</v>
          </cell>
          <cell r="H5751" t="str">
            <v>Building Security System (4225)</v>
          </cell>
          <cell r="I5751">
            <v>0</v>
          </cell>
          <cell r="J5751">
            <v>0</v>
          </cell>
          <cell r="K5751">
            <v>0</v>
          </cell>
          <cell r="L5751">
            <v>0</v>
          </cell>
          <cell r="M5751">
            <v>0</v>
          </cell>
        </row>
        <row r="5752">
          <cell r="A5752">
            <v>5750</v>
          </cell>
          <cell r="B5752">
            <v>62</v>
          </cell>
          <cell r="C5752">
            <v>103</v>
          </cell>
          <cell r="D5752" t="str">
            <v xml:space="preserve">GARDNER                      </v>
          </cell>
          <cell r="E5752">
            <v>0</v>
          </cell>
          <cell r="G5752">
            <v>8550</v>
          </cell>
          <cell r="H5752" t="str">
            <v>Maintenance of Equipment (4230)</v>
          </cell>
          <cell r="I5752">
            <v>19890</v>
          </cell>
          <cell r="J5752">
            <v>0</v>
          </cell>
          <cell r="K5752">
            <v>19890</v>
          </cell>
          <cell r="L5752">
            <v>6.5905793284905437E-2</v>
          </cell>
          <cell r="M5752">
            <v>7.7786468517794294</v>
          </cell>
        </row>
        <row r="5753">
          <cell r="A5753">
            <v>5751</v>
          </cell>
          <cell r="B5753">
            <v>63</v>
          </cell>
          <cell r="C5753">
            <v>103</v>
          </cell>
          <cell r="D5753" t="str">
            <v xml:space="preserve">GARDNER                      </v>
          </cell>
          <cell r="E5753">
            <v>0</v>
          </cell>
          <cell r="G5753">
            <v>8555</v>
          </cell>
          <cell r="H5753" t="str">
            <v xml:space="preserve">Extraordinary Maintenance (4300)   </v>
          </cell>
          <cell r="I5753">
            <v>0</v>
          </cell>
          <cell r="J5753">
            <v>0</v>
          </cell>
          <cell r="K5753">
            <v>0</v>
          </cell>
          <cell r="L5753">
            <v>0</v>
          </cell>
          <cell r="M5753">
            <v>0</v>
          </cell>
        </row>
        <row r="5754">
          <cell r="A5754">
            <v>5752</v>
          </cell>
          <cell r="B5754">
            <v>64</v>
          </cell>
          <cell r="C5754">
            <v>103</v>
          </cell>
          <cell r="D5754" t="str">
            <v xml:space="preserve">GARDNER                      </v>
          </cell>
          <cell r="E5754">
            <v>0</v>
          </cell>
          <cell r="G5754">
            <v>8560</v>
          </cell>
          <cell r="H5754" t="str">
            <v>Networking and Telecommunications (4400)</v>
          </cell>
          <cell r="I5754">
            <v>0</v>
          </cell>
          <cell r="J5754">
            <v>0</v>
          </cell>
          <cell r="K5754">
            <v>0</v>
          </cell>
          <cell r="L5754">
            <v>0</v>
          </cell>
          <cell r="M5754">
            <v>0</v>
          </cell>
        </row>
        <row r="5755">
          <cell r="A5755">
            <v>5753</v>
          </cell>
          <cell r="B5755">
            <v>65</v>
          </cell>
          <cell r="C5755">
            <v>103</v>
          </cell>
          <cell r="D5755" t="str">
            <v xml:space="preserve">GARDNER                      </v>
          </cell>
          <cell r="E5755">
            <v>0</v>
          </cell>
          <cell r="G5755">
            <v>8565</v>
          </cell>
          <cell r="H5755" t="str">
            <v>Technology Maintenance (4450)</v>
          </cell>
          <cell r="I5755">
            <v>0</v>
          </cell>
          <cell r="J5755">
            <v>0</v>
          </cell>
          <cell r="K5755">
            <v>0</v>
          </cell>
          <cell r="L5755">
            <v>0</v>
          </cell>
          <cell r="M5755">
            <v>0</v>
          </cell>
        </row>
        <row r="5756">
          <cell r="A5756">
            <v>5754</v>
          </cell>
          <cell r="B5756">
            <v>66</v>
          </cell>
          <cell r="C5756">
            <v>103</v>
          </cell>
          <cell r="D5756" t="str">
            <v xml:space="preserve">GARDNER                      </v>
          </cell>
          <cell r="E5756">
            <v>13</v>
          </cell>
          <cell r="F5756" t="str">
            <v>Insurance, Retirement Programs and Other</v>
          </cell>
          <cell r="I5756">
            <v>4974925</v>
          </cell>
          <cell r="J5756">
            <v>0</v>
          </cell>
          <cell r="K5756">
            <v>4974925</v>
          </cell>
          <cell r="L5756">
            <v>16.484483592655014</v>
          </cell>
          <cell r="M5756">
            <v>1945.6100899491591</v>
          </cell>
        </row>
        <row r="5757">
          <cell r="A5757">
            <v>5755</v>
          </cell>
          <cell r="B5757">
            <v>67</v>
          </cell>
          <cell r="C5757">
            <v>103</v>
          </cell>
          <cell r="D5757" t="str">
            <v xml:space="preserve">GARDNER                      </v>
          </cell>
          <cell r="E5757">
            <v>0</v>
          </cell>
          <cell r="G5757">
            <v>8570</v>
          </cell>
          <cell r="H5757" t="str">
            <v>Employer Retirement Contributions (5100)</v>
          </cell>
          <cell r="I5757">
            <v>758017</v>
          </cell>
          <cell r="J5757">
            <v>0</v>
          </cell>
          <cell r="K5757">
            <v>758017</v>
          </cell>
          <cell r="L5757">
            <v>2.5116999350650664</v>
          </cell>
          <cell r="M5757">
            <v>296.44779037935081</v>
          </cell>
        </row>
        <row r="5758">
          <cell r="A5758">
            <v>5756</v>
          </cell>
          <cell r="B5758">
            <v>68</v>
          </cell>
          <cell r="C5758">
            <v>103</v>
          </cell>
          <cell r="D5758" t="str">
            <v xml:space="preserve">GARDNER                      </v>
          </cell>
          <cell r="E5758">
            <v>0</v>
          </cell>
          <cell r="G5758">
            <v>8575</v>
          </cell>
          <cell r="H5758" t="str">
            <v>Insurance for Active Employees (5200)</v>
          </cell>
          <cell r="I5758">
            <v>4018316</v>
          </cell>
          <cell r="J5758">
            <v>0</v>
          </cell>
          <cell r="K5758">
            <v>4018316</v>
          </cell>
          <cell r="L5758">
            <v>13.31474628705018</v>
          </cell>
          <cell r="M5758">
            <v>1571.4962847086429</v>
          </cell>
        </row>
        <row r="5759">
          <cell r="A5759">
            <v>5757</v>
          </cell>
          <cell r="B5759">
            <v>69</v>
          </cell>
          <cell r="C5759">
            <v>103</v>
          </cell>
          <cell r="D5759" t="str">
            <v xml:space="preserve">GARDNER                      </v>
          </cell>
          <cell r="E5759">
            <v>0</v>
          </cell>
          <cell r="G5759">
            <v>8580</v>
          </cell>
          <cell r="H5759" t="str">
            <v>Insurance for Retired School Employees (5250)</v>
          </cell>
          <cell r="I5759">
            <v>0</v>
          </cell>
          <cell r="J5759">
            <v>0</v>
          </cell>
          <cell r="K5759">
            <v>0</v>
          </cell>
          <cell r="L5759">
            <v>0</v>
          </cell>
          <cell r="M5759">
            <v>0</v>
          </cell>
        </row>
        <row r="5760">
          <cell r="A5760">
            <v>5758</v>
          </cell>
          <cell r="B5760">
            <v>70</v>
          </cell>
          <cell r="C5760">
            <v>103</v>
          </cell>
          <cell r="D5760" t="str">
            <v xml:space="preserve">GARDNER                      </v>
          </cell>
          <cell r="E5760">
            <v>0</v>
          </cell>
          <cell r="G5760">
            <v>8585</v>
          </cell>
          <cell r="H5760" t="str">
            <v>Other Non-Employee Insurance (5260)</v>
          </cell>
          <cell r="I5760">
            <v>109236</v>
          </cell>
          <cell r="J5760">
            <v>0</v>
          </cell>
          <cell r="K5760">
            <v>109236</v>
          </cell>
          <cell r="L5760">
            <v>0.36195501434237964</v>
          </cell>
          <cell r="M5760">
            <v>42.720375439968713</v>
          </cell>
        </row>
        <row r="5761">
          <cell r="A5761">
            <v>5759</v>
          </cell>
          <cell r="B5761">
            <v>71</v>
          </cell>
          <cell r="C5761">
            <v>103</v>
          </cell>
          <cell r="D5761" t="str">
            <v xml:space="preserve">GARDNER                      </v>
          </cell>
          <cell r="E5761">
            <v>0</v>
          </cell>
          <cell r="G5761">
            <v>8590</v>
          </cell>
          <cell r="H5761" t="str">
            <v xml:space="preserve">Rental Lease of Equipment (5300)   </v>
          </cell>
          <cell r="I5761">
            <v>39547</v>
          </cell>
          <cell r="J5761">
            <v>0</v>
          </cell>
          <cell r="K5761">
            <v>39547</v>
          </cell>
          <cell r="L5761">
            <v>0.13103953780986202</v>
          </cell>
          <cell r="M5761">
            <v>15.466171294485726</v>
          </cell>
        </row>
        <row r="5762">
          <cell r="A5762">
            <v>5760</v>
          </cell>
          <cell r="B5762">
            <v>72</v>
          </cell>
          <cell r="C5762">
            <v>103</v>
          </cell>
          <cell r="D5762" t="str">
            <v xml:space="preserve">GARDNER                      </v>
          </cell>
          <cell r="E5762">
            <v>0</v>
          </cell>
          <cell r="G5762">
            <v>8595</v>
          </cell>
          <cell r="H5762" t="str">
            <v>Rental Lease  of Buildings (5350)</v>
          </cell>
          <cell r="I5762">
            <v>0</v>
          </cell>
          <cell r="J5762">
            <v>0</v>
          </cell>
          <cell r="K5762">
            <v>0</v>
          </cell>
          <cell r="L5762">
            <v>0</v>
          </cell>
          <cell r="M5762">
            <v>0</v>
          </cell>
        </row>
        <row r="5763">
          <cell r="A5763">
            <v>5761</v>
          </cell>
          <cell r="B5763">
            <v>73</v>
          </cell>
          <cell r="C5763">
            <v>103</v>
          </cell>
          <cell r="D5763" t="str">
            <v xml:space="preserve">GARDNER                      </v>
          </cell>
          <cell r="E5763">
            <v>0</v>
          </cell>
          <cell r="G5763">
            <v>8600</v>
          </cell>
          <cell r="H5763" t="str">
            <v>Short Term Interest RAN's (5400)</v>
          </cell>
          <cell r="I5763">
            <v>0</v>
          </cell>
          <cell r="J5763">
            <v>0</v>
          </cell>
          <cell r="K5763">
            <v>0</v>
          </cell>
          <cell r="L5763">
            <v>0</v>
          </cell>
          <cell r="M5763">
            <v>0</v>
          </cell>
        </row>
        <row r="5764">
          <cell r="A5764">
            <v>5762</v>
          </cell>
          <cell r="B5764">
            <v>74</v>
          </cell>
          <cell r="C5764">
            <v>103</v>
          </cell>
          <cell r="D5764" t="str">
            <v xml:space="preserve">GARDNER                      </v>
          </cell>
          <cell r="E5764">
            <v>0</v>
          </cell>
          <cell r="G5764">
            <v>8610</v>
          </cell>
          <cell r="H5764" t="str">
            <v>Crossing Guards, Inspections, Bank Charges (5500)</v>
          </cell>
          <cell r="I5764">
            <v>49809</v>
          </cell>
          <cell r="J5764">
            <v>0</v>
          </cell>
          <cell r="K5764">
            <v>49809</v>
          </cell>
          <cell r="L5764">
            <v>0.16504281838752413</v>
          </cell>
          <cell r="M5764">
            <v>19.479468126710991</v>
          </cell>
        </row>
        <row r="5765">
          <cell r="A5765">
            <v>5763</v>
          </cell>
          <cell r="B5765">
            <v>75</v>
          </cell>
          <cell r="C5765">
            <v>103</v>
          </cell>
          <cell r="D5765" t="str">
            <v xml:space="preserve">GARDNER                      </v>
          </cell>
          <cell r="E5765">
            <v>14</v>
          </cell>
          <cell r="F5765" t="str">
            <v xml:space="preserve">Payments To Out-Of-District Schools </v>
          </cell>
          <cell r="I5765">
            <v>2261828</v>
          </cell>
          <cell r="J5765">
            <v>95439</v>
          </cell>
          <cell r="K5765">
            <v>2357267</v>
          </cell>
          <cell r="L5765">
            <v>7.8108371854866361</v>
          </cell>
          <cell r="M5765">
            <v>13973.12981624185</v>
          </cell>
        </row>
        <row r="5766">
          <cell r="A5766">
            <v>5764</v>
          </cell>
          <cell r="B5766">
            <v>76</v>
          </cell>
          <cell r="C5766">
            <v>103</v>
          </cell>
          <cell r="D5766" t="str">
            <v xml:space="preserve">GARDNER                      </v>
          </cell>
          <cell r="E5766">
            <v>15</v>
          </cell>
          <cell r="F5766" t="str">
            <v>Tuition To Other Schools (9000)</v>
          </cell>
          <cell r="G5766" t="str">
            <v xml:space="preserve"> </v>
          </cell>
          <cell r="I5766">
            <v>1939364</v>
          </cell>
          <cell r="J5766">
            <v>95439</v>
          </cell>
          <cell r="K5766">
            <v>2034803</v>
          </cell>
          <cell r="L5766">
            <v>6.7423482098293341</v>
          </cell>
          <cell r="M5766">
            <v>12061.665678719621</v>
          </cell>
        </row>
        <row r="5767">
          <cell r="A5767">
            <v>5765</v>
          </cell>
          <cell r="B5767">
            <v>77</v>
          </cell>
          <cell r="C5767">
            <v>103</v>
          </cell>
          <cell r="D5767" t="str">
            <v xml:space="preserve">GARDNER                      </v>
          </cell>
          <cell r="E5767">
            <v>16</v>
          </cell>
          <cell r="F5767" t="str">
            <v>Out-of-District Transportation (3300)</v>
          </cell>
          <cell r="I5767">
            <v>322464</v>
          </cell>
          <cell r="K5767">
            <v>322464</v>
          </cell>
          <cell r="L5767">
            <v>1.0684889756573026</v>
          </cell>
          <cell r="M5767">
            <v>1911.4641375222288</v>
          </cell>
        </row>
        <row r="5768">
          <cell r="A5768">
            <v>5766</v>
          </cell>
          <cell r="B5768">
            <v>78</v>
          </cell>
          <cell r="C5768">
            <v>103</v>
          </cell>
          <cell r="D5768" t="str">
            <v xml:space="preserve">GARDNER                      </v>
          </cell>
          <cell r="E5768">
            <v>17</v>
          </cell>
          <cell r="F5768" t="str">
            <v>TOTAL EXPENDITURES</v>
          </cell>
          <cell r="I5768">
            <v>25154888</v>
          </cell>
          <cell r="J5768">
            <v>5024553</v>
          </cell>
          <cell r="K5768">
            <v>30179441</v>
          </cell>
          <cell r="L5768">
            <v>99.999999999999986</v>
          </cell>
          <cell r="M5768">
            <v>11072.179990461167</v>
          </cell>
        </row>
        <row r="5769">
          <cell r="A5769">
            <v>5767</v>
          </cell>
          <cell r="B5769">
            <v>79</v>
          </cell>
          <cell r="C5769">
            <v>103</v>
          </cell>
          <cell r="D5769" t="str">
            <v xml:space="preserve">GARDNER                      </v>
          </cell>
          <cell r="E5769">
            <v>18</v>
          </cell>
          <cell r="F5769" t="str">
            <v>percentage of overall spending from the general fund</v>
          </cell>
          <cell r="I5769">
            <v>83.351073334989863</v>
          </cell>
        </row>
        <row r="5770">
          <cell r="A5770">
            <v>5768</v>
          </cell>
          <cell r="B5770">
            <v>1</v>
          </cell>
          <cell r="C5770">
            <v>105</v>
          </cell>
          <cell r="D5770" t="str">
            <v xml:space="preserve">GEORGETOWN                   </v>
          </cell>
          <cell r="E5770">
            <v>1</v>
          </cell>
          <cell r="F5770" t="str">
            <v>In-District FTE Average Membership</v>
          </cell>
          <cell r="G5770" t="str">
            <v xml:space="preserve"> </v>
          </cell>
        </row>
        <row r="5771">
          <cell r="A5771">
            <v>5769</v>
          </cell>
          <cell r="B5771">
            <v>2</v>
          </cell>
          <cell r="C5771">
            <v>105</v>
          </cell>
          <cell r="D5771" t="str">
            <v xml:space="preserve">GEORGETOWN                   </v>
          </cell>
          <cell r="E5771">
            <v>2</v>
          </cell>
          <cell r="F5771" t="str">
            <v>Out-of-District FTE Average Membership</v>
          </cell>
          <cell r="G5771" t="str">
            <v xml:space="preserve"> </v>
          </cell>
        </row>
        <row r="5772">
          <cell r="A5772">
            <v>5770</v>
          </cell>
          <cell r="B5772">
            <v>3</v>
          </cell>
          <cell r="C5772">
            <v>105</v>
          </cell>
          <cell r="D5772" t="str">
            <v xml:space="preserve">GEORGETOWN                   </v>
          </cell>
          <cell r="E5772">
            <v>3</v>
          </cell>
          <cell r="F5772" t="str">
            <v>Total FTE Average Membership</v>
          </cell>
          <cell r="G5772" t="str">
            <v xml:space="preserve"> </v>
          </cell>
        </row>
        <row r="5773">
          <cell r="A5773">
            <v>5771</v>
          </cell>
          <cell r="B5773">
            <v>4</v>
          </cell>
          <cell r="C5773">
            <v>105</v>
          </cell>
          <cell r="D5773" t="str">
            <v xml:space="preserve">GEORGETOWN                   </v>
          </cell>
          <cell r="E5773">
            <v>4</v>
          </cell>
          <cell r="F5773" t="str">
            <v>Administration</v>
          </cell>
          <cell r="G5773" t="str">
            <v xml:space="preserve"> </v>
          </cell>
          <cell r="I5773">
            <v>633884</v>
          </cell>
          <cell r="J5773">
            <v>0</v>
          </cell>
          <cell r="K5773">
            <v>633884</v>
          </cell>
          <cell r="L5773">
            <v>3.8800281420849649</v>
          </cell>
          <cell r="M5773">
            <v>384.63834951456312</v>
          </cell>
        </row>
        <row r="5774">
          <cell r="A5774">
            <v>5772</v>
          </cell>
          <cell r="B5774">
            <v>5</v>
          </cell>
          <cell r="C5774">
            <v>105</v>
          </cell>
          <cell r="D5774" t="str">
            <v xml:space="preserve">GEORGETOWN                   </v>
          </cell>
          <cell r="E5774">
            <v>0</v>
          </cell>
          <cell r="G5774">
            <v>8300</v>
          </cell>
          <cell r="H5774" t="str">
            <v>School Committee (1110)</v>
          </cell>
          <cell r="I5774">
            <v>19725</v>
          </cell>
          <cell r="J5774">
            <v>0</v>
          </cell>
          <cell r="K5774">
            <v>19725</v>
          </cell>
          <cell r="L5774">
            <v>0.12073747736593121</v>
          </cell>
          <cell r="M5774">
            <v>11.969053398058252</v>
          </cell>
        </row>
        <row r="5775">
          <cell r="A5775">
            <v>5773</v>
          </cell>
          <cell r="B5775">
            <v>6</v>
          </cell>
          <cell r="C5775">
            <v>105</v>
          </cell>
          <cell r="D5775" t="str">
            <v xml:space="preserve">GEORGETOWN                   </v>
          </cell>
          <cell r="E5775">
            <v>0</v>
          </cell>
          <cell r="G5775">
            <v>8305</v>
          </cell>
          <cell r="H5775" t="str">
            <v>Superintendent (1210)</v>
          </cell>
          <cell r="I5775">
            <v>297899</v>
          </cell>
          <cell r="J5775">
            <v>0</v>
          </cell>
          <cell r="K5775">
            <v>297899</v>
          </cell>
          <cell r="L5775">
            <v>1.8234511416899133</v>
          </cell>
          <cell r="M5775">
            <v>180.76395631067962</v>
          </cell>
        </row>
        <row r="5776">
          <cell r="A5776">
            <v>5774</v>
          </cell>
          <cell r="B5776">
            <v>7</v>
          </cell>
          <cell r="C5776">
            <v>105</v>
          </cell>
          <cell r="D5776" t="str">
            <v xml:space="preserve">GEORGETOWN                   </v>
          </cell>
          <cell r="E5776">
            <v>0</v>
          </cell>
          <cell r="G5776">
            <v>8310</v>
          </cell>
          <cell r="H5776" t="str">
            <v>Assistant Superintendents (1220)</v>
          </cell>
          <cell r="I5776">
            <v>0</v>
          </cell>
          <cell r="J5776">
            <v>0</v>
          </cell>
          <cell r="K5776">
            <v>0</v>
          </cell>
          <cell r="L5776">
            <v>0</v>
          </cell>
          <cell r="M5776">
            <v>0</v>
          </cell>
        </row>
        <row r="5777">
          <cell r="A5777">
            <v>5775</v>
          </cell>
          <cell r="B5777">
            <v>8</v>
          </cell>
          <cell r="C5777">
            <v>105</v>
          </cell>
          <cell r="D5777" t="str">
            <v xml:space="preserve">GEORGETOWN                   </v>
          </cell>
          <cell r="E5777">
            <v>0</v>
          </cell>
          <cell r="G5777">
            <v>8315</v>
          </cell>
          <cell r="H5777" t="str">
            <v>Other District-Wide Administration (1230)</v>
          </cell>
          <cell r="I5777">
            <v>0</v>
          </cell>
          <cell r="J5777">
            <v>0</v>
          </cell>
          <cell r="K5777">
            <v>0</v>
          </cell>
          <cell r="L5777">
            <v>0</v>
          </cell>
          <cell r="M5777">
            <v>0</v>
          </cell>
        </row>
        <row r="5778">
          <cell r="A5778">
            <v>5776</v>
          </cell>
          <cell r="B5778">
            <v>9</v>
          </cell>
          <cell r="C5778">
            <v>105</v>
          </cell>
          <cell r="D5778" t="str">
            <v xml:space="preserve">GEORGETOWN                   </v>
          </cell>
          <cell r="E5778">
            <v>0</v>
          </cell>
          <cell r="G5778">
            <v>8320</v>
          </cell>
          <cell r="H5778" t="str">
            <v>Business and Finance (1410)</v>
          </cell>
          <cell r="I5778">
            <v>251393</v>
          </cell>
          <cell r="J5778">
            <v>0</v>
          </cell>
          <cell r="K5778">
            <v>251393</v>
          </cell>
          <cell r="L5778">
            <v>1.53878614182274</v>
          </cell>
          <cell r="M5778">
            <v>152.54429611650485</v>
          </cell>
        </row>
        <row r="5779">
          <cell r="A5779">
            <v>5777</v>
          </cell>
          <cell r="B5779">
            <v>10</v>
          </cell>
          <cell r="C5779">
            <v>105</v>
          </cell>
          <cell r="D5779" t="str">
            <v xml:space="preserve">GEORGETOWN                   </v>
          </cell>
          <cell r="E5779">
            <v>0</v>
          </cell>
          <cell r="G5779">
            <v>8325</v>
          </cell>
          <cell r="H5779" t="str">
            <v>Human Resources and Benefits (1420)</v>
          </cell>
          <cell r="I5779">
            <v>32280</v>
          </cell>
          <cell r="J5779">
            <v>0</v>
          </cell>
          <cell r="K5779">
            <v>32280</v>
          </cell>
          <cell r="L5779">
            <v>0.19758711124827677</v>
          </cell>
          <cell r="M5779">
            <v>19.587378640776699</v>
          </cell>
        </row>
        <row r="5780">
          <cell r="A5780">
            <v>5778</v>
          </cell>
          <cell r="B5780">
            <v>11</v>
          </cell>
          <cell r="C5780">
            <v>105</v>
          </cell>
          <cell r="D5780" t="str">
            <v xml:space="preserve">GEORGETOWN                   </v>
          </cell>
          <cell r="E5780">
            <v>0</v>
          </cell>
          <cell r="G5780">
            <v>8330</v>
          </cell>
          <cell r="H5780" t="str">
            <v>Legal Service For School Committee (1430)</v>
          </cell>
          <cell r="I5780">
            <v>32587</v>
          </cell>
          <cell r="J5780">
            <v>0</v>
          </cell>
          <cell r="K5780">
            <v>32587</v>
          </cell>
          <cell r="L5780">
            <v>0.19946626995810393</v>
          </cell>
          <cell r="M5780">
            <v>19.773665048543688</v>
          </cell>
        </row>
        <row r="5781">
          <cell r="A5781">
            <v>5779</v>
          </cell>
          <cell r="B5781">
            <v>12</v>
          </cell>
          <cell r="C5781">
            <v>105</v>
          </cell>
          <cell r="D5781" t="str">
            <v xml:space="preserve">GEORGETOWN                   </v>
          </cell>
          <cell r="E5781">
            <v>0</v>
          </cell>
          <cell r="G5781">
            <v>8335</v>
          </cell>
          <cell r="H5781" t="str">
            <v>Legal Settlements (1435)</v>
          </cell>
          <cell r="I5781">
            <v>0</v>
          </cell>
          <cell r="J5781">
            <v>0</v>
          </cell>
          <cell r="K5781">
            <v>0</v>
          </cell>
          <cell r="L5781">
            <v>0</v>
          </cell>
          <cell r="M5781">
            <v>0</v>
          </cell>
        </row>
        <row r="5782">
          <cell r="A5782">
            <v>5780</v>
          </cell>
          <cell r="B5782">
            <v>13</v>
          </cell>
          <cell r="C5782">
            <v>105</v>
          </cell>
          <cell r="D5782" t="str">
            <v xml:space="preserve">GEORGETOWN                   </v>
          </cell>
          <cell r="E5782">
            <v>0</v>
          </cell>
          <cell r="G5782">
            <v>8340</v>
          </cell>
          <cell r="H5782" t="str">
            <v>District-wide Information Mgmt and Tech (1450)</v>
          </cell>
          <cell r="I5782">
            <v>0</v>
          </cell>
          <cell r="J5782">
            <v>0</v>
          </cell>
          <cell r="K5782">
            <v>0</v>
          </cell>
          <cell r="L5782">
            <v>0</v>
          </cell>
          <cell r="M5782">
            <v>0</v>
          </cell>
        </row>
        <row r="5783">
          <cell r="A5783">
            <v>5781</v>
          </cell>
          <cell r="B5783">
            <v>14</v>
          </cell>
          <cell r="C5783">
            <v>105</v>
          </cell>
          <cell r="D5783" t="str">
            <v xml:space="preserve">GEORGETOWN                   </v>
          </cell>
          <cell r="E5783">
            <v>5</v>
          </cell>
          <cell r="F5783" t="str">
            <v xml:space="preserve">Instructional Leadership </v>
          </cell>
          <cell r="I5783">
            <v>825849</v>
          </cell>
          <cell r="J5783">
            <v>38406</v>
          </cell>
          <cell r="K5783">
            <v>864255</v>
          </cell>
          <cell r="L5783">
            <v>5.2901378200706146</v>
          </cell>
          <cell r="M5783">
            <v>524.42657766990294</v>
          </cell>
        </row>
        <row r="5784">
          <cell r="A5784">
            <v>5782</v>
          </cell>
          <cell r="B5784">
            <v>15</v>
          </cell>
          <cell r="C5784">
            <v>105</v>
          </cell>
          <cell r="D5784" t="str">
            <v xml:space="preserve">GEORGETOWN                   </v>
          </cell>
          <cell r="E5784">
            <v>0</v>
          </cell>
          <cell r="G5784">
            <v>8345</v>
          </cell>
          <cell r="H5784" t="str">
            <v>Curriculum Directors  (Supervisory) (2110)</v>
          </cell>
          <cell r="I5784">
            <v>124357</v>
          </cell>
          <cell r="J5784">
            <v>19503</v>
          </cell>
          <cell r="K5784">
            <v>143860</v>
          </cell>
          <cell r="L5784">
            <v>0.88057254721738221</v>
          </cell>
          <cell r="M5784">
            <v>87.293689320388353</v>
          </cell>
        </row>
        <row r="5785">
          <cell r="A5785">
            <v>5783</v>
          </cell>
          <cell r="B5785">
            <v>16</v>
          </cell>
          <cell r="C5785">
            <v>105</v>
          </cell>
          <cell r="D5785" t="str">
            <v xml:space="preserve">GEORGETOWN                   </v>
          </cell>
          <cell r="E5785">
            <v>0</v>
          </cell>
          <cell r="G5785">
            <v>8350</v>
          </cell>
          <cell r="H5785" t="str">
            <v>Department Heads  (Non-Supervisory) (2120)</v>
          </cell>
          <cell r="I5785">
            <v>0</v>
          </cell>
          <cell r="J5785">
            <v>0</v>
          </cell>
          <cell r="K5785">
            <v>0</v>
          </cell>
          <cell r="L5785">
            <v>0</v>
          </cell>
          <cell r="M5785">
            <v>0</v>
          </cell>
        </row>
        <row r="5786">
          <cell r="A5786">
            <v>5784</v>
          </cell>
          <cell r="B5786">
            <v>17</v>
          </cell>
          <cell r="C5786">
            <v>105</v>
          </cell>
          <cell r="D5786" t="str">
            <v xml:space="preserve">GEORGETOWN                   </v>
          </cell>
          <cell r="E5786">
            <v>0</v>
          </cell>
          <cell r="G5786">
            <v>8355</v>
          </cell>
          <cell r="H5786" t="str">
            <v>School Leadership-Building (2210)</v>
          </cell>
          <cell r="I5786">
            <v>643204</v>
          </cell>
          <cell r="J5786">
            <v>18903</v>
          </cell>
          <cell r="K5786">
            <v>662107</v>
          </cell>
          <cell r="L5786">
            <v>4.0527822015880668</v>
          </cell>
          <cell r="M5786">
            <v>401.76395631067959</v>
          </cell>
        </row>
        <row r="5787">
          <cell r="A5787">
            <v>5785</v>
          </cell>
          <cell r="B5787">
            <v>18</v>
          </cell>
          <cell r="C5787">
            <v>105</v>
          </cell>
          <cell r="D5787" t="str">
            <v xml:space="preserve">GEORGETOWN                   </v>
          </cell>
          <cell r="E5787">
            <v>0</v>
          </cell>
          <cell r="G5787">
            <v>8360</v>
          </cell>
          <cell r="H5787" t="str">
            <v>Curriculum Leaders/Dept Heads-Building Level (2220)</v>
          </cell>
          <cell r="I5787">
            <v>0</v>
          </cell>
          <cell r="J5787">
            <v>0</v>
          </cell>
          <cell r="K5787">
            <v>0</v>
          </cell>
          <cell r="L5787">
            <v>0</v>
          </cell>
          <cell r="M5787">
            <v>0</v>
          </cell>
        </row>
        <row r="5788">
          <cell r="A5788">
            <v>5786</v>
          </cell>
          <cell r="B5788">
            <v>19</v>
          </cell>
          <cell r="C5788">
            <v>105</v>
          </cell>
          <cell r="D5788" t="str">
            <v xml:space="preserve">GEORGETOWN                   </v>
          </cell>
          <cell r="E5788">
            <v>0</v>
          </cell>
          <cell r="G5788">
            <v>8365</v>
          </cell>
          <cell r="H5788" t="str">
            <v>Building Technology (2250)</v>
          </cell>
          <cell r="I5788">
            <v>58288</v>
          </cell>
          <cell r="J5788">
            <v>0</v>
          </cell>
          <cell r="K5788">
            <v>58288</v>
          </cell>
          <cell r="L5788">
            <v>0.35678307126516595</v>
          </cell>
          <cell r="M5788">
            <v>35.368932038834949</v>
          </cell>
        </row>
        <row r="5789">
          <cell r="A5789">
            <v>5787</v>
          </cell>
          <cell r="B5789">
            <v>20</v>
          </cell>
          <cell r="C5789">
            <v>105</v>
          </cell>
          <cell r="D5789" t="str">
            <v xml:space="preserve">GEORGETOWN                   </v>
          </cell>
          <cell r="E5789">
            <v>0</v>
          </cell>
          <cell r="G5789">
            <v>8380</v>
          </cell>
          <cell r="H5789" t="str">
            <v>Instructional Coordinators and Team Leaders (2315)</v>
          </cell>
          <cell r="I5789">
            <v>0</v>
          </cell>
          <cell r="J5789">
            <v>0</v>
          </cell>
          <cell r="K5789">
            <v>0</v>
          </cell>
          <cell r="L5789">
            <v>0</v>
          </cell>
          <cell r="M5789">
            <v>0</v>
          </cell>
        </row>
        <row r="5790">
          <cell r="A5790">
            <v>5788</v>
          </cell>
          <cell r="B5790">
            <v>21</v>
          </cell>
          <cell r="C5790">
            <v>105</v>
          </cell>
          <cell r="D5790" t="str">
            <v xml:space="preserve">GEORGETOWN                   </v>
          </cell>
          <cell r="E5790">
            <v>6</v>
          </cell>
          <cell r="F5790" t="str">
            <v>Classroom and Specialist Teachers</v>
          </cell>
          <cell r="I5790">
            <v>6233186</v>
          </cell>
          <cell r="J5790">
            <v>413312</v>
          </cell>
          <cell r="K5790">
            <v>6646498</v>
          </cell>
          <cell r="L5790">
            <v>40.683467773774758</v>
          </cell>
          <cell r="M5790">
            <v>4033.0691747572814</v>
          </cell>
        </row>
        <row r="5791">
          <cell r="A5791">
            <v>5789</v>
          </cell>
          <cell r="B5791">
            <v>22</v>
          </cell>
          <cell r="C5791">
            <v>105</v>
          </cell>
          <cell r="D5791" t="str">
            <v xml:space="preserve">GEORGETOWN                   </v>
          </cell>
          <cell r="E5791">
            <v>0</v>
          </cell>
          <cell r="G5791">
            <v>8370</v>
          </cell>
          <cell r="H5791" t="str">
            <v>Teachers, Classroom (2305)</v>
          </cell>
          <cell r="I5791">
            <v>4721652</v>
          </cell>
          <cell r="J5791">
            <v>413312</v>
          </cell>
          <cell r="K5791">
            <v>5134964</v>
          </cell>
          <cell r="L5791">
            <v>31.43131050569691</v>
          </cell>
          <cell r="M5791">
            <v>3115.8762135922329</v>
          </cell>
        </row>
        <row r="5792">
          <cell r="A5792">
            <v>5790</v>
          </cell>
          <cell r="B5792">
            <v>23</v>
          </cell>
          <cell r="C5792">
            <v>105</v>
          </cell>
          <cell r="D5792" t="str">
            <v xml:space="preserve">GEORGETOWN                   </v>
          </cell>
          <cell r="E5792">
            <v>0</v>
          </cell>
          <cell r="G5792">
            <v>8375</v>
          </cell>
          <cell r="H5792" t="str">
            <v>Teachers, Specialists  (2310)</v>
          </cell>
          <cell r="I5792">
            <v>1511534</v>
          </cell>
          <cell r="J5792">
            <v>0</v>
          </cell>
          <cell r="K5792">
            <v>1511534</v>
          </cell>
          <cell r="L5792">
            <v>9.252157268077843</v>
          </cell>
          <cell r="M5792">
            <v>917.19296116504859</v>
          </cell>
        </row>
        <row r="5793">
          <cell r="A5793">
            <v>5791</v>
          </cell>
          <cell r="B5793">
            <v>24</v>
          </cell>
          <cell r="C5793">
            <v>105</v>
          </cell>
          <cell r="D5793" t="str">
            <v xml:space="preserve">GEORGETOWN                   </v>
          </cell>
          <cell r="E5793">
            <v>7</v>
          </cell>
          <cell r="F5793" t="str">
            <v>Other Teaching Services</v>
          </cell>
          <cell r="I5793">
            <v>639055</v>
          </cell>
          <cell r="J5793">
            <v>344734</v>
          </cell>
          <cell r="K5793">
            <v>983789</v>
          </cell>
          <cell r="L5793">
            <v>6.0218099934272296</v>
          </cell>
          <cell r="M5793">
            <v>596.95934466019412</v>
          </cell>
        </row>
        <row r="5794">
          <cell r="A5794">
            <v>5792</v>
          </cell>
          <cell r="B5794">
            <v>25</v>
          </cell>
          <cell r="C5794">
            <v>105</v>
          </cell>
          <cell r="D5794" t="str">
            <v xml:space="preserve">GEORGETOWN                   </v>
          </cell>
          <cell r="E5794">
            <v>0</v>
          </cell>
          <cell r="G5794">
            <v>8385</v>
          </cell>
          <cell r="H5794" t="str">
            <v>Medical/ Therapeutic Services (2320)</v>
          </cell>
          <cell r="I5794">
            <v>0</v>
          </cell>
          <cell r="J5794">
            <v>0</v>
          </cell>
          <cell r="K5794">
            <v>0</v>
          </cell>
          <cell r="L5794">
            <v>0</v>
          </cell>
          <cell r="M5794">
            <v>0</v>
          </cell>
        </row>
        <row r="5795">
          <cell r="A5795">
            <v>5793</v>
          </cell>
          <cell r="B5795">
            <v>26</v>
          </cell>
          <cell r="C5795">
            <v>105</v>
          </cell>
          <cell r="D5795" t="str">
            <v xml:space="preserve">GEORGETOWN                   </v>
          </cell>
          <cell r="E5795">
            <v>0</v>
          </cell>
          <cell r="G5795">
            <v>8390</v>
          </cell>
          <cell r="H5795" t="str">
            <v>Substitute Teachers (2325)</v>
          </cell>
          <cell r="I5795">
            <v>148777</v>
          </cell>
          <cell r="J5795">
            <v>0</v>
          </cell>
          <cell r="K5795">
            <v>148777</v>
          </cell>
          <cell r="L5795">
            <v>0.91066969176533064</v>
          </cell>
          <cell r="M5795">
            <v>90.277305825242721</v>
          </cell>
        </row>
        <row r="5796">
          <cell r="A5796">
            <v>5794</v>
          </cell>
          <cell r="B5796">
            <v>27</v>
          </cell>
          <cell r="C5796">
            <v>105</v>
          </cell>
          <cell r="D5796" t="str">
            <v xml:space="preserve">GEORGETOWN                   </v>
          </cell>
          <cell r="E5796">
            <v>0</v>
          </cell>
          <cell r="G5796">
            <v>8395</v>
          </cell>
          <cell r="H5796" t="str">
            <v>Non-Clerical Paraprofs./Instructional Assistants (2330)</v>
          </cell>
          <cell r="I5796">
            <v>378803</v>
          </cell>
          <cell r="J5796">
            <v>344734</v>
          </cell>
          <cell r="K5796">
            <v>723537</v>
          </cell>
          <cell r="L5796">
            <v>4.428797574697783</v>
          </cell>
          <cell r="M5796">
            <v>439.03944174757282</v>
          </cell>
        </row>
        <row r="5797">
          <cell r="A5797">
            <v>5795</v>
          </cell>
          <cell r="B5797">
            <v>28</v>
          </cell>
          <cell r="C5797">
            <v>105</v>
          </cell>
          <cell r="D5797" t="str">
            <v xml:space="preserve">GEORGETOWN                   </v>
          </cell>
          <cell r="E5797">
            <v>0</v>
          </cell>
          <cell r="G5797">
            <v>8400</v>
          </cell>
          <cell r="H5797" t="str">
            <v>Librarians and Media Center Directors (2340)</v>
          </cell>
          <cell r="I5797">
            <v>111475</v>
          </cell>
          <cell r="J5797">
            <v>0</v>
          </cell>
          <cell r="K5797">
            <v>111475</v>
          </cell>
          <cell r="L5797">
            <v>0.68234272696411569</v>
          </cell>
          <cell r="M5797">
            <v>67.642597087378647</v>
          </cell>
        </row>
        <row r="5798">
          <cell r="A5798">
            <v>5796</v>
          </cell>
          <cell r="B5798">
            <v>29</v>
          </cell>
          <cell r="C5798">
            <v>105</v>
          </cell>
          <cell r="D5798" t="str">
            <v xml:space="preserve">GEORGETOWN                   </v>
          </cell>
          <cell r="E5798">
            <v>8</v>
          </cell>
          <cell r="F5798" t="str">
            <v>Professional Development</v>
          </cell>
          <cell r="I5798">
            <v>283248</v>
          </cell>
          <cell r="J5798">
            <v>5134</v>
          </cell>
          <cell r="K5798">
            <v>288382</v>
          </cell>
          <cell r="L5798">
            <v>1.7651972216852712</v>
          </cell>
          <cell r="M5798">
            <v>174.98907766990291</v>
          </cell>
        </row>
        <row r="5799">
          <cell r="A5799">
            <v>5797</v>
          </cell>
          <cell r="B5799">
            <v>30</v>
          </cell>
          <cell r="C5799">
            <v>105</v>
          </cell>
          <cell r="D5799" t="str">
            <v xml:space="preserve">GEORGETOWN                   </v>
          </cell>
          <cell r="E5799">
            <v>0</v>
          </cell>
          <cell r="G5799">
            <v>8405</v>
          </cell>
          <cell r="H5799" t="str">
            <v>Professional Development Leadership (2351)</v>
          </cell>
          <cell r="I5799">
            <v>19835</v>
          </cell>
          <cell r="J5799">
            <v>0</v>
          </cell>
          <cell r="K5799">
            <v>19835</v>
          </cell>
          <cell r="L5799">
            <v>0.12141079156163476</v>
          </cell>
          <cell r="M5799">
            <v>12.035800970873787</v>
          </cell>
        </row>
        <row r="5800">
          <cell r="A5800">
            <v>5798</v>
          </cell>
          <cell r="B5800">
            <v>31</v>
          </cell>
          <cell r="C5800">
            <v>105</v>
          </cell>
          <cell r="D5800" t="str">
            <v xml:space="preserve">GEORGETOWN                   </v>
          </cell>
          <cell r="E5800">
            <v>0</v>
          </cell>
          <cell r="G5800">
            <v>8410</v>
          </cell>
          <cell r="H5800" t="str">
            <v>Teacher/Instructional Staff-Professional Days (2353)</v>
          </cell>
          <cell r="I5800">
            <v>134075</v>
          </cell>
          <cell r="J5800">
            <v>5134</v>
          </cell>
          <cell r="K5800">
            <v>139209</v>
          </cell>
          <cell r="L5800">
            <v>0.85210359881540776</v>
          </cell>
          <cell r="M5800">
            <v>84.471480582524265</v>
          </cell>
        </row>
        <row r="5801">
          <cell r="A5801">
            <v>5799</v>
          </cell>
          <cell r="B5801">
            <v>32</v>
          </cell>
          <cell r="C5801">
            <v>105</v>
          </cell>
          <cell r="D5801" t="str">
            <v xml:space="preserve">GEORGETOWN                   </v>
          </cell>
          <cell r="E5801">
            <v>0</v>
          </cell>
          <cell r="G5801">
            <v>8415</v>
          </cell>
          <cell r="H5801" t="str">
            <v>Substitutes for Instructional Staff at Prof. Dev. (2355)</v>
          </cell>
          <cell r="I5801">
            <v>0</v>
          </cell>
          <cell r="J5801">
            <v>0</v>
          </cell>
          <cell r="K5801">
            <v>0</v>
          </cell>
          <cell r="L5801">
            <v>0</v>
          </cell>
          <cell r="M5801">
            <v>0</v>
          </cell>
        </row>
        <row r="5802">
          <cell r="A5802">
            <v>5800</v>
          </cell>
          <cell r="B5802">
            <v>33</v>
          </cell>
          <cell r="C5802">
            <v>105</v>
          </cell>
          <cell r="D5802" t="str">
            <v xml:space="preserve">GEORGETOWN                   </v>
          </cell>
          <cell r="E5802">
            <v>0</v>
          </cell>
          <cell r="G5802">
            <v>8420</v>
          </cell>
          <cell r="H5802" t="str">
            <v>Prof. Dev.  Stipends, Providers and Expenses (2357)</v>
          </cell>
          <cell r="I5802">
            <v>129338</v>
          </cell>
          <cell r="J5802">
            <v>0</v>
          </cell>
          <cell r="K5802">
            <v>129338</v>
          </cell>
          <cell r="L5802">
            <v>0.7916828313082287</v>
          </cell>
          <cell r="M5802">
            <v>78.481796116504853</v>
          </cell>
        </row>
        <row r="5803">
          <cell r="A5803">
            <v>5801</v>
          </cell>
          <cell r="B5803">
            <v>34</v>
          </cell>
          <cell r="C5803">
            <v>105</v>
          </cell>
          <cell r="D5803" t="str">
            <v xml:space="preserve">GEORGETOWN                   </v>
          </cell>
          <cell r="E5803">
            <v>9</v>
          </cell>
          <cell r="F5803" t="str">
            <v>Instructional Materials, Equipment and Technology</v>
          </cell>
          <cell r="I5803">
            <v>397255</v>
          </cell>
          <cell r="J5803">
            <v>656595</v>
          </cell>
          <cell r="K5803">
            <v>1053850</v>
          </cell>
          <cell r="L5803">
            <v>6.4506560467471026</v>
          </cell>
          <cell r="M5803">
            <v>639.47208737864082</v>
          </cell>
        </row>
        <row r="5804">
          <cell r="A5804">
            <v>5802</v>
          </cell>
          <cell r="B5804">
            <v>35</v>
          </cell>
          <cell r="C5804">
            <v>105</v>
          </cell>
          <cell r="D5804" t="str">
            <v xml:space="preserve">GEORGETOWN                   </v>
          </cell>
          <cell r="E5804">
            <v>0</v>
          </cell>
          <cell r="G5804">
            <v>8425</v>
          </cell>
          <cell r="H5804" t="str">
            <v>Textbooks &amp; Related Software/Media/Materials (2410)</v>
          </cell>
          <cell r="I5804">
            <v>64491</v>
          </cell>
          <cell r="J5804">
            <v>0</v>
          </cell>
          <cell r="K5804">
            <v>64491</v>
          </cell>
          <cell r="L5804">
            <v>0.39475187086470315</v>
          </cell>
          <cell r="M5804">
            <v>39.132888349514566</v>
          </cell>
        </row>
        <row r="5805">
          <cell r="A5805">
            <v>5803</v>
          </cell>
          <cell r="B5805">
            <v>36</v>
          </cell>
          <cell r="C5805">
            <v>105</v>
          </cell>
          <cell r="D5805" t="str">
            <v xml:space="preserve">GEORGETOWN                   </v>
          </cell>
          <cell r="E5805">
            <v>0</v>
          </cell>
          <cell r="G5805">
            <v>8430</v>
          </cell>
          <cell r="H5805" t="str">
            <v>Other Instructional Materials (2415)</v>
          </cell>
          <cell r="I5805">
            <v>67044</v>
          </cell>
          <cell r="J5805">
            <v>275309</v>
          </cell>
          <cell r="K5805">
            <v>342353</v>
          </cell>
          <cell r="L5805">
            <v>2.0955557712881445</v>
          </cell>
          <cell r="M5805">
            <v>207.73847087378641</v>
          </cell>
        </row>
        <row r="5806">
          <cell r="A5806">
            <v>5804</v>
          </cell>
          <cell r="B5806">
            <v>37</v>
          </cell>
          <cell r="C5806">
            <v>105</v>
          </cell>
          <cell r="D5806" t="str">
            <v xml:space="preserve">GEORGETOWN                   </v>
          </cell>
          <cell r="E5806">
            <v>0</v>
          </cell>
          <cell r="G5806">
            <v>8435</v>
          </cell>
          <cell r="H5806" t="str">
            <v>Instructional Equipment (2420)</v>
          </cell>
          <cell r="I5806">
            <v>0</v>
          </cell>
          <cell r="J5806">
            <v>50119</v>
          </cell>
          <cell r="K5806">
            <v>50119</v>
          </cell>
          <cell r="L5806">
            <v>0.30678031067696354</v>
          </cell>
          <cell r="M5806">
            <v>30.412014563106798</v>
          </cell>
        </row>
        <row r="5807">
          <cell r="A5807">
            <v>5805</v>
          </cell>
          <cell r="B5807">
            <v>38</v>
          </cell>
          <cell r="C5807">
            <v>105</v>
          </cell>
          <cell r="D5807" t="str">
            <v xml:space="preserve">GEORGETOWN                   </v>
          </cell>
          <cell r="E5807">
            <v>0</v>
          </cell>
          <cell r="G5807">
            <v>8440</v>
          </cell>
          <cell r="H5807" t="str">
            <v>General Supplies (2430)</v>
          </cell>
          <cell r="I5807">
            <v>30477</v>
          </cell>
          <cell r="J5807">
            <v>0</v>
          </cell>
          <cell r="K5807">
            <v>30477</v>
          </cell>
          <cell r="L5807">
            <v>0.1865508794768814</v>
          </cell>
          <cell r="M5807">
            <v>18.493325242718445</v>
          </cell>
        </row>
        <row r="5808">
          <cell r="A5808">
            <v>5806</v>
          </cell>
          <cell r="B5808">
            <v>39</v>
          </cell>
          <cell r="C5808">
            <v>105</v>
          </cell>
          <cell r="D5808" t="str">
            <v xml:space="preserve">GEORGETOWN                   </v>
          </cell>
          <cell r="E5808">
            <v>0</v>
          </cell>
          <cell r="G5808">
            <v>8445</v>
          </cell>
          <cell r="H5808" t="str">
            <v>Other Instructional Services (2440)</v>
          </cell>
          <cell r="I5808">
            <v>150002</v>
          </cell>
          <cell r="J5808">
            <v>331167</v>
          </cell>
          <cell r="K5808">
            <v>481169</v>
          </cell>
          <cell r="L5808">
            <v>2.9452538021134478</v>
          </cell>
          <cell r="M5808">
            <v>291.97148058252429</v>
          </cell>
        </row>
        <row r="5809">
          <cell r="A5809">
            <v>5807</v>
          </cell>
          <cell r="B5809">
            <v>40</v>
          </cell>
          <cell r="C5809">
            <v>105</v>
          </cell>
          <cell r="D5809" t="str">
            <v xml:space="preserve">GEORGETOWN                   </v>
          </cell>
          <cell r="E5809">
            <v>0</v>
          </cell>
          <cell r="G5809">
            <v>8450</v>
          </cell>
          <cell r="H5809" t="str">
            <v>Classroom Instructional Technology (2451)</v>
          </cell>
          <cell r="I5809">
            <v>85241</v>
          </cell>
          <cell r="J5809">
            <v>0</v>
          </cell>
          <cell r="K5809">
            <v>85241</v>
          </cell>
          <cell r="L5809">
            <v>0.52176341232696288</v>
          </cell>
          <cell r="M5809">
            <v>51.723907766990294</v>
          </cell>
        </row>
        <row r="5810">
          <cell r="A5810">
            <v>5808</v>
          </cell>
          <cell r="B5810">
            <v>41</v>
          </cell>
          <cell r="C5810">
            <v>105</v>
          </cell>
          <cell r="D5810" t="str">
            <v xml:space="preserve">GEORGETOWN                   </v>
          </cell>
          <cell r="E5810">
            <v>0</v>
          </cell>
          <cell r="G5810">
            <v>8455</v>
          </cell>
          <cell r="H5810" t="str">
            <v>Other Instructional Hardware  (2453)</v>
          </cell>
          <cell r="I5810">
            <v>0</v>
          </cell>
          <cell r="J5810">
            <v>0</v>
          </cell>
          <cell r="K5810">
            <v>0</v>
          </cell>
          <cell r="L5810">
            <v>0</v>
          </cell>
          <cell r="M5810">
            <v>0</v>
          </cell>
        </row>
        <row r="5811">
          <cell r="A5811">
            <v>5809</v>
          </cell>
          <cell r="B5811">
            <v>42</v>
          </cell>
          <cell r="C5811">
            <v>105</v>
          </cell>
          <cell r="D5811" t="str">
            <v xml:space="preserve">GEORGETOWN                   </v>
          </cell>
          <cell r="E5811">
            <v>0</v>
          </cell>
          <cell r="G5811">
            <v>8460</v>
          </cell>
          <cell r="H5811" t="str">
            <v>Instructional Software (2455)</v>
          </cell>
          <cell r="I5811">
            <v>0</v>
          </cell>
          <cell r="J5811">
            <v>0</v>
          </cell>
          <cell r="K5811">
            <v>0</v>
          </cell>
          <cell r="L5811">
            <v>0</v>
          </cell>
          <cell r="M5811">
            <v>0</v>
          </cell>
        </row>
        <row r="5812">
          <cell r="A5812">
            <v>5810</v>
          </cell>
          <cell r="B5812">
            <v>43</v>
          </cell>
          <cell r="C5812">
            <v>105</v>
          </cell>
          <cell r="D5812" t="str">
            <v xml:space="preserve">GEORGETOWN                   </v>
          </cell>
          <cell r="E5812">
            <v>10</v>
          </cell>
          <cell r="F5812" t="str">
            <v>Guidance, Counseling and Testing</v>
          </cell>
          <cell r="I5812">
            <v>373446</v>
          </cell>
          <cell r="J5812">
            <v>263274</v>
          </cell>
          <cell r="K5812">
            <v>636720</v>
          </cell>
          <cell r="L5812">
            <v>3.8973874062578311</v>
          </cell>
          <cell r="M5812">
            <v>386.35922330097088</v>
          </cell>
        </row>
        <row r="5813">
          <cell r="A5813">
            <v>5811</v>
          </cell>
          <cell r="B5813">
            <v>44</v>
          </cell>
          <cell r="C5813">
            <v>105</v>
          </cell>
          <cell r="D5813" t="str">
            <v xml:space="preserve">GEORGETOWN                   </v>
          </cell>
          <cell r="E5813">
            <v>0</v>
          </cell>
          <cell r="G5813">
            <v>8465</v>
          </cell>
          <cell r="H5813" t="str">
            <v>Guidance and Adjustment Counselors (2710)</v>
          </cell>
          <cell r="I5813">
            <v>373446</v>
          </cell>
          <cell r="J5813">
            <v>0</v>
          </cell>
          <cell r="K5813">
            <v>373446</v>
          </cell>
          <cell r="L5813">
            <v>2.2858772102609657</v>
          </cell>
          <cell r="M5813">
            <v>226.60558252427185</v>
          </cell>
        </row>
        <row r="5814">
          <cell r="A5814">
            <v>5812</v>
          </cell>
          <cell r="B5814">
            <v>45</v>
          </cell>
          <cell r="C5814">
            <v>105</v>
          </cell>
          <cell r="D5814" t="str">
            <v xml:space="preserve">GEORGETOWN                   </v>
          </cell>
          <cell r="E5814">
            <v>0</v>
          </cell>
          <cell r="G5814">
            <v>8470</v>
          </cell>
          <cell r="H5814" t="str">
            <v>Testing and Assessment (2720)</v>
          </cell>
          <cell r="I5814">
            <v>0</v>
          </cell>
          <cell r="J5814">
            <v>263274</v>
          </cell>
          <cell r="K5814">
            <v>263274</v>
          </cell>
          <cell r="L5814">
            <v>1.6115101959968656</v>
          </cell>
          <cell r="M5814">
            <v>159.75364077669903</v>
          </cell>
        </row>
        <row r="5815">
          <cell r="A5815">
            <v>5813</v>
          </cell>
          <cell r="B5815">
            <v>46</v>
          </cell>
          <cell r="C5815">
            <v>105</v>
          </cell>
          <cell r="D5815" t="str">
            <v xml:space="preserve">GEORGETOWN                   </v>
          </cell>
          <cell r="E5815">
            <v>0</v>
          </cell>
          <cell r="G5815">
            <v>8475</v>
          </cell>
          <cell r="H5815" t="str">
            <v>Psychological Services (2800)</v>
          </cell>
          <cell r="I5815">
            <v>0</v>
          </cell>
          <cell r="J5815">
            <v>0</v>
          </cell>
          <cell r="K5815">
            <v>0</v>
          </cell>
          <cell r="L5815">
            <v>0</v>
          </cell>
          <cell r="M5815">
            <v>0</v>
          </cell>
        </row>
        <row r="5816">
          <cell r="A5816">
            <v>5814</v>
          </cell>
          <cell r="B5816">
            <v>47</v>
          </cell>
          <cell r="C5816">
            <v>105</v>
          </cell>
          <cell r="D5816" t="str">
            <v xml:space="preserve">GEORGETOWN                   </v>
          </cell>
          <cell r="E5816">
            <v>11</v>
          </cell>
          <cell r="F5816" t="str">
            <v>Pupil Services</v>
          </cell>
          <cell r="I5816">
            <v>647262</v>
          </cell>
          <cell r="J5816">
            <v>730063</v>
          </cell>
          <cell r="K5816">
            <v>1377325</v>
          </cell>
          <cell r="L5816">
            <v>8.4306588599762335</v>
          </cell>
          <cell r="M5816">
            <v>835.75546116504859</v>
          </cell>
        </row>
        <row r="5817">
          <cell r="A5817">
            <v>5815</v>
          </cell>
          <cell r="B5817">
            <v>48</v>
          </cell>
          <cell r="C5817">
            <v>105</v>
          </cell>
          <cell r="D5817" t="str">
            <v xml:space="preserve">GEORGETOWN                   </v>
          </cell>
          <cell r="E5817">
            <v>0</v>
          </cell>
          <cell r="G5817">
            <v>8485</v>
          </cell>
          <cell r="H5817" t="str">
            <v>Attendance and Parent Liaison Services (3100)</v>
          </cell>
          <cell r="I5817">
            <v>0</v>
          </cell>
          <cell r="J5817">
            <v>0</v>
          </cell>
          <cell r="K5817">
            <v>0</v>
          </cell>
          <cell r="L5817">
            <v>0</v>
          </cell>
          <cell r="M5817">
            <v>0</v>
          </cell>
        </row>
        <row r="5818">
          <cell r="A5818">
            <v>5816</v>
          </cell>
          <cell r="B5818">
            <v>49</v>
          </cell>
          <cell r="C5818">
            <v>105</v>
          </cell>
          <cell r="D5818" t="str">
            <v xml:space="preserve">GEORGETOWN                   </v>
          </cell>
          <cell r="E5818">
            <v>0</v>
          </cell>
          <cell r="G5818">
            <v>8490</v>
          </cell>
          <cell r="H5818" t="str">
            <v>Medical/Health Services (3200)</v>
          </cell>
          <cell r="I5818">
            <v>163863</v>
          </cell>
          <cell r="J5818">
            <v>0</v>
          </cell>
          <cell r="K5818">
            <v>163863</v>
          </cell>
          <cell r="L5818">
            <v>1.0030116731870005</v>
          </cell>
          <cell r="M5818">
            <v>99.431432038834956</v>
          </cell>
        </row>
        <row r="5819">
          <cell r="A5819">
            <v>5817</v>
          </cell>
          <cell r="B5819">
            <v>50</v>
          </cell>
          <cell r="C5819">
            <v>105</v>
          </cell>
          <cell r="D5819" t="str">
            <v xml:space="preserve">GEORGETOWN                   </v>
          </cell>
          <cell r="E5819">
            <v>0</v>
          </cell>
          <cell r="G5819">
            <v>8495</v>
          </cell>
          <cell r="H5819" t="str">
            <v>In-District Transportation (3300)</v>
          </cell>
          <cell r="I5819">
            <v>460424</v>
          </cell>
          <cell r="J5819">
            <v>0</v>
          </cell>
          <cell r="K5819">
            <v>460424</v>
          </cell>
          <cell r="L5819">
            <v>2.8182728658419016</v>
          </cell>
          <cell r="M5819">
            <v>279.38349514563106</v>
          </cell>
        </row>
        <row r="5820">
          <cell r="A5820">
            <v>5818</v>
          </cell>
          <cell r="B5820">
            <v>51</v>
          </cell>
          <cell r="C5820">
            <v>105</v>
          </cell>
          <cell r="D5820" t="str">
            <v xml:space="preserve">GEORGETOWN                   </v>
          </cell>
          <cell r="E5820">
            <v>0</v>
          </cell>
          <cell r="G5820">
            <v>8500</v>
          </cell>
          <cell r="H5820" t="str">
            <v>Food Salaries and Other Expenses (3400)</v>
          </cell>
          <cell r="I5820">
            <v>12478</v>
          </cell>
          <cell r="J5820">
            <v>512639</v>
          </cell>
          <cell r="K5820">
            <v>525117</v>
          </cell>
          <cell r="L5820">
            <v>3.2142611864114423</v>
          </cell>
          <cell r="M5820">
            <v>318.63895631067959</v>
          </cell>
        </row>
        <row r="5821">
          <cell r="A5821">
            <v>5819</v>
          </cell>
          <cell r="B5821">
            <v>52</v>
          </cell>
          <cell r="C5821">
            <v>105</v>
          </cell>
          <cell r="D5821" t="str">
            <v xml:space="preserve">GEORGETOWN                   </v>
          </cell>
          <cell r="E5821">
            <v>0</v>
          </cell>
          <cell r="G5821">
            <v>8505</v>
          </cell>
          <cell r="H5821" t="str">
            <v>Athletics (3510)</v>
          </cell>
          <cell r="I5821">
            <v>10497</v>
          </cell>
          <cell r="J5821">
            <v>217424</v>
          </cell>
          <cell r="K5821">
            <v>227921</v>
          </cell>
          <cell r="L5821">
            <v>1.3951131345358887</v>
          </cell>
          <cell r="M5821">
            <v>138.30157766990291</v>
          </cell>
        </row>
        <row r="5822">
          <cell r="A5822">
            <v>5820</v>
          </cell>
          <cell r="B5822">
            <v>53</v>
          </cell>
          <cell r="C5822">
            <v>105</v>
          </cell>
          <cell r="D5822" t="str">
            <v xml:space="preserve">GEORGETOWN                   </v>
          </cell>
          <cell r="E5822">
            <v>0</v>
          </cell>
          <cell r="G5822">
            <v>8510</v>
          </cell>
          <cell r="H5822" t="str">
            <v>Other Student Body Activities (3520)</v>
          </cell>
          <cell r="I5822">
            <v>0</v>
          </cell>
          <cell r="J5822">
            <v>0</v>
          </cell>
          <cell r="K5822">
            <v>0</v>
          </cell>
          <cell r="L5822">
            <v>0</v>
          </cell>
          <cell r="M5822">
            <v>0</v>
          </cell>
        </row>
        <row r="5823">
          <cell r="A5823">
            <v>5821</v>
          </cell>
          <cell r="B5823">
            <v>54</v>
          </cell>
          <cell r="C5823">
            <v>105</v>
          </cell>
          <cell r="D5823" t="str">
            <v xml:space="preserve">GEORGETOWN                   </v>
          </cell>
          <cell r="E5823">
            <v>0</v>
          </cell>
          <cell r="G5823">
            <v>8515</v>
          </cell>
          <cell r="H5823" t="str">
            <v>School Security  (3600)</v>
          </cell>
          <cell r="I5823">
            <v>0</v>
          </cell>
          <cell r="J5823">
            <v>0</v>
          </cell>
          <cell r="K5823">
            <v>0</v>
          </cell>
          <cell r="L5823">
            <v>0</v>
          </cell>
          <cell r="M5823">
            <v>0</v>
          </cell>
        </row>
        <row r="5824">
          <cell r="A5824">
            <v>5822</v>
          </cell>
          <cell r="B5824">
            <v>55</v>
          </cell>
          <cell r="C5824">
            <v>105</v>
          </cell>
          <cell r="D5824" t="str">
            <v xml:space="preserve">GEORGETOWN                   </v>
          </cell>
          <cell r="E5824">
            <v>12</v>
          </cell>
          <cell r="F5824" t="str">
            <v>Operations and Maintenance</v>
          </cell>
          <cell r="I5824">
            <v>1129814</v>
          </cell>
          <cell r="J5824">
            <v>0</v>
          </cell>
          <cell r="K5824">
            <v>1129814</v>
          </cell>
          <cell r="L5824">
            <v>6.9156345882236856</v>
          </cell>
          <cell r="M5824">
            <v>685.56674757281553</v>
          </cell>
        </row>
        <row r="5825">
          <cell r="A5825">
            <v>5823</v>
          </cell>
          <cell r="B5825">
            <v>56</v>
          </cell>
          <cell r="C5825">
            <v>105</v>
          </cell>
          <cell r="D5825" t="str">
            <v xml:space="preserve">GEORGETOWN                   </v>
          </cell>
          <cell r="E5825">
            <v>0</v>
          </cell>
          <cell r="G5825">
            <v>8520</v>
          </cell>
          <cell r="H5825" t="str">
            <v>Custodial Services (4110)</v>
          </cell>
          <cell r="I5825">
            <v>354988</v>
          </cell>
          <cell r="J5825">
            <v>0</v>
          </cell>
          <cell r="K5825">
            <v>354988</v>
          </cell>
          <cell r="L5825">
            <v>2.1728950882219107</v>
          </cell>
          <cell r="M5825">
            <v>215.40533980582524</v>
          </cell>
        </row>
        <row r="5826">
          <cell r="A5826">
            <v>5824</v>
          </cell>
          <cell r="B5826">
            <v>57</v>
          </cell>
          <cell r="C5826">
            <v>105</v>
          </cell>
          <cell r="D5826" t="str">
            <v xml:space="preserve">GEORGETOWN                   </v>
          </cell>
          <cell r="E5826">
            <v>0</v>
          </cell>
          <cell r="G5826">
            <v>8525</v>
          </cell>
          <cell r="H5826" t="str">
            <v>Heating of Buildings (4120)</v>
          </cell>
          <cell r="I5826">
            <v>172686</v>
          </cell>
          <cell r="J5826">
            <v>0</v>
          </cell>
          <cell r="K5826">
            <v>172686</v>
          </cell>
          <cell r="L5826">
            <v>1.0570175927205676</v>
          </cell>
          <cell r="M5826">
            <v>104.78519417475728</v>
          </cell>
        </row>
        <row r="5827">
          <cell r="A5827">
            <v>5825</v>
          </cell>
          <cell r="B5827">
            <v>58</v>
          </cell>
          <cell r="C5827">
            <v>105</v>
          </cell>
          <cell r="D5827" t="str">
            <v xml:space="preserve">GEORGETOWN                   </v>
          </cell>
          <cell r="E5827">
            <v>0</v>
          </cell>
          <cell r="G5827">
            <v>8530</v>
          </cell>
          <cell r="H5827" t="str">
            <v>Utility Services (4130)</v>
          </cell>
          <cell r="I5827">
            <v>216640</v>
          </cell>
          <cell r="J5827">
            <v>0</v>
          </cell>
          <cell r="K5827">
            <v>216640</v>
          </cell>
          <cell r="L5827">
            <v>1.3260617032474189</v>
          </cell>
          <cell r="M5827">
            <v>131.45631067961165</v>
          </cell>
        </row>
        <row r="5828">
          <cell r="A5828">
            <v>5826</v>
          </cell>
          <cell r="B5828">
            <v>59</v>
          </cell>
          <cell r="C5828">
            <v>105</v>
          </cell>
          <cell r="D5828" t="str">
            <v xml:space="preserve">GEORGETOWN                   </v>
          </cell>
          <cell r="E5828">
            <v>0</v>
          </cell>
          <cell r="G5828">
            <v>8535</v>
          </cell>
          <cell r="H5828" t="str">
            <v>Maintenance of Grounds (4210)</v>
          </cell>
          <cell r="I5828">
            <v>11227</v>
          </cell>
          <cell r="J5828">
            <v>0</v>
          </cell>
          <cell r="K5828">
            <v>11227</v>
          </cell>
          <cell r="L5828">
            <v>6.8720895228760945E-2</v>
          </cell>
          <cell r="M5828">
            <v>6.8125</v>
          </cell>
        </row>
        <row r="5829">
          <cell r="A5829">
            <v>5827</v>
          </cell>
          <cell r="B5829">
            <v>60</v>
          </cell>
          <cell r="C5829">
            <v>105</v>
          </cell>
          <cell r="D5829" t="str">
            <v xml:space="preserve">GEORGETOWN                   </v>
          </cell>
          <cell r="E5829">
            <v>0</v>
          </cell>
          <cell r="G5829">
            <v>8540</v>
          </cell>
          <cell r="H5829" t="str">
            <v>Maintenance of Buildings (4220)</v>
          </cell>
          <cell r="I5829">
            <v>374273</v>
          </cell>
          <cell r="J5829">
            <v>0</v>
          </cell>
          <cell r="K5829">
            <v>374273</v>
          </cell>
          <cell r="L5829">
            <v>2.2909393088050276</v>
          </cell>
          <cell r="M5829">
            <v>227.10740291262135</v>
          </cell>
        </row>
        <row r="5830">
          <cell r="A5830">
            <v>5828</v>
          </cell>
          <cell r="B5830">
            <v>61</v>
          </cell>
          <cell r="C5830">
            <v>105</v>
          </cell>
          <cell r="D5830" t="str">
            <v xml:space="preserve">GEORGETOWN                   </v>
          </cell>
          <cell r="E5830">
            <v>0</v>
          </cell>
          <cell r="G5830">
            <v>8545</v>
          </cell>
          <cell r="H5830" t="str">
            <v>Building Security System (4225)</v>
          </cell>
          <cell r="I5830">
            <v>0</v>
          </cell>
          <cell r="J5830">
            <v>0</v>
          </cell>
          <cell r="K5830">
            <v>0</v>
          </cell>
          <cell r="L5830">
            <v>0</v>
          </cell>
          <cell r="M5830">
            <v>0</v>
          </cell>
        </row>
        <row r="5831">
          <cell r="A5831">
            <v>5829</v>
          </cell>
          <cell r="B5831">
            <v>62</v>
          </cell>
          <cell r="C5831">
            <v>105</v>
          </cell>
          <cell r="D5831" t="str">
            <v xml:space="preserve">GEORGETOWN                   </v>
          </cell>
          <cell r="E5831">
            <v>0</v>
          </cell>
          <cell r="G5831">
            <v>8550</v>
          </cell>
          <cell r="H5831" t="str">
            <v>Maintenance of Equipment (4230)</v>
          </cell>
          <cell r="I5831">
            <v>0</v>
          </cell>
          <cell r="J5831">
            <v>0</v>
          </cell>
          <cell r="K5831">
            <v>0</v>
          </cell>
          <cell r="L5831">
            <v>0</v>
          </cell>
          <cell r="M5831">
            <v>0</v>
          </cell>
        </row>
        <row r="5832">
          <cell r="A5832">
            <v>5830</v>
          </cell>
          <cell r="B5832">
            <v>63</v>
          </cell>
          <cell r="C5832">
            <v>105</v>
          </cell>
          <cell r="D5832" t="str">
            <v xml:space="preserve">GEORGETOWN                   </v>
          </cell>
          <cell r="E5832">
            <v>0</v>
          </cell>
          <cell r="G5832">
            <v>8555</v>
          </cell>
          <cell r="H5832" t="str">
            <v xml:space="preserve">Extraordinary Maintenance (4300)   </v>
          </cell>
          <cell r="I5832">
            <v>0</v>
          </cell>
          <cell r="J5832">
            <v>0</v>
          </cell>
          <cell r="K5832">
            <v>0</v>
          </cell>
          <cell r="L5832">
            <v>0</v>
          </cell>
          <cell r="M5832">
            <v>0</v>
          </cell>
        </row>
        <row r="5833">
          <cell r="A5833">
            <v>5831</v>
          </cell>
          <cell r="B5833">
            <v>64</v>
          </cell>
          <cell r="C5833">
            <v>105</v>
          </cell>
          <cell r="D5833" t="str">
            <v xml:space="preserve">GEORGETOWN                   </v>
          </cell>
          <cell r="E5833">
            <v>0</v>
          </cell>
          <cell r="G5833">
            <v>8560</v>
          </cell>
          <cell r="H5833" t="str">
            <v>Networking and Telecommunications (4400)</v>
          </cell>
          <cell r="I5833">
            <v>0</v>
          </cell>
          <cell r="J5833">
            <v>0</v>
          </cell>
          <cell r="K5833">
            <v>0</v>
          </cell>
          <cell r="L5833">
            <v>0</v>
          </cell>
          <cell r="M5833">
            <v>0</v>
          </cell>
        </row>
        <row r="5834">
          <cell r="A5834">
            <v>5832</v>
          </cell>
          <cell r="B5834">
            <v>65</v>
          </cell>
          <cell r="C5834">
            <v>105</v>
          </cell>
          <cell r="D5834" t="str">
            <v xml:space="preserve">GEORGETOWN                   </v>
          </cell>
          <cell r="E5834">
            <v>0</v>
          </cell>
          <cell r="G5834">
            <v>8565</v>
          </cell>
          <cell r="H5834" t="str">
            <v>Technology Maintenance (4450)</v>
          </cell>
          <cell r="I5834">
            <v>0</v>
          </cell>
          <cell r="J5834">
            <v>0</v>
          </cell>
          <cell r="K5834">
            <v>0</v>
          </cell>
          <cell r="L5834">
            <v>0</v>
          </cell>
          <cell r="M5834">
            <v>0</v>
          </cell>
        </row>
        <row r="5835">
          <cell r="A5835">
            <v>5833</v>
          </cell>
          <cell r="B5835">
            <v>66</v>
          </cell>
          <cell r="C5835">
            <v>105</v>
          </cell>
          <cell r="D5835" t="str">
            <v xml:space="preserve">GEORGETOWN                   </v>
          </cell>
          <cell r="E5835">
            <v>13</v>
          </cell>
          <cell r="F5835" t="str">
            <v>Insurance, Retirement Programs and Other</v>
          </cell>
          <cell r="I5835">
            <v>1992152</v>
          </cell>
          <cell r="J5835">
            <v>0</v>
          </cell>
          <cell r="K5835">
            <v>1992152</v>
          </cell>
          <cell r="L5835">
            <v>12.19403837817463</v>
          </cell>
          <cell r="M5835">
            <v>1208.8300970873786</v>
          </cell>
        </row>
        <row r="5836">
          <cell r="A5836">
            <v>5834</v>
          </cell>
          <cell r="B5836">
            <v>67</v>
          </cell>
          <cell r="C5836">
            <v>105</v>
          </cell>
          <cell r="D5836" t="str">
            <v xml:space="preserve">GEORGETOWN                   </v>
          </cell>
          <cell r="E5836">
            <v>0</v>
          </cell>
          <cell r="G5836">
            <v>8570</v>
          </cell>
          <cell r="H5836" t="str">
            <v>Employer Retirement Contributions (5100)</v>
          </cell>
          <cell r="I5836">
            <v>345105</v>
          </cell>
          <cell r="J5836">
            <v>0</v>
          </cell>
          <cell r="K5836">
            <v>345105</v>
          </cell>
          <cell r="L5836">
            <v>2.1124008682570183</v>
          </cell>
          <cell r="M5836">
            <v>209.40837378640776</v>
          </cell>
        </row>
        <row r="5837">
          <cell r="A5837">
            <v>5835</v>
          </cell>
          <cell r="B5837">
            <v>68</v>
          </cell>
          <cell r="C5837">
            <v>105</v>
          </cell>
          <cell r="D5837" t="str">
            <v xml:space="preserve">GEORGETOWN                   </v>
          </cell>
          <cell r="E5837">
            <v>0</v>
          </cell>
          <cell r="G5837">
            <v>8575</v>
          </cell>
          <cell r="H5837" t="str">
            <v>Insurance for Active Employees (5200)</v>
          </cell>
          <cell r="I5837">
            <v>1170547</v>
          </cell>
          <cell r="J5837">
            <v>0</v>
          </cell>
          <cell r="K5837">
            <v>1170547</v>
          </cell>
          <cell r="L5837">
            <v>7.1649628348927088</v>
          </cell>
          <cell r="M5837">
            <v>710.28337378640776</v>
          </cell>
        </row>
        <row r="5838">
          <cell r="A5838">
            <v>5836</v>
          </cell>
          <cell r="B5838">
            <v>69</v>
          </cell>
          <cell r="C5838">
            <v>105</v>
          </cell>
          <cell r="D5838" t="str">
            <v xml:space="preserve">GEORGETOWN                   </v>
          </cell>
          <cell r="E5838">
            <v>0</v>
          </cell>
          <cell r="G5838">
            <v>8580</v>
          </cell>
          <cell r="H5838" t="str">
            <v>Insurance for Retired School Employees (5250)</v>
          </cell>
          <cell r="I5838">
            <v>441317</v>
          </cell>
          <cell r="J5838">
            <v>0</v>
          </cell>
          <cell r="K5838">
            <v>441317</v>
          </cell>
          <cell r="L5838">
            <v>2.701318190048196</v>
          </cell>
          <cell r="M5838">
            <v>267.78944174757282</v>
          </cell>
        </row>
        <row r="5839">
          <cell r="A5839">
            <v>5837</v>
          </cell>
          <cell r="B5839">
            <v>70</v>
          </cell>
          <cell r="C5839">
            <v>105</v>
          </cell>
          <cell r="D5839" t="str">
            <v xml:space="preserve">GEORGETOWN                   </v>
          </cell>
          <cell r="E5839">
            <v>0</v>
          </cell>
          <cell r="G5839">
            <v>8585</v>
          </cell>
          <cell r="H5839" t="str">
            <v>Other Non-Employee Insurance (5260)</v>
          </cell>
          <cell r="I5839">
            <v>28046</v>
          </cell>
          <cell r="J5839">
            <v>0</v>
          </cell>
          <cell r="K5839">
            <v>28046</v>
          </cell>
          <cell r="L5839">
            <v>0.17167063575183303</v>
          </cell>
          <cell r="M5839">
            <v>17.018203883495147</v>
          </cell>
        </row>
        <row r="5840">
          <cell r="A5840">
            <v>5838</v>
          </cell>
          <cell r="B5840">
            <v>71</v>
          </cell>
          <cell r="C5840">
            <v>105</v>
          </cell>
          <cell r="D5840" t="str">
            <v xml:space="preserve">GEORGETOWN                   </v>
          </cell>
          <cell r="E5840">
            <v>0</v>
          </cell>
          <cell r="G5840">
            <v>8590</v>
          </cell>
          <cell r="H5840" t="str">
            <v xml:space="preserve">Rental Lease of Equipment (5300)   </v>
          </cell>
          <cell r="I5840">
            <v>0</v>
          </cell>
          <cell r="J5840">
            <v>0</v>
          </cell>
          <cell r="K5840">
            <v>0</v>
          </cell>
          <cell r="L5840">
            <v>0</v>
          </cell>
          <cell r="M5840">
            <v>0</v>
          </cell>
        </row>
        <row r="5841">
          <cell r="A5841">
            <v>5839</v>
          </cell>
          <cell r="B5841">
            <v>72</v>
          </cell>
          <cell r="C5841">
            <v>105</v>
          </cell>
          <cell r="D5841" t="str">
            <v xml:space="preserve">GEORGETOWN                   </v>
          </cell>
          <cell r="E5841">
            <v>0</v>
          </cell>
          <cell r="G5841">
            <v>8595</v>
          </cell>
          <cell r="H5841" t="str">
            <v>Rental Lease  of Buildings (5350)</v>
          </cell>
          <cell r="I5841">
            <v>0</v>
          </cell>
          <cell r="J5841">
            <v>0</v>
          </cell>
          <cell r="K5841">
            <v>0</v>
          </cell>
          <cell r="L5841">
            <v>0</v>
          </cell>
          <cell r="M5841">
            <v>0</v>
          </cell>
        </row>
        <row r="5842">
          <cell r="A5842">
            <v>5840</v>
          </cell>
          <cell r="B5842">
            <v>73</v>
          </cell>
          <cell r="C5842">
            <v>105</v>
          </cell>
          <cell r="D5842" t="str">
            <v xml:space="preserve">GEORGETOWN                   </v>
          </cell>
          <cell r="E5842">
            <v>0</v>
          </cell>
          <cell r="G5842">
            <v>8600</v>
          </cell>
          <cell r="H5842" t="str">
            <v>Short Term Interest RAN's (5400)</v>
          </cell>
          <cell r="I5842">
            <v>0</v>
          </cell>
          <cell r="J5842">
            <v>0</v>
          </cell>
          <cell r="K5842">
            <v>0</v>
          </cell>
          <cell r="L5842">
            <v>0</v>
          </cell>
          <cell r="M5842">
            <v>0</v>
          </cell>
        </row>
        <row r="5843">
          <cell r="A5843">
            <v>5841</v>
          </cell>
          <cell r="B5843">
            <v>74</v>
          </cell>
          <cell r="C5843">
            <v>105</v>
          </cell>
          <cell r="D5843" t="str">
            <v xml:space="preserve">GEORGETOWN                   </v>
          </cell>
          <cell r="E5843">
            <v>0</v>
          </cell>
          <cell r="G5843">
            <v>8610</v>
          </cell>
          <cell r="H5843" t="str">
            <v>Crossing Guards, Inspections, Bank Charges (5500)</v>
          </cell>
          <cell r="I5843">
            <v>7137</v>
          </cell>
          <cell r="J5843">
            <v>0</v>
          </cell>
          <cell r="K5843">
            <v>7137</v>
          </cell>
          <cell r="L5843">
            <v>4.3685849224874576E-2</v>
          </cell>
          <cell r="M5843">
            <v>4.3307038834951452</v>
          </cell>
        </row>
        <row r="5844">
          <cell r="A5844">
            <v>5842</v>
          </cell>
          <cell r="B5844">
            <v>75</v>
          </cell>
          <cell r="C5844">
            <v>105</v>
          </cell>
          <cell r="D5844" t="str">
            <v xml:space="preserve">GEORGETOWN                   </v>
          </cell>
          <cell r="E5844">
            <v>14</v>
          </cell>
          <cell r="F5844" t="str">
            <v xml:space="preserve">Payments To Out-Of-District Schools </v>
          </cell>
          <cell r="I5844">
            <v>730429</v>
          </cell>
          <cell r="J5844">
            <v>0</v>
          </cell>
          <cell r="K5844">
            <v>730429</v>
          </cell>
          <cell r="L5844">
            <v>4.4709837695776811</v>
          </cell>
          <cell r="M5844">
            <v>13208.481012658229</v>
          </cell>
        </row>
        <row r="5845">
          <cell r="A5845">
            <v>5843</v>
          </cell>
          <cell r="B5845">
            <v>76</v>
          </cell>
          <cell r="C5845">
            <v>105</v>
          </cell>
          <cell r="D5845" t="str">
            <v xml:space="preserve">GEORGETOWN                   </v>
          </cell>
          <cell r="E5845">
            <v>15</v>
          </cell>
          <cell r="F5845" t="str">
            <v>Tuition To Other Schools (9000)</v>
          </cell>
          <cell r="G5845" t="str">
            <v xml:space="preserve"> </v>
          </cell>
          <cell r="I5845">
            <v>725429</v>
          </cell>
          <cell r="J5845">
            <v>0</v>
          </cell>
          <cell r="K5845">
            <v>725429</v>
          </cell>
          <cell r="L5845">
            <v>4.4403785788638839</v>
          </cell>
          <cell r="M5845">
            <v>13118.065099457504</v>
          </cell>
        </row>
        <row r="5846">
          <cell r="A5846">
            <v>5844</v>
          </cell>
          <cell r="B5846">
            <v>77</v>
          </cell>
          <cell r="C5846">
            <v>105</v>
          </cell>
          <cell r="D5846" t="str">
            <v xml:space="preserve">GEORGETOWN                   </v>
          </cell>
          <cell r="E5846">
            <v>16</v>
          </cell>
          <cell r="F5846" t="str">
            <v>Out-of-District Transportation (3300)</v>
          </cell>
          <cell r="I5846">
            <v>5000</v>
          </cell>
          <cell r="K5846">
            <v>5000</v>
          </cell>
          <cell r="L5846">
            <v>3.0605190713797518E-2</v>
          </cell>
          <cell r="M5846">
            <v>90.415913200723338</v>
          </cell>
        </row>
        <row r="5847">
          <cell r="A5847">
            <v>5845</v>
          </cell>
          <cell r="B5847">
            <v>78</v>
          </cell>
          <cell r="C5847">
            <v>105</v>
          </cell>
          <cell r="D5847" t="str">
            <v xml:space="preserve">GEORGETOWN                   </v>
          </cell>
          <cell r="E5847">
            <v>17</v>
          </cell>
          <cell r="F5847" t="str">
            <v>TOTAL EXPENDITURES</v>
          </cell>
          <cell r="I5847">
            <v>13885580</v>
          </cell>
          <cell r="J5847">
            <v>2451518</v>
          </cell>
          <cell r="K5847">
            <v>16337098</v>
          </cell>
          <cell r="L5847">
            <v>100.00000000000001</v>
          </cell>
          <cell r="M5847">
            <v>9591.4389714084427</v>
          </cell>
        </row>
        <row r="5848">
          <cell r="A5848">
            <v>5846</v>
          </cell>
          <cell r="B5848">
            <v>79</v>
          </cell>
          <cell r="C5848">
            <v>105</v>
          </cell>
          <cell r="D5848" t="str">
            <v xml:space="preserve">GEORGETOWN                   </v>
          </cell>
          <cell r="E5848">
            <v>18</v>
          </cell>
          <cell r="F5848" t="str">
            <v>percentage of overall spending from the general fund</v>
          </cell>
          <cell r="I5848">
            <v>84.994164814338504</v>
          </cell>
        </row>
        <row r="5849">
          <cell r="A5849">
            <v>5847</v>
          </cell>
          <cell r="B5849">
            <v>1</v>
          </cell>
          <cell r="C5849">
            <v>107</v>
          </cell>
          <cell r="D5849" t="str">
            <v xml:space="preserve">GLOUCESTER                   </v>
          </cell>
          <cell r="E5849">
            <v>1</v>
          </cell>
          <cell r="F5849" t="str">
            <v>In-District FTE Average Membership</v>
          </cell>
          <cell r="G5849" t="str">
            <v xml:space="preserve"> </v>
          </cell>
        </row>
        <row r="5850">
          <cell r="A5850">
            <v>5848</v>
          </cell>
          <cell r="B5850">
            <v>2</v>
          </cell>
          <cell r="C5850">
            <v>107</v>
          </cell>
          <cell r="D5850" t="str">
            <v xml:space="preserve">GLOUCESTER                   </v>
          </cell>
          <cell r="E5850">
            <v>2</v>
          </cell>
          <cell r="F5850" t="str">
            <v>Out-of-District FTE Average Membership</v>
          </cell>
          <cell r="G5850" t="str">
            <v xml:space="preserve"> </v>
          </cell>
        </row>
        <row r="5851">
          <cell r="A5851">
            <v>5849</v>
          </cell>
          <cell r="B5851">
            <v>3</v>
          </cell>
          <cell r="C5851">
            <v>107</v>
          </cell>
          <cell r="D5851" t="str">
            <v xml:space="preserve">GLOUCESTER                   </v>
          </cell>
          <cell r="E5851">
            <v>3</v>
          </cell>
          <cell r="F5851" t="str">
            <v>Total FTE Average Membership</v>
          </cell>
          <cell r="G5851" t="str">
            <v xml:space="preserve"> </v>
          </cell>
        </row>
        <row r="5852">
          <cell r="A5852">
            <v>5850</v>
          </cell>
          <cell r="B5852">
            <v>4</v>
          </cell>
          <cell r="C5852">
            <v>107</v>
          </cell>
          <cell r="D5852" t="str">
            <v xml:space="preserve">GLOUCESTER                   </v>
          </cell>
          <cell r="E5852">
            <v>4</v>
          </cell>
          <cell r="F5852" t="str">
            <v>Administration</v>
          </cell>
          <cell r="G5852" t="str">
            <v xml:space="preserve"> </v>
          </cell>
          <cell r="I5852">
            <v>1607162</v>
          </cell>
          <cell r="J5852">
            <v>21668</v>
          </cell>
          <cell r="K5852">
            <v>1628830</v>
          </cell>
          <cell r="L5852">
            <v>3.305327851720139</v>
          </cell>
          <cell r="M5852">
            <v>510.6050156739812</v>
          </cell>
        </row>
        <row r="5853">
          <cell r="A5853">
            <v>5851</v>
          </cell>
          <cell r="B5853">
            <v>5</v>
          </cell>
          <cell r="C5853">
            <v>107</v>
          </cell>
          <cell r="D5853" t="str">
            <v xml:space="preserve">GLOUCESTER                   </v>
          </cell>
          <cell r="E5853">
            <v>0</v>
          </cell>
          <cell r="G5853">
            <v>8300</v>
          </cell>
          <cell r="H5853" t="str">
            <v>School Committee (1110)</v>
          </cell>
          <cell r="I5853">
            <v>46818</v>
          </cell>
          <cell r="J5853">
            <v>0</v>
          </cell>
          <cell r="K5853">
            <v>46818</v>
          </cell>
          <cell r="L5853">
            <v>9.5006132844946051E-2</v>
          </cell>
          <cell r="M5853">
            <v>14.676489028213167</v>
          </cell>
        </row>
        <row r="5854">
          <cell r="A5854">
            <v>5852</v>
          </cell>
          <cell r="B5854">
            <v>6</v>
          </cell>
          <cell r="C5854">
            <v>107</v>
          </cell>
          <cell r="D5854" t="str">
            <v xml:space="preserve">GLOUCESTER                   </v>
          </cell>
          <cell r="E5854">
            <v>0</v>
          </cell>
          <cell r="G5854">
            <v>8305</v>
          </cell>
          <cell r="H5854" t="str">
            <v>Superintendent (1210)</v>
          </cell>
          <cell r="I5854">
            <v>188341</v>
          </cell>
          <cell r="J5854">
            <v>0</v>
          </cell>
          <cell r="K5854">
            <v>188341</v>
          </cell>
          <cell r="L5854">
            <v>0.38219381575782785</v>
          </cell>
          <cell r="M5854">
            <v>59.041065830721003</v>
          </cell>
        </row>
        <row r="5855">
          <cell r="A5855">
            <v>5853</v>
          </cell>
          <cell r="B5855">
            <v>7</v>
          </cell>
          <cell r="C5855">
            <v>107</v>
          </cell>
          <cell r="D5855" t="str">
            <v xml:space="preserve">GLOUCESTER                   </v>
          </cell>
          <cell r="E5855">
            <v>0</v>
          </cell>
          <cell r="G5855">
            <v>8310</v>
          </cell>
          <cell r="H5855" t="str">
            <v>Assistant Superintendents (1220)</v>
          </cell>
          <cell r="I5855">
            <v>144140</v>
          </cell>
          <cell r="J5855">
            <v>0</v>
          </cell>
          <cell r="K5855">
            <v>144140</v>
          </cell>
          <cell r="L5855">
            <v>0.29249826964566028</v>
          </cell>
          <cell r="M5855">
            <v>45.18495297805643</v>
          </cell>
        </row>
        <row r="5856">
          <cell r="A5856">
            <v>5854</v>
          </cell>
          <cell r="B5856">
            <v>8</v>
          </cell>
          <cell r="C5856">
            <v>107</v>
          </cell>
          <cell r="D5856" t="str">
            <v xml:space="preserve">GLOUCESTER                   </v>
          </cell>
          <cell r="E5856">
            <v>0</v>
          </cell>
          <cell r="G5856">
            <v>8315</v>
          </cell>
          <cell r="H5856" t="str">
            <v>Other District-Wide Administration (1230)</v>
          </cell>
          <cell r="I5856">
            <v>0</v>
          </cell>
          <cell r="J5856">
            <v>0</v>
          </cell>
          <cell r="K5856">
            <v>0</v>
          </cell>
          <cell r="L5856">
            <v>0</v>
          </cell>
          <cell r="M5856">
            <v>0</v>
          </cell>
        </row>
        <row r="5857">
          <cell r="A5857">
            <v>5855</v>
          </cell>
          <cell r="B5857">
            <v>9</v>
          </cell>
          <cell r="C5857">
            <v>107</v>
          </cell>
          <cell r="D5857" t="str">
            <v xml:space="preserve">GLOUCESTER                   </v>
          </cell>
          <cell r="E5857">
            <v>0</v>
          </cell>
          <cell r="G5857">
            <v>8320</v>
          </cell>
          <cell r="H5857" t="str">
            <v>Business and Finance (1410)</v>
          </cell>
          <cell r="I5857">
            <v>467919</v>
          </cell>
          <cell r="J5857">
            <v>9805</v>
          </cell>
          <cell r="K5857">
            <v>477724</v>
          </cell>
          <cell r="L5857">
            <v>0.96942863444015137</v>
          </cell>
          <cell r="M5857">
            <v>149.75673981191221</v>
          </cell>
        </row>
        <row r="5858">
          <cell r="A5858">
            <v>5856</v>
          </cell>
          <cell r="B5858">
            <v>10</v>
          </cell>
          <cell r="C5858">
            <v>107</v>
          </cell>
          <cell r="D5858" t="str">
            <v xml:space="preserve">GLOUCESTER                   </v>
          </cell>
          <cell r="E5858">
            <v>0</v>
          </cell>
          <cell r="G5858">
            <v>8325</v>
          </cell>
          <cell r="H5858" t="str">
            <v>Human Resources and Benefits (1420)</v>
          </cell>
          <cell r="I5858">
            <v>642189</v>
          </cell>
          <cell r="J5858">
            <v>11863</v>
          </cell>
          <cell r="K5858">
            <v>654052</v>
          </cell>
          <cell r="L5858">
            <v>1.3272448887073913</v>
          </cell>
          <cell r="M5858">
            <v>205.03197492163008</v>
          </cell>
        </row>
        <row r="5859">
          <cell r="A5859">
            <v>5857</v>
          </cell>
          <cell r="B5859">
            <v>11</v>
          </cell>
          <cell r="C5859">
            <v>107</v>
          </cell>
          <cell r="D5859" t="str">
            <v xml:space="preserve">GLOUCESTER                   </v>
          </cell>
          <cell r="E5859">
            <v>0</v>
          </cell>
          <cell r="G5859">
            <v>8330</v>
          </cell>
          <cell r="H5859" t="str">
            <v>Legal Service For School Committee (1430)</v>
          </cell>
          <cell r="I5859">
            <v>17249</v>
          </cell>
          <cell r="J5859">
            <v>0</v>
          </cell>
          <cell r="K5859">
            <v>17249</v>
          </cell>
          <cell r="L5859">
            <v>3.5002793486318816E-2</v>
          </cell>
          <cell r="M5859">
            <v>5.4072100313479625</v>
          </cell>
        </row>
        <row r="5860">
          <cell r="A5860">
            <v>5858</v>
          </cell>
          <cell r="B5860">
            <v>12</v>
          </cell>
          <cell r="C5860">
            <v>107</v>
          </cell>
          <cell r="D5860" t="str">
            <v xml:space="preserve">GLOUCESTER                   </v>
          </cell>
          <cell r="E5860">
            <v>0</v>
          </cell>
          <cell r="G5860">
            <v>8335</v>
          </cell>
          <cell r="H5860" t="str">
            <v>Legal Settlements (1435)</v>
          </cell>
          <cell r="I5860">
            <v>0</v>
          </cell>
          <cell r="J5860">
            <v>0</v>
          </cell>
          <cell r="K5860">
            <v>0</v>
          </cell>
          <cell r="L5860">
            <v>0</v>
          </cell>
          <cell r="M5860">
            <v>0</v>
          </cell>
        </row>
        <row r="5861">
          <cell r="A5861">
            <v>5859</v>
          </cell>
          <cell r="B5861">
            <v>13</v>
          </cell>
          <cell r="C5861">
            <v>107</v>
          </cell>
          <cell r="D5861" t="str">
            <v xml:space="preserve">GLOUCESTER                   </v>
          </cell>
          <cell r="E5861">
            <v>0</v>
          </cell>
          <cell r="G5861">
            <v>8340</v>
          </cell>
          <cell r="H5861" t="str">
            <v>District-wide Information Mgmt and Tech (1450)</v>
          </cell>
          <cell r="I5861">
            <v>100506</v>
          </cell>
          <cell r="J5861">
            <v>0</v>
          </cell>
          <cell r="K5861">
            <v>100506</v>
          </cell>
          <cell r="L5861">
            <v>0.20395331683784329</v>
          </cell>
          <cell r="M5861">
            <v>31.506583072100312</v>
          </cell>
        </row>
        <row r="5862">
          <cell r="A5862">
            <v>5860</v>
          </cell>
          <cell r="B5862">
            <v>14</v>
          </cell>
          <cell r="C5862">
            <v>107</v>
          </cell>
          <cell r="D5862" t="str">
            <v xml:space="preserve">GLOUCESTER                   </v>
          </cell>
          <cell r="E5862">
            <v>5</v>
          </cell>
          <cell r="F5862" t="str">
            <v xml:space="preserve">Instructional Leadership </v>
          </cell>
          <cell r="I5862">
            <v>2521958</v>
          </cell>
          <cell r="J5862">
            <v>143382</v>
          </cell>
          <cell r="K5862">
            <v>2665340</v>
          </cell>
          <cell r="L5862">
            <v>5.4086814070859175</v>
          </cell>
          <cell r="M5862">
            <v>835.52978056426332</v>
          </cell>
        </row>
        <row r="5863">
          <cell r="A5863">
            <v>5861</v>
          </cell>
          <cell r="B5863">
            <v>15</v>
          </cell>
          <cell r="C5863">
            <v>107</v>
          </cell>
          <cell r="D5863" t="str">
            <v xml:space="preserve">GLOUCESTER                   </v>
          </cell>
          <cell r="E5863">
            <v>0</v>
          </cell>
          <cell r="G5863">
            <v>8345</v>
          </cell>
          <cell r="H5863" t="str">
            <v>Curriculum Directors  (Supervisory) (2110)</v>
          </cell>
          <cell r="I5863">
            <v>216639</v>
          </cell>
          <cell r="J5863">
            <v>21413</v>
          </cell>
          <cell r="K5863">
            <v>238052</v>
          </cell>
          <cell r="L5863">
            <v>0.48307061249957489</v>
          </cell>
          <cell r="M5863">
            <v>74.62445141065831</v>
          </cell>
        </row>
        <row r="5864">
          <cell r="A5864">
            <v>5862</v>
          </cell>
          <cell r="B5864">
            <v>16</v>
          </cell>
          <cell r="C5864">
            <v>107</v>
          </cell>
          <cell r="D5864" t="str">
            <v xml:space="preserve">GLOUCESTER                   </v>
          </cell>
          <cell r="E5864">
            <v>0</v>
          </cell>
          <cell r="G5864">
            <v>8350</v>
          </cell>
          <cell r="H5864" t="str">
            <v>Department Heads  (Non-Supervisory) (2120)</v>
          </cell>
          <cell r="I5864">
            <v>0</v>
          </cell>
          <cell r="J5864">
            <v>0</v>
          </cell>
          <cell r="K5864">
            <v>0</v>
          </cell>
          <cell r="L5864">
            <v>0</v>
          </cell>
          <cell r="M5864">
            <v>0</v>
          </cell>
        </row>
        <row r="5865">
          <cell r="A5865">
            <v>5863</v>
          </cell>
          <cell r="B5865">
            <v>17</v>
          </cell>
          <cell r="C5865">
            <v>107</v>
          </cell>
          <cell r="D5865" t="str">
            <v xml:space="preserve">GLOUCESTER                   </v>
          </cell>
          <cell r="E5865">
            <v>0</v>
          </cell>
          <cell r="G5865">
            <v>8355</v>
          </cell>
          <cell r="H5865" t="str">
            <v>School Leadership-Building (2210)</v>
          </cell>
          <cell r="I5865">
            <v>1981269</v>
          </cell>
          <cell r="J5865">
            <v>20000</v>
          </cell>
          <cell r="K5865">
            <v>2001269</v>
          </cell>
          <cell r="L5865">
            <v>4.0611053114714926</v>
          </cell>
          <cell r="M5865">
            <v>627.35705329153609</v>
          </cell>
        </row>
        <row r="5866">
          <cell r="A5866">
            <v>5864</v>
          </cell>
          <cell r="B5866">
            <v>18</v>
          </cell>
          <cell r="C5866">
            <v>107</v>
          </cell>
          <cell r="D5866" t="str">
            <v xml:space="preserve">GLOUCESTER                   </v>
          </cell>
          <cell r="E5866">
            <v>0</v>
          </cell>
          <cell r="G5866">
            <v>8360</v>
          </cell>
          <cell r="H5866" t="str">
            <v>Curriculum Leaders/Dept Heads-Building Level (2220)</v>
          </cell>
          <cell r="I5866">
            <v>0</v>
          </cell>
          <cell r="J5866">
            <v>22000</v>
          </cell>
          <cell r="K5866">
            <v>22000</v>
          </cell>
          <cell r="L5866">
            <v>4.4643831914836452E-2</v>
          </cell>
          <cell r="M5866">
            <v>6.8965517241379306</v>
          </cell>
        </row>
        <row r="5867">
          <cell r="A5867">
            <v>5865</v>
          </cell>
          <cell r="B5867">
            <v>19</v>
          </cell>
          <cell r="C5867">
            <v>107</v>
          </cell>
          <cell r="D5867" t="str">
            <v xml:space="preserve">GLOUCESTER                   </v>
          </cell>
          <cell r="E5867">
            <v>0</v>
          </cell>
          <cell r="G5867">
            <v>8365</v>
          </cell>
          <cell r="H5867" t="str">
            <v>Building Technology (2250)</v>
          </cell>
          <cell r="I5867">
            <v>247955</v>
          </cell>
          <cell r="J5867">
            <v>0</v>
          </cell>
          <cell r="K5867">
            <v>247955</v>
          </cell>
          <cell r="L5867">
            <v>0.5031664246565124</v>
          </cell>
          <cell r="M5867">
            <v>77.728840125391855</v>
          </cell>
        </row>
        <row r="5868">
          <cell r="A5868">
            <v>5866</v>
          </cell>
          <cell r="B5868">
            <v>20</v>
          </cell>
          <cell r="C5868">
            <v>107</v>
          </cell>
          <cell r="D5868" t="str">
            <v xml:space="preserve">GLOUCESTER                   </v>
          </cell>
          <cell r="E5868">
            <v>0</v>
          </cell>
          <cell r="G5868">
            <v>8380</v>
          </cell>
          <cell r="H5868" t="str">
            <v>Instructional Coordinators and Team Leaders (2315)</v>
          </cell>
          <cell r="I5868">
            <v>76095</v>
          </cell>
          <cell r="J5868">
            <v>79969</v>
          </cell>
          <cell r="K5868">
            <v>156064</v>
          </cell>
          <cell r="L5868">
            <v>0.31669522654350163</v>
          </cell>
          <cell r="M5868">
            <v>48.922884012539186</v>
          </cell>
        </row>
        <row r="5869">
          <cell r="A5869">
            <v>5867</v>
          </cell>
          <cell r="B5869">
            <v>21</v>
          </cell>
          <cell r="C5869">
            <v>107</v>
          </cell>
          <cell r="D5869" t="str">
            <v xml:space="preserve">GLOUCESTER                   </v>
          </cell>
          <cell r="E5869">
            <v>6</v>
          </cell>
          <cell r="F5869" t="str">
            <v>Classroom and Specialist Teachers</v>
          </cell>
          <cell r="I5869">
            <v>15537909</v>
          </cell>
          <cell r="J5869">
            <v>1436993</v>
          </cell>
          <cell r="K5869">
            <v>16974902</v>
          </cell>
          <cell r="L5869">
            <v>34.446575984491872</v>
          </cell>
          <cell r="M5869">
            <v>5321.285893416928</v>
          </cell>
        </row>
        <row r="5870">
          <cell r="A5870">
            <v>5868</v>
          </cell>
          <cell r="B5870">
            <v>22</v>
          </cell>
          <cell r="C5870">
            <v>107</v>
          </cell>
          <cell r="D5870" t="str">
            <v xml:space="preserve">GLOUCESTER                   </v>
          </cell>
          <cell r="E5870">
            <v>0</v>
          </cell>
          <cell r="G5870">
            <v>8370</v>
          </cell>
          <cell r="H5870" t="str">
            <v>Teachers, Classroom (2305)</v>
          </cell>
          <cell r="I5870">
            <v>12443176</v>
          </cell>
          <cell r="J5870">
            <v>852868</v>
          </cell>
          <cell r="K5870">
            <v>13296044</v>
          </cell>
          <cell r="L5870">
            <v>26.98119788492135</v>
          </cell>
          <cell r="M5870">
            <v>4168.0388714733544</v>
          </cell>
        </row>
        <row r="5871">
          <cell r="A5871">
            <v>5869</v>
          </cell>
          <cell r="B5871">
            <v>23</v>
          </cell>
          <cell r="C5871">
            <v>107</v>
          </cell>
          <cell r="D5871" t="str">
            <v xml:space="preserve">GLOUCESTER                   </v>
          </cell>
          <cell r="E5871">
            <v>0</v>
          </cell>
          <cell r="G5871">
            <v>8375</v>
          </cell>
          <cell r="H5871" t="str">
            <v>Teachers, Specialists  (2310)</v>
          </cell>
          <cell r="I5871">
            <v>3094733</v>
          </cell>
          <cell r="J5871">
            <v>584125</v>
          </cell>
          <cell r="K5871">
            <v>3678858</v>
          </cell>
          <cell r="L5871">
            <v>7.4653780995705183</v>
          </cell>
          <cell r="M5871">
            <v>1153.2470219435736</v>
          </cell>
        </row>
        <row r="5872">
          <cell r="A5872">
            <v>5870</v>
          </cell>
          <cell r="B5872">
            <v>24</v>
          </cell>
          <cell r="C5872">
            <v>107</v>
          </cell>
          <cell r="D5872" t="str">
            <v xml:space="preserve">GLOUCESTER                   </v>
          </cell>
          <cell r="E5872">
            <v>7</v>
          </cell>
          <cell r="F5872" t="str">
            <v>Other Teaching Services</v>
          </cell>
          <cell r="I5872">
            <v>2459415</v>
          </cell>
          <cell r="J5872">
            <v>955721</v>
          </cell>
          <cell r="K5872">
            <v>3415136</v>
          </cell>
          <cell r="L5872">
            <v>6.9302162522866775</v>
          </cell>
          <cell r="M5872">
            <v>1070.5755485893417</v>
          </cell>
        </row>
        <row r="5873">
          <cell r="A5873">
            <v>5871</v>
          </cell>
          <cell r="B5873">
            <v>25</v>
          </cell>
          <cell r="C5873">
            <v>107</v>
          </cell>
          <cell r="D5873" t="str">
            <v xml:space="preserve">GLOUCESTER                   </v>
          </cell>
          <cell r="E5873">
            <v>0</v>
          </cell>
          <cell r="G5873">
            <v>8385</v>
          </cell>
          <cell r="H5873" t="str">
            <v>Medical/ Therapeutic Services (2320)</v>
          </cell>
          <cell r="I5873">
            <v>318836</v>
          </cell>
          <cell r="J5873">
            <v>728016</v>
          </cell>
          <cell r="K5873">
            <v>1046852</v>
          </cell>
          <cell r="L5873">
            <v>2.1243402148959261</v>
          </cell>
          <cell r="M5873">
            <v>328.1667711598746</v>
          </cell>
        </row>
        <row r="5874">
          <cell r="A5874">
            <v>5872</v>
          </cell>
          <cell r="B5874">
            <v>26</v>
          </cell>
          <cell r="C5874">
            <v>107</v>
          </cell>
          <cell r="D5874" t="str">
            <v xml:space="preserve">GLOUCESTER                   </v>
          </cell>
          <cell r="E5874">
            <v>0</v>
          </cell>
          <cell r="G5874">
            <v>8390</v>
          </cell>
          <cell r="H5874" t="str">
            <v>Substitute Teachers (2325)</v>
          </cell>
          <cell r="I5874">
            <v>328493</v>
          </cell>
          <cell r="J5874">
            <v>15026</v>
          </cell>
          <cell r="K5874">
            <v>343519</v>
          </cell>
          <cell r="L5874">
            <v>0.69709111343421382</v>
          </cell>
          <cell r="M5874">
            <v>107.68620689655172</v>
          </cell>
        </row>
        <row r="5875">
          <cell r="A5875">
            <v>5873</v>
          </cell>
          <cell r="B5875">
            <v>27</v>
          </cell>
          <cell r="C5875">
            <v>107</v>
          </cell>
          <cell r="D5875" t="str">
            <v xml:space="preserve">GLOUCESTER                   </v>
          </cell>
          <cell r="E5875">
            <v>0</v>
          </cell>
          <cell r="G5875">
            <v>8395</v>
          </cell>
          <cell r="H5875" t="str">
            <v>Non-Clerical Paraprofs./Instructional Assistants (2330)</v>
          </cell>
          <cell r="I5875">
            <v>1740571</v>
          </cell>
          <cell r="J5875">
            <v>212679</v>
          </cell>
          <cell r="K5875">
            <v>1953250</v>
          </cell>
          <cell r="L5875">
            <v>3.9636620312570137</v>
          </cell>
          <cell r="M5875">
            <v>612.30407523510974</v>
          </cell>
        </row>
        <row r="5876">
          <cell r="A5876">
            <v>5874</v>
          </cell>
          <cell r="B5876">
            <v>28</v>
          </cell>
          <cell r="C5876">
            <v>107</v>
          </cell>
          <cell r="D5876" t="str">
            <v xml:space="preserve">GLOUCESTER                   </v>
          </cell>
          <cell r="E5876">
            <v>0</v>
          </cell>
          <cell r="G5876">
            <v>8400</v>
          </cell>
          <cell r="H5876" t="str">
            <v>Librarians and Media Center Directors (2340)</v>
          </cell>
          <cell r="I5876">
            <v>71515</v>
          </cell>
          <cell r="J5876">
            <v>0</v>
          </cell>
          <cell r="K5876">
            <v>71515</v>
          </cell>
          <cell r="L5876">
            <v>0.14512289269952405</v>
          </cell>
          <cell r="M5876">
            <v>22.418495297805642</v>
          </cell>
        </row>
        <row r="5877">
          <cell r="A5877">
            <v>5875</v>
          </cell>
          <cell r="B5877">
            <v>29</v>
          </cell>
          <cell r="C5877">
            <v>107</v>
          </cell>
          <cell r="D5877" t="str">
            <v xml:space="preserve">GLOUCESTER                   </v>
          </cell>
          <cell r="E5877">
            <v>8</v>
          </cell>
          <cell r="F5877" t="str">
            <v>Professional Development</v>
          </cell>
          <cell r="I5877">
            <v>464511</v>
          </cell>
          <cell r="J5877">
            <v>534864</v>
          </cell>
          <cell r="K5877">
            <v>999375</v>
          </cell>
          <cell r="L5877">
            <v>2.0279967963586216</v>
          </cell>
          <cell r="M5877">
            <v>313.28369905956112</v>
          </cell>
        </row>
        <row r="5878">
          <cell r="A5878">
            <v>5876</v>
          </cell>
          <cell r="B5878">
            <v>30</v>
          </cell>
          <cell r="C5878">
            <v>107</v>
          </cell>
          <cell r="D5878" t="str">
            <v xml:space="preserve">GLOUCESTER                   </v>
          </cell>
          <cell r="E5878">
            <v>0</v>
          </cell>
          <cell r="G5878">
            <v>8405</v>
          </cell>
          <cell r="H5878" t="str">
            <v>Professional Development Leadership (2351)</v>
          </cell>
          <cell r="I5878">
            <v>101225</v>
          </cell>
          <cell r="J5878">
            <v>10000</v>
          </cell>
          <cell r="K5878">
            <v>111225</v>
          </cell>
          <cell r="L5878">
            <v>0.22570500930580384</v>
          </cell>
          <cell r="M5878">
            <v>34.86677115987461</v>
          </cell>
        </row>
        <row r="5879">
          <cell r="A5879">
            <v>5877</v>
          </cell>
          <cell r="B5879">
            <v>31</v>
          </cell>
          <cell r="C5879">
            <v>107</v>
          </cell>
          <cell r="D5879" t="str">
            <v xml:space="preserve">GLOUCESTER                   </v>
          </cell>
          <cell r="E5879">
            <v>0</v>
          </cell>
          <cell r="G5879">
            <v>8410</v>
          </cell>
          <cell r="H5879" t="str">
            <v>Teacher/Instructional Staff-Professional Days (2353)</v>
          </cell>
          <cell r="I5879">
            <v>52251</v>
          </cell>
          <cell r="J5879">
            <v>0</v>
          </cell>
          <cell r="K5879">
            <v>52251</v>
          </cell>
          <cell r="L5879">
            <v>0.10603113006282361</v>
          </cell>
          <cell r="M5879">
            <v>16.379623824451411</v>
          </cell>
        </row>
        <row r="5880">
          <cell r="A5880">
            <v>5878</v>
          </cell>
          <cell r="B5880">
            <v>32</v>
          </cell>
          <cell r="C5880">
            <v>107</v>
          </cell>
          <cell r="D5880" t="str">
            <v xml:space="preserve">GLOUCESTER                   </v>
          </cell>
          <cell r="E5880">
            <v>0</v>
          </cell>
          <cell r="G5880">
            <v>8415</v>
          </cell>
          <cell r="H5880" t="str">
            <v>Substitutes for Instructional Staff at Prof. Dev. (2355)</v>
          </cell>
          <cell r="I5880">
            <v>0</v>
          </cell>
          <cell r="J5880">
            <v>5878</v>
          </cell>
          <cell r="K5880">
            <v>5878</v>
          </cell>
          <cell r="L5880">
            <v>1.1928020181609485E-2</v>
          </cell>
          <cell r="M5880">
            <v>1.8426332288401255</v>
          </cell>
        </row>
        <row r="5881">
          <cell r="A5881">
            <v>5879</v>
          </cell>
          <cell r="B5881">
            <v>33</v>
          </cell>
          <cell r="C5881">
            <v>107</v>
          </cell>
          <cell r="D5881" t="str">
            <v xml:space="preserve">GLOUCESTER                   </v>
          </cell>
          <cell r="E5881">
            <v>0</v>
          </cell>
          <cell r="G5881">
            <v>8420</v>
          </cell>
          <cell r="H5881" t="str">
            <v>Prof. Dev.  Stipends, Providers and Expenses (2357)</v>
          </cell>
          <cell r="I5881">
            <v>311035</v>
          </cell>
          <cell r="J5881">
            <v>518986</v>
          </cell>
          <cell r="K5881">
            <v>830021</v>
          </cell>
          <cell r="L5881">
            <v>1.6843326368083849</v>
          </cell>
          <cell r="M5881">
            <v>260.19467084639496</v>
          </cell>
        </row>
        <row r="5882">
          <cell r="A5882">
            <v>5880</v>
          </cell>
          <cell r="B5882">
            <v>34</v>
          </cell>
          <cell r="C5882">
            <v>107</v>
          </cell>
          <cell r="D5882" t="str">
            <v xml:space="preserve">GLOUCESTER                   </v>
          </cell>
          <cell r="E5882">
            <v>9</v>
          </cell>
          <cell r="F5882" t="str">
            <v>Instructional Materials, Equipment and Technology</v>
          </cell>
          <cell r="I5882">
            <v>480147</v>
          </cell>
          <cell r="J5882">
            <v>359233</v>
          </cell>
          <cell r="K5882">
            <v>839380</v>
          </cell>
          <cell r="L5882">
            <v>1.7033245287579737</v>
          </cell>
          <cell r="M5882">
            <v>263.12852664576803</v>
          </cell>
        </row>
        <row r="5883">
          <cell r="A5883">
            <v>5881</v>
          </cell>
          <cell r="B5883">
            <v>35</v>
          </cell>
          <cell r="C5883">
            <v>107</v>
          </cell>
          <cell r="D5883" t="str">
            <v xml:space="preserve">GLOUCESTER                   </v>
          </cell>
          <cell r="E5883">
            <v>0</v>
          </cell>
          <cell r="G5883">
            <v>8425</v>
          </cell>
          <cell r="H5883" t="str">
            <v>Textbooks &amp; Related Software/Media/Materials (2410)</v>
          </cell>
          <cell r="I5883">
            <v>254636</v>
          </cell>
          <cell r="J5883">
            <v>97135</v>
          </cell>
          <cell r="K5883">
            <v>351771</v>
          </cell>
          <cell r="L5883">
            <v>0.71383660893245149</v>
          </cell>
          <cell r="M5883">
            <v>110.27304075235109</v>
          </cell>
        </row>
        <row r="5884">
          <cell r="A5884">
            <v>5882</v>
          </cell>
          <cell r="B5884">
            <v>36</v>
          </cell>
          <cell r="C5884">
            <v>107</v>
          </cell>
          <cell r="D5884" t="str">
            <v xml:space="preserve">GLOUCESTER                   </v>
          </cell>
          <cell r="E5884">
            <v>0</v>
          </cell>
          <cell r="G5884">
            <v>8430</v>
          </cell>
          <cell r="H5884" t="str">
            <v>Other Instructional Materials (2415)</v>
          </cell>
          <cell r="I5884">
            <v>5318</v>
          </cell>
          <cell r="J5884">
            <v>0</v>
          </cell>
          <cell r="K5884">
            <v>5318</v>
          </cell>
          <cell r="L5884">
            <v>1.0791631732868193E-2</v>
          </cell>
          <cell r="M5884">
            <v>1.6670846394984327</v>
          </cell>
        </row>
        <row r="5885">
          <cell r="A5885">
            <v>5883</v>
          </cell>
          <cell r="B5885">
            <v>37</v>
          </cell>
          <cell r="C5885">
            <v>107</v>
          </cell>
          <cell r="D5885" t="str">
            <v xml:space="preserve">GLOUCESTER                   </v>
          </cell>
          <cell r="E5885">
            <v>0</v>
          </cell>
          <cell r="G5885">
            <v>8435</v>
          </cell>
          <cell r="H5885" t="str">
            <v>Instructional Equipment (2420)</v>
          </cell>
          <cell r="I5885">
            <v>8906</v>
          </cell>
          <cell r="J5885">
            <v>5757</v>
          </cell>
          <cell r="K5885">
            <v>14663</v>
          </cell>
          <cell r="L5885">
            <v>2.9755113971238496E-2</v>
          </cell>
          <cell r="M5885">
            <v>4.5965517241379308</v>
          </cell>
        </row>
        <row r="5886">
          <cell r="A5886">
            <v>5884</v>
          </cell>
          <cell r="B5886">
            <v>38</v>
          </cell>
          <cell r="C5886">
            <v>107</v>
          </cell>
          <cell r="D5886" t="str">
            <v xml:space="preserve">GLOUCESTER                   </v>
          </cell>
          <cell r="E5886">
            <v>0</v>
          </cell>
          <cell r="G5886">
            <v>8440</v>
          </cell>
          <cell r="H5886" t="str">
            <v>General Supplies (2430)</v>
          </cell>
          <cell r="I5886">
            <v>105479</v>
          </cell>
          <cell r="J5886">
            <v>5828</v>
          </cell>
          <cell r="K5886">
            <v>111307</v>
          </cell>
          <cell r="L5886">
            <v>0.22587140904294095</v>
          </cell>
          <cell r="M5886">
            <v>34.892476489028212</v>
          </cell>
        </row>
        <row r="5887">
          <cell r="A5887">
            <v>5885</v>
          </cell>
          <cell r="B5887">
            <v>39</v>
          </cell>
          <cell r="C5887">
            <v>107</v>
          </cell>
          <cell r="D5887" t="str">
            <v xml:space="preserve">GLOUCESTER                   </v>
          </cell>
          <cell r="E5887">
            <v>0</v>
          </cell>
          <cell r="G5887">
            <v>8445</v>
          </cell>
          <cell r="H5887" t="str">
            <v>Other Instructional Services (2440)</v>
          </cell>
          <cell r="I5887">
            <v>38250</v>
          </cell>
          <cell r="J5887">
            <v>226570</v>
          </cell>
          <cell r="K5887">
            <v>264820</v>
          </cell>
          <cell r="L5887">
            <v>0.53738998034940866</v>
          </cell>
          <cell r="M5887">
            <v>83.015673981191227</v>
          </cell>
        </row>
        <row r="5888">
          <cell r="A5888">
            <v>5886</v>
          </cell>
          <cell r="B5888">
            <v>40</v>
          </cell>
          <cell r="C5888">
            <v>107</v>
          </cell>
          <cell r="D5888" t="str">
            <v xml:space="preserve">GLOUCESTER                   </v>
          </cell>
          <cell r="E5888">
            <v>0</v>
          </cell>
          <cell r="G5888">
            <v>8450</v>
          </cell>
          <cell r="H5888" t="str">
            <v>Classroom Instructional Technology (2451)</v>
          </cell>
          <cell r="I5888">
            <v>54886</v>
          </cell>
          <cell r="J5888">
            <v>0</v>
          </cell>
          <cell r="K5888">
            <v>54886</v>
          </cell>
          <cell r="L5888">
            <v>0.1113782435671688</v>
          </cell>
          <cell r="M5888">
            <v>17.205642633228841</v>
          </cell>
        </row>
        <row r="5889">
          <cell r="A5889">
            <v>5887</v>
          </cell>
          <cell r="B5889">
            <v>41</v>
          </cell>
          <cell r="C5889">
            <v>107</v>
          </cell>
          <cell r="D5889" t="str">
            <v xml:space="preserve">GLOUCESTER                   </v>
          </cell>
          <cell r="E5889">
            <v>0</v>
          </cell>
          <cell r="G5889">
            <v>8455</v>
          </cell>
          <cell r="H5889" t="str">
            <v>Other Instructional Hardware  (2453)</v>
          </cell>
          <cell r="I5889">
            <v>5884</v>
          </cell>
          <cell r="J5889">
            <v>0</v>
          </cell>
          <cell r="K5889">
            <v>5884</v>
          </cell>
          <cell r="L5889">
            <v>1.1940195772131713E-2</v>
          </cell>
          <cell r="M5889">
            <v>1.8445141065830721</v>
          </cell>
        </row>
        <row r="5890">
          <cell r="A5890">
            <v>5888</v>
          </cell>
          <cell r="B5890">
            <v>42</v>
          </cell>
          <cell r="C5890">
            <v>107</v>
          </cell>
          <cell r="D5890" t="str">
            <v xml:space="preserve">GLOUCESTER                   </v>
          </cell>
          <cell r="E5890">
            <v>0</v>
          </cell>
          <cell r="G5890">
            <v>8460</v>
          </cell>
          <cell r="H5890" t="str">
            <v>Instructional Software (2455)</v>
          </cell>
          <cell r="I5890">
            <v>6788</v>
          </cell>
          <cell r="J5890">
            <v>23943</v>
          </cell>
          <cell r="K5890">
            <v>30731</v>
          </cell>
          <cell r="L5890">
            <v>6.2361345389765413E-2</v>
          </cell>
          <cell r="M5890">
            <v>9.6335423197492158</v>
          </cell>
        </row>
        <row r="5891">
          <cell r="A5891">
            <v>5889</v>
          </cell>
          <cell r="B5891">
            <v>43</v>
          </cell>
          <cell r="C5891">
            <v>107</v>
          </cell>
          <cell r="D5891" t="str">
            <v xml:space="preserve">GLOUCESTER                   </v>
          </cell>
          <cell r="E5891">
            <v>10</v>
          </cell>
          <cell r="F5891" t="str">
            <v>Guidance, Counseling and Testing</v>
          </cell>
          <cell r="I5891">
            <v>1008727</v>
          </cell>
          <cell r="J5891">
            <v>66340</v>
          </cell>
          <cell r="K5891">
            <v>1075067</v>
          </cell>
          <cell r="L5891">
            <v>2.1815959293267038</v>
          </cell>
          <cell r="M5891">
            <v>337.01159874608152</v>
          </cell>
        </row>
        <row r="5892">
          <cell r="A5892">
            <v>5890</v>
          </cell>
          <cell r="B5892">
            <v>44</v>
          </cell>
          <cell r="C5892">
            <v>107</v>
          </cell>
          <cell r="D5892" t="str">
            <v xml:space="preserve">GLOUCESTER                   </v>
          </cell>
          <cell r="E5892">
            <v>0</v>
          </cell>
          <cell r="G5892">
            <v>8465</v>
          </cell>
          <cell r="H5892" t="str">
            <v>Guidance and Adjustment Counselors (2710)</v>
          </cell>
          <cell r="I5892">
            <v>597481</v>
          </cell>
          <cell r="J5892">
            <v>22438</v>
          </cell>
          <cell r="K5892">
            <v>619919</v>
          </cell>
          <cell r="L5892">
            <v>1.2579799834915226</v>
          </cell>
          <cell r="M5892">
            <v>194.33197492163009</v>
          </cell>
        </row>
        <row r="5893">
          <cell r="A5893">
            <v>5891</v>
          </cell>
          <cell r="B5893">
            <v>45</v>
          </cell>
          <cell r="C5893">
            <v>107</v>
          </cell>
          <cell r="D5893" t="str">
            <v xml:space="preserve">GLOUCESTER                   </v>
          </cell>
          <cell r="E5893">
            <v>0</v>
          </cell>
          <cell r="G5893">
            <v>8470</v>
          </cell>
          <cell r="H5893" t="str">
            <v>Testing and Assessment (2720)</v>
          </cell>
          <cell r="I5893">
            <v>19452</v>
          </cell>
          <cell r="J5893">
            <v>43902</v>
          </cell>
          <cell r="K5893">
            <v>63354</v>
          </cell>
          <cell r="L5893">
            <v>0.12856206032420675</v>
          </cell>
          <cell r="M5893">
            <v>19.860188087774294</v>
          </cell>
        </row>
        <row r="5894">
          <cell r="A5894">
            <v>5892</v>
          </cell>
          <cell r="B5894">
            <v>46</v>
          </cell>
          <cell r="C5894">
            <v>107</v>
          </cell>
          <cell r="D5894" t="str">
            <v xml:space="preserve">GLOUCESTER                   </v>
          </cell>
          <cell r="E5894">
            <v>0</v>
          </cell>
          <cell r="G5894">
            <v>8475</v>
          </cell>
          <cell r="H5894" t="str">
            <v>Psychological Services (2800)</v>
          </cell>
          <cell r="I5894">
            <v>391794</v>
          </cell>
          <cell r="J5894">
            <v>0</v>
          </cell>
          <cell r="K5894">
            <v>391794</v>
          </cell>
          <cell r="L5894">
            <v>0.79505388551097422</v>
          </cell>
          <cell r="M5894">
            <v>122.81943573667712</v>
          </cell>
        </row>
        <row r="5895">
          <cell r="A5895">
            <v>5893</v>
          </cell>
          <cell r="B5895">
            <v>47</v>
          </cell>
          <cell r="C5895">
            <v>107</v>
          </cell>
          <cell r="D5895" t="str">
            <v xml:space="preserve">GLOUCESTER                   </v>
          </cell>
          <cell r="E5895">
            <v>11</v>
          </cell>
          <cell r="F5895" t="str">
            <v>Pupil Services</v>
          </cell>
          <cell r="I5895">
            <v>939496</v>
          </cell>
          <cell r="J5895">
            <v>1878556</v>
          </cell>
          <cell r="K5895">
            <v>2818052</v>
          </cell>
          <cell r="L5895">
            <v>5.7185745370576679</v>
          </cell>
          <cell r="M5895">
            <v>883.401880877743</v>
          </cell>
        </row>
        <row r="5896">
          <cell r="A5896">
            <v>5894</v>
          </cell>
          <cell r="B5896">
            <v>48</v>
          </cell>
          <cell r="C5896">
            <v>107</v>
          </cell>
          <cell r="D5896" t="str">
            <v xml:space="preserve">GLOUCESTER                   </v>
          </cell>
          <cell r="E5896">
            <v>0</v>
          </cell>
          <cell r="G5896">
            <v>8485</v>
          </cell>
          <cell r="H5896" t="str">
            <v>Attendance and Parent Liaison Services (3100)</v>
          </cell>
          <cell r="I5896">
            <v>8181</v>
          </cell>
          <cell r="J5896">
            <v>0</v>
          </cell>
          <cell r="K5896">
            <v>8181</v>
          </cell>
          <cell r="L5896">
            <v>1.6601417677058045E-2</v>
          </cell>
          <cell r="M5896">
            <v>2.5645768025078368</v>
          </cell>
        </row>
        <row r="5897">
          <cell r="A5897">
            <v>5895</v>
          </cell>
          <cell r="B5897">
            <v>49</v>
          </cell>
          <cell r="C5897">
            <v>107</v>
          </cell>
          <cell r="D5897" t="str">
            <v xml:space="preserve">GLOUCESTER                   </v>
          </cell>
          <cell r="E5897">
            <v>0</v>
          </cell>
          <cell r="G5897">
            <v>8490</v>
          </cell>
          <cell r="H5897" t="str">
            <v>Medical/Health Services (3200)</v>
          </cell>
          <cell r="I5897">
            <v>453370</v>
          </cell>
          <cell r="J5897">
            <v>86123</v>
          </cell>
          <cell r="K5897">
            <v>539493</v>
          </cell>
          <cell r="L5897">
            <v>1.0947743096014029</v>
          </cell>
          <cell r="M5897">
            <v>169.12006269592476</v>
          </cell>
        </row>
        <row r="5898">
          <cell r="A5898">
            <v>5896</v>
          </cell>
          <cell r="B5898">
            <v>50</v>
          </cell>
          <cell r="C5898">
            <v>107</v>
          </cell>
          <cell r="D5898" t="str">
            <v xml:space="preserve">GLOUCESTER                   </v>
          </cell>
          <cell r="E5898">
            <v>0</v>
          </cell>
          <cell r="G5898">
            <v>8495</v>
          </cell>
          <cell r="H5898" t="str">
            <v>In-District Transportation (3300)</v>
          </cell>
          <cell r="I5898">
            <v>339505</v>
          </cell>
          <cell r="J5898">
            <v>365871</v>
          </cell>
          <cell r="K5898">
            <v>705376</v>
          </cell>
          <cell r="L5898">
            <v>1.4313948900345308</v>
          </cell>
          <cell r="M5898">
            <v>221.12100313479624</v>
          </cell>
        </row>
        <row r="5899">
          <cell r="A5899">
            <v>5897</v>
          </cell>
          <cell r="B5899">
            <v>51</v>
          </cell>
          <cell r="C5899">
            <v>107</v>
          </cell>
          <cell r="D5899" t="str">
            <v xml:space="preserve">GLOUCESTER                   </v>
          </cell>
          <cell r="E5899">
            <v>0</v>
          </cell>
          <cell r="G5899">
            <v>8500</v>
          </cell>
          <cell r="H5899" t="str">
            <v>Food Salaries and Other Expenses (3400)</v>
          </cell>
          <cell r="I5899">
            <v>0</v>
          </cell>
          <cell r="J5899">
            <v>1123653</v>
          </cell>
          <cell r="K5899">
            <v>1123653</v>
          </cell>
          <cell r="L5899">
            <v>2.2801898028455327</v>
          </cell>
          <cell r="M5899">
            <v>352.24231974921628</v>
          </cell>
        </row>
        <row r="5900">
          <cell r="A5900">
            <v>5898</v>
          </cell>
          <cell r="B5900">
            <v>52</v>
          </cell>
          <cell r="C5900">
            <v>107</v>
          </cell>
          <cell r="D5900" t="str">
            <v xml:space="preserve">GLOUCESTER                   </v>
          </cell>
          <cell r="E5900">
            <v>0</v>
          </cell>
          <cell r="G5900">
            <v>8505</v>
          </cell>
          <cell r="H5900" t="str">
            <v>Athletics (3510)</v>
          </cell>
          <cell r="I5900">
            <v>108882</v>
          </cell>
          <cell r="J5900">
            <v>103067</v>
          </cell>
          <cell r="K5900">
            <v>211949</v>
          </cell>
          <cell r="L5900">
            <v>0.4301007059326214</v>
          </cell>
          <cell r="M5900">
            <v>66.441692789968656</v>
          </cell>
        </row>
        <row r="5901">
          <cell r="A5901">
            <v>5899</v>
          </cell>
          <cell r="B5901">
            <v>53</v>
          </cell>
          <cell r="C5901">
            <v>107</v>
          </cell>
          <cell r="D5901" t="str">
            <v xml:space="preserve">GLOUCESTER                   </v>
          </cell>
          <cell r="E5901">
            <v>0</v>
          </cell>
          <cell r="G5901">
            <v>8510</v>
          </cell>
          <cell r="H5901" t="str">
            <v>Other Student Body Activities (3520)</v>
          </cell>
          <cell r="I5901">
            <v>29558</v>
          </cell>
          <cell r="J5901">
            <v>199842</v>
          </cell>
          <cell r="K5901">
            <v>229400</v>
          </cell>
          <cell r="L5901">
            <v>0.46551341096652193</v>
          </cell>
          <cell r="M5901">
            <v>71.912225705329149</v>
          </cell>
        </row>
        <row r="5902">
          <cell r="A5902">
            <v>5900</v>
          </cell>
          <cell r="B5902">
            <v>54</v>
          </cell>
          <cell r="C5902">
            <v>107</v>
          </cell>
          <cell r="D5902" t="str">
            <v xml:space="preserve">GLOUCESTER                   </v>
          </cell>
          <cell r="E5902">
            <v>0</v>
          </cell>
          <cell r="G5902">
            <v>8515</v>
          </cell>
          <cell r="H5902" t="str">
            <v>School Security  (3600)</v>
          </cell>
          <cell r="I5902">
            <v>0</v>
          </cell>
          <cell r="J5902">
            <v>0</v>
          </cell>
          <cell r="K5902">
            <v>0</v>
          </cell>
          <cell r="L5902">
            <v>0</v>
          </cell>
          <cell r="M5902">
            <v>0</v>
          </cell>
        </row>
        <row r="5903">
          <cell r="A5903">
            <v>5901</v>
          </cell>
          <cell r="B5903">
            <v>55</v>
          </cell>
          <cell r="C5903">
            <v>107</v>
          </cell>
          <cell r="D5903" t="str">
            <v xml:space="preserve">GLOUCESTER                   </v>
          </cell>
          <cell r="E5903">
            <v>12</v>
          </cell>
          <cell r="F5903" t="str">
            <v>Operations and Maintenance</v>
          </cell>
          <cell r="I5903">
            <v>3896541</v>
          </cell>
          <cell r="J5903">
            <v>8374</v>
          </cell>
          <cell r="K5903">
            <v>3904915</v>
          </cell>
          <cell r="L5903">
            <v>7.9241076773510724</v>
          </cell>
          <cell r="M5903">
            <v>1224.1112852664576</v>
          </cell>
        </row>
        <row r="5904">
          <cell r="A5904">
            <v>5902</v>
          </cell>
          <cell r="B5904">
            <v>56</v>
          </cell>
          <cell r="C5904">
            <v>107</v>
          </cell>
          <cell r="D5904" t="str">
            <v xml:space="preserve">GLOUCESTER                   </v>
          </cell>
          <cell r="E5904">
            <v>0</v>
          </cell>
          <cell r="G5904">
            <v>8520</v>
          </cell>
          <cell r="H5904" t="str">
            <v>Custodial Services (4110)</v>
          </cell>
          <cell r="I5904">
            <v>1345316</v>
          </cell>
          <cell r="J5904">
            <v>0</v>
          </cell>
          <cell r="K5904">
            <v>1345316</v>
          </cell>
          <cell r="L5904">
            <v>2.7300027898336419</v>
          </cell>
          <cell r="M5904">
            <v>421.72915360501565</v>
          </cell>
        </row>
        <row r="5905">
          <cell r="A5905">
            <v>5903</v>
          </cell>
          <cell r="B5905">
            <v>57</v>
          </cell>
          <cell r="C5905">
            <v>107</v>
          </cell>
          <cell r="D5905" t="str">
            <v xml:space="preserve">GLOUCESTER                   </v>
          </cell>
          <cell r="E5905">
            <v>0</v>
          </cell>
          <cell r="G5905">
            <v>8525</v>
          </cell>
          <cell r="H5905" t="str">
            <v>Heating of Buildings (4120)</v>
          </cell>
          <cell r="I5905">
            <v>670243</v>
          </cell>
          <cell r="J5905">
            <v>0</v>
          </cell>
          <cell r="K5905">
            <v>670243</v>
          </cell>
          <cell r="L5905">
            <v>1.3601007197316239</v>
          </cell>
          <cell r="M5905">
            <v>210.10752351097179</v>
          </cell>
        </row>
        <row r="5906">
          <cell r="A5906">
            <v>5904</v>
          </cell>
          <cell r="B5906">
            <v>58</v>
          </cell>
          <cell r="C5906">
            <v>107</v>
          </cell>
          <cell r="D5906" t="str">
            <v xml:space="preserve">GLOUCESTER                   </v>
          </cell>
          <cell r="E5906">
            <v>0</v>
          </cell>
          <cell r="G5906">
            <v>8530</v>
          </cell>
          <cell r="H5906" t="str">
            <v>Utility Services (4130)</v>
          </cell>
          <cell r="I5906">
            <v>812911</v>
          </cell>
          <cell r="J5906">
            <v>0</v>
          </cell>
          <cell r="K5906">
            <v>812911</v>
          </cell>
          <cell r="L5906">
            <v>1.6496119111691643</v>
          </cell>
          <cell r="M5906">
            <v>254.83103448275861</v>
          </cell>
        </row>
        <row r="5907">
          <cell r="A5907">
            <v>5905</v>
          </cell>
          <cell r="B5907">
            <v>59</v>
          </cell>
          <cell r="C5907">
            <v>107</v>
          </cell>
          <cell r="D5907" t="str">
            <v xml:space="preserve">GLOUCESTER                   </v>
          </cell>
          <cell r="E5907">
            <v>0</v>
          </cell>
          <cell r="G5907">
            <v>8535</v>
          </cell>
          <cell r="H5907" t="str">
            <v>Maintenance of Grounds (4210)</v>
          </cell>
          <cell r="I5907">
            <v>258352</v>
          </cell>
          <cell r="J5907">
            <v>0</v>
          </cell>
          <cell r="K5907">
            <v>258352</v>
          </cell>
          <cell r="L5907">
            <v>0.52426469376644669</v>
          </cell>
          <cell r="M5907">
            <v>80.988087774294669</v>
          </cell>
        </row>
        <row r="5908">
          <cell r="A5908">
            <v>5906</v>
          </cell>
          <cell r="B5908">
            <v>60</v>
          </cell>
          <cell r="C5908">
            <v>107</v>
          </cell>
          <cell r="D5908" t="str">
            <v xml:space="preserve">GLOUCESTER                   </v>
          </cell>
          <cell r="E5908">
            <v>0</v>
          </cell>
          <cell r="G5908">
            <v>8540</v>
          </cell>
          <cell r="H5908" t="str">
            <v>Maintenance of Buildings (4220)</v>
          </cell>
          <cell r="I5908">
            <v>436101</v>
          </cell>
          <cell r="J5908">
            <v>0</v>
          </cell>
          <cell r="K5908">
            <v>436101</v>
          </cell>
          <cell r="L5908">
            <v>0.88496453372236783</v>
          </cell>
          <cell r="M5908">
            <v>136.70877742946709</v>
          </cell>
        </row>
        <row r="5909">
          <cell r="A5909">
            <v>5907</v>
          </cell>
          <cell r="B5909">
            <v>61</v>
          </cell>
          <cell r="C5909">
            <v>107</v>
          </cell>
          <cell r="D5909" t="str">
            <v xml:space="preserve">GLOUCESTER                   </v>
          </cell>
          <cell r="E5909">
            <v>0</v>
          </cell>
          <cell r="G5909">
            <v>8545</v>
          </cell>
          <cell r="H5909" t="str">
            <v>Building Security System (4225)</v>
          </cell>
          <cell r="I5909">
            <v>0</v>
          </cell>
          <cell r="J5909">
            <v>0</v>
          </cell>
          <cell r="K5909">
            <v>0</v>
          </cell>
          <cell r="L5909">
            <v>0</v>
          </cell>
          <cell r="M5909">
            <v>0</v>
          </cell>
        </row>
        <row r="5910">
          <cell r="A5910">
            <v>5908</v>
          </cell>
          <cell r="B5910">
            <v>62</v>
          </cell>
          <cell r="C5910">
            <v>107</v>
          </cell>
          <cell r="D5910" t="str">
            <v xml:space="preserve">GLOUCESTER                   </v>
          </cell>
          <cell r="E5910">
            <v>0</v>
          </cell>
          <cell r="G5910">
            <v>8550</v>
          </cell>
          <cell r="H5910" t="str">
            <v>Maintenance of Equipment (4230)</v>
          </cell>
          <cell r="I5910">
            <v>46618</v>
          </cell>
          <cell r="J5910">
            <v>0</v>
          </cell>
          <cell r="K5910">
            <v>46618</v>
          </cell>
          <cell r="L5910">
            <v>9.4600279827538436E-2</v>
          </cell>
          <cell r="M5910">
            <v>14.613793103448275</v>
          </cell>
        </row>
        <row r="5911">
          <cell r="A5911">
            <v>5909</v>
          </cell>
          <cell r="B5911">
            <v>63</v>
          </cell>
          <cell r="C5911">
            <v>107</v>
          </cell>
          <cell r="D5911" t="str">
            <v xml:space="preserve">GLOUCESTER                   </v>
          </cell>
          <cell r="E5911">
            <v>0</v>
          </cell>
          <cell r="G5911">
            <v>8555</v>
          </cell>
          <cell r="H5911" t="str">
            <v xml:space="preserve">Extraordinary Maintenance (4300)   </v>
          </cell>
          <cell r="I5911">
            <v>327000</v>
          </cell>
          <cell r="J5911">
            <v>0</v>
          </cell>
          <cell r="K5911">
            <v>327000</v>
          </cell>
          <cell r="L5911">
            <v>0.66356968346143275</v>
          </cell>
          <cell r="M5911">
            <v>102.50783699059561</v>
          </cell>
        </row>
        <row r="5912">
          <cell r="A5912">
            <v>5910</v>
          </cell>
          <cell r="B5912">
            <v>64</v>
          </cell>
          <cell r="C5912">
            <v>107</v>
          </cell>
          <cell r="D5912" t="str">
            <v xml:space="preserve">GLOUCESTER                   </v>
          </cell>
          <cell r="E5912">
            <v>0</v>
          </cell>
          <cell r="G5912">
            <v>8560</v>
          </cell>
          <cell r="H5912" t="str">
            <v>Networking and Telecommunications (4400)</v>
          </cell>
          <cell r="I5912">
            <v>0</v>
          </cell>
          <cell r="J5912">
            <v>0</v>
          </cell>
          <cell r="K5912">
            <v>0</v>
          </cell>
          <cell r="L5912">
            <v>0</v>
          </cell>
          <cell r="M5912">
            <v>0</v>
          </cell>
        </row>
        <row r="5913">
          <cell r="A5913">
            <v>5911</v>
          </cell>
          <cell r="B5913">
            <v>65</v>
          </cell>
          <cell r="C5913">
            <v>107</v>
          </cell>
          <cell r="D5913" t="str">
            <v xml:space="preserve">GLOUCESTER                   </v>
          </cell>
          <cell r="E5913">
            <v>0</v>
          </cell>
          <cell r="G5913">
            <v>8565</v>
          </cell>
          <cell r="H5913" t="str">
            <v>Technology Maintenance (4450)</v>
          </cell>
          <cell r="I5913">
            <v>0</v>
          </cell>
          <cell r="J5913">
            <v>8374</v>
          </cell>
          <cell r="K5913">
            <v>8374</v>
          </cell>
          <cell r="L5913">
            <v>1.6993065838856385E-2</v>
          </cell>
          <cell r="M5913">
            <v>2.6250783699059563</v>
          </cell>
        </row>
        <row r="5914">
          <cell r="A5914">
            <v>5912</v>
          </cell>
          <cell r="B5914">
            <v>66</v>
          </cell>
          <cell r="C5914">
            <v>107</v>
          </cell>
          <cell r="D5914" t="str">
            <v xml:space="preserve">GLOUCESTER                   </v>
          </cell>
          <cell r="E5914">
            <v>13</v>
          </cell>
          <cell r="F5914" t="str">
            <v>Insurance, Retirement Programs and Other</v>
          </cell>
          <cell r="I5914">
            <v>8929133</v>
          </cell>
          <cell r="J5914">
            <v>439960</v>
          </cell>
          <cell r="K5914">
            <v>9369093</v>
          </cell>
          <cell r="L5914">
            <v>19.01237332211231</v>
          </cell>
          <cell r="M5914">
            <v>2937.0197492163011</v>
          </cell>
        </row>
        <row r="5915">
          <cell r="A5915">
            <v>5913</v>
          </cell>
          <cell r="B5915">
            <v>67</v>
          </cell>
          <cell r="C5915">
            <v>107</v>
          </cell>
          <cell r="D5915" t="str">
            <v xml:space="preserve">GLOUCESTER                   </v>
          </cell>
          <cell r="E5915">
            <v>0</v>
          </cell>
          <cell r="G5915">
            <v>8570</v>
          </cell>
          <cell r="H5915" t="str">
            <v>Employer Retirement Contributions (5100)</v>
          </cell>
          <cell r="I5915">
            <v>1477438</v>
          </cell>
          <cell r="J5915">
            <v>120581</v>
          </cell>
          <cell r="K5915">
            <v>1598019</v>
          </cell>
          <cell r="L5915">
            <v>3.2428041651234105</v>
          </cell>
          <cell r="M5915">
            <v>500.94639498432599</v>
          </cell>
        </row>
        <row r="5916">
          <cell r="A5916">
            <v>5914</v>
          </cell>
          <cell r="B5916">
            <v>68</v>
          </cell>
          <cell r="C5916">
            <v>107</v>
          </cell>
          <cell r="D5916" t="str">
            <v xml:space="preserve">GLOUCESTER                   </v>
          </cell>
          <cell r="E5916">
            <v>0</v>
          </cell>
          <cell r="G5916">
            <v>8575</v>
          </cell>
          <cell r="H5916" t="str">
            <v>Insurance for Active Employees (5200)</v>
          </cell>
          <cell r="I5916">
            <v>4740061</v>
          </cell>
          <cell r="J5916">
            <v>319379</v>
          </cell>
          <cell r="K5916">
            <v>5059440</v>
          </cell>
          <cell r="L5916">
            <v>10.266944951963643</v>
          </cell>
          <cell r="M5916">
            <v>1586.0313479623824</v>
          </cell>
        </row>
        <row r="5917">
          <cell r="A5917">
            <v>5915</v>
          </cell>
          <cell r="B5917">
            <v>69</v>
          </cell>
          <cell r="C5917">
            <v>107</v>
          </cell>
          <cell r="D5917" t="str">
            <v xml:space="preserve">GLOUCESTER                   </v>
          </cell>
          <cell r="E5917">
            <v>0</v>
          </cell>
          <cell r="G5917">
            <v>8580</v>
          </cell>
          <cell r="H5917" t="str">
            <v>Insurance for Retired School Employees (5250)</v>
          </cell>
          <cell r="I5917">
            <v>2548383</v>
          </cell>
          <cell r="J5917">
            <v>0</v>
          </cell>
          <cell r="K5917">
            <v>2548383</v>
          </cell>
          <cell r="L5917">
            <v>5.1713446503012124</v>
          </cell>
          <cell r="M5917">
            <v>798.86614420062699</v>
          </cell>
        </row>
        <row r="5918">
          <cell r="A5918">
            <v>5916</v>
          </cell>
          <cell r="B5918">
            <v>70</v>
          </cell>
          <cell r="C5918">
            <v>107</v>
          </cell>
          <cell r="D5918" t="str">
            <v xml:space="preserve">GLOUCESTER                   </v>
          </cell>
          <cell r="E5918">
            <v>0</v>
          </cell>
          <cell r="G5918">
            <v>8585</v>
          </cell>
          <cell r="H5918" t="str">
            <v>Other Non-Employee Insurance (5260)</v>
          </cell>
          <cell r="I5918">
            <v>127093</v>
          </cell>
          <cell r="J5918">
            <v>0</v>
          </cell>
          <cell r="K5918">
            <v>127093</v>
          </cell>
          <cell r="L5918">
            <v>0.25790538770692317</v>
          </cell>
          <cell r="M5918">
            <v>39.841065830721</v>
          </cell>
        </row>
        <row r="5919">
          <cell r="A5919">
            <v>5917</v>
          </cell>
          <cell r="B5919">
            <v>71</v>
          </cell>
          <cell r="C5919">
            <v>107</v>
          </cell>
          <cell r="D5919" t="str">
            <v xml:space="preserve">GLOUCESTER                   </v>
          </cell>
          <cell r="E5919">
            <v>0</v>
          </cell>
          <cell r="G5919">
            <v>8590</v>
          </cell>
          <cell r="H5919" t="str">
            <v xml:space="preserve">Rental Lease of Equipment (5300)   </v>
          </cell>
          <cell r="I5919">
            <v>0</v>
          </cell>
          <cell r="J5919">
            <v>0</v>
          </cell>
          <cell r="K5919">
            <v>0</v>
          </cell>
          <cell r="L5919">
            <v>0</v>
          </cell>
          <cell r="M5919">
            <v>0</v>
          </cell>
        </row>
        <row r="5920">
          <cell r="A5920">
            <v>5918</v>
          </cell>
          <cell r="B5920">
            <v>72</v>
          </cell>
          <cell r="C5920">
            <v>107</v>
          </cell>
          <cell r="D5920" t="str">
            <v xml:space="preserve">GLOUCESTER                   </v>
          </cell>
          <cell r="E5920">
            <v>0</v>
          </cell>
          <cell r="G5920">
            <v>8595</v>
          </cell>
          <cell r="H5920" t="str">
            <v>Rental Lease  of Buildings (5350)</v>
          </cell>
          <cell r="I5920">
            <v>0</v>
          </cell>
          <cell r="J5920">
            <v>0</v>
          </cell>
          <cell r="K5920">
            <v>0</v>
          </cell>
          <cell r="L5920">
            <v>0</v>
          </cell>
          <cell r="M5920">
            <v>0</v>
          </cell>
        </row>
        <row r="5921">
          <cell r="A5921">
            <v>5919</v>
          </cell>
          <cell r="B5921">
            <v>73</v>
          </cell>
          <cell r="C5921">
            <v>107</v>
          </cell>
          <cell r="D5921" t="str">
            <v xml:space="preserve">GLOUCESTER                   </v>
          </cell>
          <cell r="E5921">
            <v>0</v>
          </cell>
          <cell r="G5921">
            <v>8600</v>
          </cell>
          <cell r="H5921" t="str">
            <v>Short Term Interest RAN's (5400)</v>
          </cell>
          <cell r="I5921">
            <v>0</v>
          </cell>
          <cell r="J5921">
            <v>0</v>
          </cell>
          <cell r="K5921">
            <v>0</v>
          </cell>
          <cell r="L5921">
            <v>0</v>
          </cell>
          <cell r="M5921">
            <v>0</v>
          </cell>
        </row>
        <row r="5922">
          <cell r="A5922">
            <v>5920</v>
          </cell>
          <cell r="B5922">
            <v>74</v>
          </cell>
          <cell r="C5922">
            <v>107</v>
          </cell>
          <cell r="D5922" t="str">
            <v xml:space="preserve">GLOUCESTER                   </v>
          </cell>
          <cell r="E5922">
            <v>0</v>
          </cell>
          <cell r="G5922">
            <v>8610</v>
          </cell>
          <cell r="H5922" t="str">
            <v>Crossing Guards, Inspections, Bank Charges (5500)</v>
          </cell>
          <cell r="I5922">
            <v>36158</v>
          </cell>
          <cell r="J5922">
            <v>0</v>
          </cell>
          <cell r="K5922">
            <v>36158</v>
          </cell>
          <cell r="L5922">
            <v>7.3374167017120753E-2</v>
          </cell>
          <cell r="M5922">
            <v>11.334796238244515</v>
          </cell>
        </row>
        <row r="5923">
          <cell r="A5923">
            <v>5921</v>
          </cell>
          <cell r="B5923">
            <v>75</v>
          </cell>
          <cell r="C5923">
            <v>107</v>
          </cell>
          <cell r="D5923" t="str">
            <v xml:space="preserve">GLOUCESTER                   </v>
          </cell>
          <cell r="E5923">
            <v>14</v>
          </cell>
          <cell r="F5923" t="str">
            <v xml:space="preserve">Payments To Out-Of-District Schools </v>
          </cell>
          <cell r="I5923">
            <v>5094344</v>
          </cell>
          <cell r="J5923">
            <v>494490</v>
          </cell>
          <cell r="K5923">
            <v>5588834</v>
          </cell>
          <cell r="L5923">
            <v>11.341225713451049</v>
          </cell>
          <cell r="M5923">
            <v>14848.124335812965</v>
          </cell>
        </row>
        <row r="5924">
          <cell r="A5924">
            <v>5922</v>
          </cell>
          <cell r="B5924">
            <v>76</v>
          </cell>
          <cell r="C5924">
            <v>107</v>
          </cell>
          <cell r="D5924" t="str">
            <v xml:space="preserve">GLOUCESTER                   </v>
          </cell>
          <cell r="E5924">
            <v>15</v>
          </cell>
          <cell r="F5924" t="str">
            <v>Tuition To Other Schools (9000)</v>
          </cell>
          <cell r="G5924" t="str">
            <v xml:space="preserve"> </v>
          </cell>
          <cell r="I5924">
            <v>4656999</v>
          </cell>
          <cell r="J5924">
            <v>494490</v>
          </cell>
          <cell r="K5924">
            <v>5151489</v>
          </cell>
          <cell r="L5924">
            <v>10.453736773960406</v>
          </cell>
          <cell r="M5924">
            <v>13686.208820403826</v>
          </cell>
        </row>
        <row r="5925">
          <cell r="A5925">
            <v>5923</v>
          </cell>
          <cell r="B5925">
            <v>77</v>
          </cell>
          <cell r="C5925">
            <v>107</v>
          </cell>
          <cell r="D5925" t="str">
            <v xml:space="preserve">GLOUCESTER                   </v>
          </cell>
          <cell r="E5925">
            <v>16</v>
          </cell>
          <cell r="F5925" t="str">
            <v>Out-of-District Transportation (3300)</v>
          </cell>
          <cell r="I5925">
            <v>437345</v>
          </cell>
          <cell r="K5925">
            <v>437345</v>
          </cell>
          <cell r="L5925">
            <v>0.88748893949064311</v>
          </cell>
          <cell r="M5925">
            <v>1161.9155154091393</v>
          </cell>
        </row>
        <row r="5926">
          <cell r="A5926">
            <v>5924</v>
          </cell>
          <cell r="B5926">
            <v>78</v>
          </cell>
          <cell r="C5926">
            <v>107</v>
          </cell>
          <cell r="D5926" t="str">
            <v xml:space="preserve">GLOUCESTER                   </v>
          </cell>
          <cell r="E5926">
            <v>17</v>
          </cell>
          <cell r="F5926" t="str">
            <v>TOTAL EXPENDITURES</v>
          </cell>
          <cell r="I5926">
            <v>42939343</v>
          </cell>
          <cell r="J5926">
            <v>6339581</v>
          </cell>
          <cell r="K5926">
            <v>49278924</v>
          </cell>
          <cell r="L5926">
            <v>99.999999999999972</v>
          </cell>
          <cell r="M5926">
            <v>13817.553835800807</v>
          </cell>
        </row>
        <row r="5927">
          <cell r="A5927">
            <v>5925</v>
          </cell>
          <cell r="B5927">
            <v>79</v>
          </cell>
          <cell r="C5927">
            <v>107</v>
          </cell>
          <cell r="D5927" t="str">
            <v xml:space="preserve">GLOUCESTER                   </v>
          </cell>
          <cell r="E5927">
            <v>18</v>
          </cell>
          <cell r="F5927" t="str">
            <v>percentage of overall spending from the general fund</v>
          </cell>
          <cell r="I5927">
            <v>87.135309610250417</v>
          </cell>
        </row>
        <row r="5928">
          <cell r="A5928">
            <v>5926</v>
          </cell>
          <cell r="B5928">
            <v>1</v>
          </cell>
          <cell r="C5928">
            <v>110</v>
          </cell>
          <cell r="D5928" t="str">
            <v xml:space="preserve">GRAFTON                      </v>
          </cell>
          <cell r="E5928">
            <v>1</v>
          </cell>
          <cell r="F5928" t="str">
            <v>In-District FTE Average Membership</v>
          </cell>
          <cell r="G5928" t="str">
            <v xml:space="preserve"> </v>
          </cell>
        </row>
        <row r="5929">
          <cell r="A5929">
            <v>5927</v>
          </cell>
          <cell r="B5929">
            <v>2</v>
          </cell>
          <cell r="C5929">
            <v>110</v>
          </cell>
          <cell r="D5929" t="str">
            <v xml:space="preserve">GRAFTON                      </v>
          </cell>
          <cell r="E5929">
            <v>2</v>
          </cell>
          <cell r="F5929" t="str">
            <v>Out-of-District FTE Average Membership</v>
          </cell>
          <cell r="G5929" t="str">
            <v xml:space="preserve"> </v>
          </cell>
        </row>
        <row r="5930">
          <cell r="A5930">
            <v>5928</v>
          </cell>
          <cell r="B5930">
            <v>3</v>
          </cell>
          <cell r="C5930">
            <v>110</v>
          </cell>
          <cell r="D5930" t="str">
            <v xml:space="preserve">GRAFTON                      </v>
          </cell>
          <cell r="E5930">
            <v>3</v>
          </cell>
          <cell r="F5930" t="str">
            <v>Total FTE Average Membership</v>
          </cell>
          <cell r="G5930" t="str">
            <v xml:space="preserve"> </v>
          </cell>
        </row>
        <row r="5931">
          <cell r="A5931">
            <v>5929</v>
          </cell>
          <cell r="B5931">
            <v>4</v>
          </cell>
          <cell r="C5931">
            <v>110</v>
          </cell>
          <cell r="D5931" t="str">
            <v xml:space="preserve">GRAFTON                      </v>
          </cell>
          <cell r="E5931">
            <v>4</v>
          </cell>
          <cell r="F5931" t="str">
            <v>Administration</v>
          </cell>
          <cell r="G5931" t="str">
            <v xml:space="preserve"> </v>
          </cell>
          <cell r="I5931">
            <v>782521</v>
          </cell>
          <cell r="J5931">
            <v>14160</v>
          </cell>
          <cell r="K5931">
            <v>796681</v>
          </cell>
          <cell r="L5931">
            <v>2.7060661450076409</v>
          </cell>
          <cell r="M5931">
            <v>276.35666712917993</v>
          </cell>
        </row>
        <row r="5932">
          <cell r="A5932">
            <v>5930</v>
          </cell>
          <cell r="B5932">
            <v>5</v>
          </cell>
          <cell r="C5932">
            <v>110</v>
          </cell>
          <cell r="D5932" t="str">
            <v xml:space="preserve">GRAFTON                      </v>
          </cell>
          <cell r="E5932">
            <v>0</v>
          </cell>
          <cell r="G5932">
            <v>8300</v>
          </cell>
          <cell r="H5932" t="str">
            <v>School Committee (1110)</v>
          </cell>
          <cell r="I5932">
            <v>44156</v>
          </cell>
          <cell r="J5932">
            <v>0</v>
          </cell>
          <cell r="K5932">
            <v>44156</v>
          </cell>
          <cell r="L5932">
            <v>0.14998356518977782</v>
          </cell>
          <cell r="M5932">
            <v>15.317052865269876</v>
          </cell>
        </row>
        <row r="5933">
          <cell r="A5933">
            <v>5931</v>
          </cell>
          <cell r="B5933">
            <v>6</v>
          </cell>
          <cell r="C5933">
            <v>110</v>
          </cell>
          <cell r="D5933" t="str">
            <v xml:space="preserve">GRAFTON                      </v>
          </cell>
          <cell r="E5933">
            <v>0</v>
          </cell>
          <cell r="G5933">
            <v>8305</v>
          </cell>
          <cell r="H5933" t="str">
            <v>Superintendent (1210)</v>
          </cell>
          <cell r="I5933">
            <v>215094</v>
          </cell>
          <cell r="J5933">
            <v>0</v>
          </cell>
          <cell r="K5933">
            <v>215094</v>
          </cell>
          <cell r="L5933">
            <v>0.73060433397341407</v>
          </cell>
          <cell r="M5933">
            <v>74.612876370195636</v>
          </cell>
        </row>
        <row r="5934">
          <cell r="A5934">
            <v>5932</v>
          </cell>
          <cell r="B5934">
            <v>7</v>
          </cell>
          <cell r="C5934">
            <v>110</v>
          </cell>
          <cell r="D5934" t="str">
            <v xml:space="preserve">GRAFTON                      </v>
          </cell>
          <cell r="E5934">
            <v>0</v>
          </cell>
          <cell r="G5934">
            <v>8310</v>
          </cell>
          <cell r="H5934" t="str">
            <v>Assistant Superintendents (1220)</v>
          </cell>
          <cell r="I5934">
            <v>34261</v>
          </cell>
          <cell r="J5934">
            <v>0</v>
          </cell>
          <cell r="K5934">
            <v>34261</v>
          </cell>
          <cell r="L5934">
            <v>0.11637346967494741</v>
          </cell>
          <cell r="M5934">
            <v>11.884626057999167</v>
          </cell>
        </row>
        <row r="5935">
          <cell r="A5935">
            <v>5933</v>
          </cell>
          <cell r="B5935">
            <v>8</v>
          </cell>
          <cell r="C5935">
            <v>110</v>
          </cell>
          <cell r="D5935" t="str">
            <v xml:space="preserve">GRAFTON                      </v>
          </cell>
          <cell r="E5935">
            <v>0</v>
          </cell>
          <cell r="G5935">
            <v>8315</v>
          </cell>
          <cell r="H5935" t="str">
            <v>Other District-Wide Administration (1230)</v>
          </cell>
          <cell r="I5935">
            <v>0</v>
          </cell>
          <cell r="J5935">
            <v>0</v>
          </cell>
          <cell r="K5935">
            <v>0</v>
          </cell>
          <cell r="L5935">
            <v>0</v>
          </cell>
          <cell r="M5935">
            <v>0</v>
          </cell>
        </row>
        <row r="5936">
          <cell r="A5936">
            <v>5934</v>
          </cell>
          <cell r="B5936">
            <v>9</v>
          </cell>
          <cell r="C5936">
            <v>110</v>
          </cell>
          <cell r="D5936" t="str">
            <v xml:space="preserve">GRAFTON                      </v>
          </cell>
          <cell r="E5936">
            <v>0</v>
          </cell>
          <cell r="G5936">
            <v>8320</v>
          </cell>
          <cell r="H5936" t="str">
            <v>Business and Finance (1410)</v>
          </cell>
          <cell r="I5936">
            <v>391512</v>
          </cell>
          <cell r="J5936">
            <v>0</v>
          </cell>
          <cell r="K5936">
            <v>391512</v>
          </cell>
          <cell r="L5936">
            <v>1.3298388797576839</v>
          </cell>
          <cell r="M5936">
            <v>135.80962952684888</v>
          </cell>
        </row>
        <row r="5937">
          <cell r="A5937">
            <v>5935</v>
          </cell>
          <cell r="B5937">
            <v>10</v>
          </cell>
          <cell r="C5937">
            <v>110</v>
          </cell>
          <cell r="D5937" t="str">
            <v xml:space="preserve">GRAFTON                      </v>
          </cell>
          <cell r="E5937">
            <v>0</v>
          </cell>
          <cell r="G5937">
            <v>8325</v>
          </cell>
          <cell r="H5937" t="str">
            <v>Human Resources and Benefits (1420)</v>
          </cell>
          <cell r="I5937">
            <v>0</v>
          </cell>
          <cell r="J5937">
            <v>0</v>
          </cell>
          <cell r="K5937">
            <v>0</v>
          </cell>
          <cell r="L5937">
            <v>0</v>
          </cell>
          <cell r="M5937">
            <v>0</v>
          </cell>
        </row>
        <row r="5938">
          <cell r="A5938">
            <v>5936</v>
          </cell>
          <cell r="B5938">
            <v>11</v>
          </cell>
          <cell r="C5938">
            <v>110</v>
          </cell>
          <cell r="D5938" t="str">
            <v xml:space="preserve">GRAFTON                      </v>
          </cell>
          <cell r="E5938">
            <v>0</v>
          </cell>
          <cell r="G5938">
            <v>8330</v>
          </cell>
          <cell r="H5938" t="str">
            <v>Legal Service For School Committee (1430)</v>
          </cell>
          <cell r="I5938">
            <v>97498</v>
          </cell>
          <cell r="J5938">
            <v>0</v>
          </cell>
          <cell r="K5938">
            <v>97498</v>
          </cell>
          <cell r="L5938">
            <v>0.33116898357806318</v>
          </cell>
          <cell r="M5938">
            <v>33.82059109199389</v>
          </cell>
        </row>
        <row r="5939">
          <cell r="A5939">
            <v>5937</v>
          </cell>
          <cell r="B5939">
            <v>12</v>
          </cell>
          <cell r="C5939">
            <v>110</v>
          </cell>
          <cell r="D5939" t="str">
            <v xml:space="preserve">GRAFTON                      </v>
          </cell>
          <cell r="E5939">
            <v>0</v>
          </cell>
          <cell r="G5939">
            <v>8335</v>
          </cell>
          <cell r="H5939" t="str">
            <v>Legal Settlements (1435)</v>
          </cell>
          <cell r="I5939">
            <v>0</v>
          </cell>
          <cell r="J5939">
            <v>0</v>
          </cell>
          <cell r="K5939">
            <v>0</v>
          </cell>
          <cell r="L5939">
            <v>0</v>
          </cell>
          <cell r="M5939">
            <v>0</v>
          </cell>
        </row>
        <row r="5940">
          <cell r="A5940">
            <v>5938</v>
          </cell>
          <cell r="B5940">
            <v>13</v>
          </cell>
          <cell r="C5940">
            <v>110</v>
          </cell>
          <cell r="D5940" t="str">
            <v xml:space="preserve">GRAFTON                      </v>
          </cell>
          <cell r="E5940">
            <v>0</v>
          </cell>
          <cell r="G5940">
            <v>8340</v>
          </cell>
          <cell r="H5940" t="str">
            <v>District-wide Information Mgmt and Tech (1450)</v>
          </cell>
          <cell r="I5940">
            <v>0</v>
          </cell>
          <cell r="J5940">
            <v>14160</v>
          </cell>
          <cell r="K5940">
            <v>14160</v>
          </cell>
          <cell r="L5940">
            <v>4.809691283375428E-2</v>
          </cell>
          <cell r="M5940">
            <v>4.9118912168724851</v>
          </cell>
        </row>
        <row r="5941">
          <cell r="A5941">
            <v>5939</v>
          </cell>
          <cell r="B5941">
            <v>14</v>
          </cell>
          <cell r="C5941">
            <v>110</v>
          </cell>
          <cell r="D5941" t="str">
            <v xml:space="preserve">GRAFTON                      </v>
          </cell>
          <cell r="E5941">
            <v>5</v>
          </cell>
          <cell r="F5941" t="str">
            <v xml:space="preserve">Instructional Leadership </v>
          </cell>
          <cell r="I5941">
            <v>1806358</v>
          </cell>
          <cell r="J5941">
            <v>85569</v>
          </cell>
          <cell r="K5941">
            <v>1891927</v>
          </cell>
          <cell r="L5941">
            <v>6.4262604524594797</v>
          </cell>
          <cell r="M5941">
            <v>656.28104620507838</v>
          </cell>
        </row>
        <row r="5942">
          <cell r="A5942">
            <v>5940</v>
          </cell>
          <cell r="B5942">
            <v>15</v>
          </cell>
          <cell r="C5942">
            <v>110</v>
          </cell>
          <cell r="D5942" t="str">
            <v xml:space="preserve">GRAFTON                      </v>
          </cell>
          <cell r="E5942">
            <v>0</v>
          </cell>
          <cell r="G5942">
            <v>8345</v>
          </cell>
          <cell r="H5942" t="str">
            <v>Curriculum Directors  (Supervisory) (2110)</v>
          </cell>
          <cell r="I5942">
            <v>38377</v>
          </cell>
          <cell r="J5942">
            <v>0</v>
          </cell>
          <cell r="K5942">
            <v>38377</v>
          </cell>
          <cell r="L5942">
            <v>0.1303541824732336</v>
          </cell>
          <cell r="M5942">
            <v>13.312404606632439</v>
          </cell>
        </row>
        <row r="5943">
          <cell r="A5943">
            <v>5941</v>
          </cell>
          <cell r="B5943">
            <v>16</v>
          </cell>
          <cell r="C5943">
            <v>110</v>
          </cell>
          <cell r="D5943" t="str">
            <v xml:space="preserve">GRAFTON                      </v>
          </cell>
          <cell r="E5943">
            <v>0</v>
          </cell>
          <cell r="G5943">
            <v>8350</v>
          </cell>
          <cell r="H5943" t="str">
            <v>Department Heads  (Non-Supervisory) (2120)</v>
          </cell>
          <cell r="I5943">
            <v>0</v>
          </cell>
          <cell r="J5943">
            <v>0</v>
          </cell>
          <cell r="K5943">
            <v>0</v>
          </cell>
          <cell r="L5943">
            <v>0</v>
          </cell>
          <cell r="M5943">
            <v>0</v>
          </cell>
        </row>
        <row r="5944">
          <cell r="A5944">
            <v>5942</v>
          </cell>
          <cell r="B5944">
            <v>17</v>
          </cell>
          <cell r="C5944">
            <v>110</v>
          </cell>
          <cell r="D5944" t="str">
            <v xml:space="preserve">GRAFTON                      </v>
          </cell>
          <cell r="E5944">
            <v>0</v>
          </cell>
          <cell r="G5944">
            <v>8355</v>
          </cell>
          <cell r="H5944" t="str">
            <v>School Leadership-Building (2210)</v>
          </cell>
          <cell r="I5944">
            <v>1297879</v>
          </cell>
          <cell r="J5944">
            <v>0</v>
          </cell>
          <cell r="K5944">
            <v>1297879</v>
          </cell>
          <cell r="L5944">
            <v>4.4084726787966222</v>
          </cell>
          <cell r="M5944">
            <v>450.21472179825167</v>
          </cell>
        </row>
        <row r="5945">
          <cell r="A5945">
            <v>5943</v>
          </cell>
          <cell r="B5945">
            <v>18</v>
          </cell>
          <cell r="C5945">
            <v>110</v>
          </cell>
          <cell r="D5945" t="str">
            <v xml:space="preserve">GRAFTON                      </v>
          </cell>
          <cell r="E5945">
            <v>0</v>
          </cell>
          <cell r="G5945">
            <v>8360</v>
          </cell>
          <cell r="H5945" t="str">
            <v>Curriculum Leaders/Dept Heads-Building Level (2220)</v>
          </cell>
          <cell r="I5945">
            <v>43816</v>
          </cell>
          <cell r="J5945">
            <v>0</v>
          </cell>
          <cell r="K5945">
            <v>43816</v>
          </cell>
          <cell r="L5945">
            <v>0.1488286958138261</v>
          </cell>
          <cell r="M5945">
            <v>15.199111974469265</v>
          </cell>
        </row>
        <row r="5946">
          <cell r="A5946">
            <v>5944</v>
          </cell>
          <cell r="B5946">
            <v>19</v>
          </cell>
          <cell r="C5946">
            <v>110</v>
          </cell>
          <cell r="D5946" t="str">
            <v xml:space="preserve">GRAFTON                      </v>
          </cell>
          <cell r="E5946">
            <v>0</v>
          </cell>
          <cell r="G5946">
            <v>8365</v>
          </cell>
          <cell r="H5946" t="str">
            <v>Building Technology (2250)</v>
          </cell>
          <cell r="I5946">
            <v>317505</v>
          </cell>
          <cell r="J5946">
            <v>26772</v>
          </cell>
          <cell r="K5946">
            <v>344277</v>
          </cell>
          <cell r="L5946">
            <v>1.1693969533662727</v>
          </cell>
          <cell r="M5946">
            <v>119.42451782988761</v>
          </cell>
        </row>
        <row r="5947">
          <cell r="A5947">
            <v>5945</v>
          </cell>
          <cell r="B5947">
            <v>20</v>
          </cell>
          <cell r="C5947">
            <v>110</v>
          </cell>
          <cell r="D5947" t="str">
            <v xml:space="preserve">GRAFTON                      </v>
          </cell>
          <cell r="E5947">
            <v>0</v>
          </cell>
          <cell r="G5947">
            <v>8380</v>
          </cell>
          <cell r="H5947" t="str">
            <v>Instructional Coordinators and Team Leaders (2315)</v>
          </cell>
          <cell r="I5947">
            <v>108781</v>
          </cell>
          <cell r="J5947">
            <v>58797</v>
          </cell>
          <cell r="K5947">
            <v>167578</v>
          </cell>
          <cell r="L5947">
            <v>0.56920794200952507</v>
          </cell>
          <cell r="M5947">
            <v>58.13028999583738</v>
          </cell>
        </row>
        <row r="5948">
          <cell r="A5948">
            <v>5946</v>
          </cell>
          <cell r="B5948">
            <v>21</v>
          </cell>
          <cell r="C5948">
            <v>110</v>
          </cell>
          <cell r="D5948" t="str">
            <v xml:space="preserve">GRAFTON                      </v>
          </cell>
          <cell r="E5948">
            <v>6</v>
          </cell>
          <cell r="F5948" t="str">
            <v>Classroom and Specialist Teachers</v>
          </cell>
          <cell r="I5948">
            <v>12058840</v>
          </cell>
          <cell r="J5948">
            <v>385928</v>
          </cell>
          <cell r="K5948">
            <v>12444768</v>
          </cell>
          <cell r="L5948">
            <v>42.270827805953004</v>
          </cell>
          <cell r="M5948">
            <v>4316.9030109615651</v>
          </cell>
        </row>
        <row r="5949">
          <cell r="A5949">
            <v>5947</v>
          </cell>
          <cell r="B5949">
            <v>22</v>
          </cell>
          <cell r="C5949">
            <v>110</v>
          </cell>
          <cell r="D5949" t="str">
            <v xml:space="preserve">GRAFTON                      </v>
          </cell>
          <cell r="E5949">
            <v>0</v>
          </cell>
          <cell r="G5949">
            <v>8370</v>
          </cell>
          <cell r="H5949" t="str">
            <v>Teachers, Classroom (2305)</v>
          </cell>
          <cell r="I5949">
            <v>12058840</v>
          </cell>
          <cell r="J5949">
            <v>41000</v>
          </cell>
          <cell r="K5949">
            <v>12099840</v>
          </cell>
          <cell r="L5949">
            <v>41.09921961739925</v>
          </cell>
          <cell r="M5949">
            <v>4197.2526710142911</v>
          </cell>
        </row>
        <row r="5950">
          <cell r="A5950">
            <v>5948</v>
          </cell>
          <cell r="B5950">
            <v>23</v>
          </cell>
          <cell r="C5950">
            <v>110</v>
          </cell>
          <cell r="D5950" t="str">
            <v xml:space="preserve">GRAFTON                      </v>
          </cell>
          <cell r="E5950">
            <v>0</v>
          </cell>
          <cell r="G5950">
            <v>8375</v>
          </cell>
          <cell r="H5950" t="str">
            <v>Teachers, Specialists  (2310)</v>
          </cell>
          <cell r="I5950">
            <v>0</v>
          </cell>
          <cell r="J5950">
            <v>344928</v>
          </cell>
          <cell r="K5950">
            <v>344928</v>
          </cell>
          <cell r="L5950">
            <v>1.1716081885537568</v>
          </cell>
          <cell r="M5950">
            <v>119.65033994727348</v>
          </cell>
        </row>
        <row r="5951">
          <cell r="A5951">
            <v>5949</v>
          </cell>
          <cell r="B5951">
            <v>24</v>
          </cell>
          <cell r="C5951">
            <v>110</v>
          </cell>
          <cell r="D5951" t="str">
            <v xml:space="preserve">GRAFTON                      </v>
          </cell>
          <cell r="E5951">
            <v>7</v>
          </cell>
          <cell r="F5951" t="str">
            <v>Other Teaching Services</v>
          </cell>
          <cell r="I5951">
            <v>1894740</v>
          </cell>
          <cell r="J5951">
            <v>554044</v>
          </cell>
          <cell r="K5951">
            <v>2448784</v>
          </cell>
          <cell r="L5951">
            <v>8.3177224997663934</v>
          </cell>
          <cell r="M5951">
            <v>849.44637158318301</v>
          </cell>
        </row>
        <row r="5952">
          <cell r="A5952">
            <v>5950</v>
          </cell>
          <cell r="B5952">
            <v>25</v>
          </cell>
          <cell r="C5952">
            <v>110</v>
          </cell>
          <cell r="D5952" t="str">
            <v xml:space="preserve">GRAFTON                      </v>
          </cell>
          <cell r="E5952">
            <v>0</v>
          </cell>
          <cell r="G5952">
            <v>8385</v>
          </cell>
          <cell r="H5952" t="str">
            <v>Medical/ Therapeutic Services (2320)</v>
          </cell>
          <cell r="I5952">
            <v>473948</v>
          </cell>
          <cell r="J5952">
            <v>0</v>
          </cell>
          <cell r="K5952">
            <v>473948</v>
          </cell>
          <cell r="L5952">
            <v>1.6098471499810856</v>
          </cell>
          <cell r="M5952">
            <v>164.40543915637573</v>
          </cell>
        </row>
        <row r="5953">
          <cell r="A5953">
            <v>5951</v>
          </cell>
          <cell r="B5953">
            <v>26</v>
          </cell>
          <cell r="C5953">
            <v>110</v>
          </cell>
          <cell r="D5953" t="str">
            <v xml:space="preserve">GRAFTON                      </v>
          </cell>
          <cell r="E5953">
            <v>0</v>
          </cell>
          <cell r="G5953">
            <v>8390</v>
          </cell>
          <cell r="H5953" t="str">
            <v>Substitute Teachers (2325)</v>
          </cell>
          <cell r="I5953">
            <v>200831</v>
          </cell>
          <cell r="J5953">
            <v>0</v>
          </cell>
          <cell r="K5953">
            <v>200831</v>
          </cell>
          <cell r="L5953">
            <v>0.68215756365223912</v>
          </cell>
          <cell r="M5953">
            <v>69.665256001110023</v>
          </cell>
        </row>
        <row r="5954">
          <cell r="A5954">
            <v>5952</v>
          </cell>
          <cell r="B5954">
            <v>27</v>
          </cell>
          <cell r="C5954">
            <v>110</v>
          </cell>
          <cell r="D5954" t="str">
            <v xml:space="preserve">GRAFTON                      </v>
          </cell>
          <cell r="E5954">
            <v>0</v>
          </cell>
          <cell r="G5954">
            <v>8395</v>
          </cell>
          <cell r="H5954" t="str">
            <v>Non-Clerical Paraprofs./Instructional Assistants (2330)</v>
          </cell>
          <cell r="I5954">
            <v>1052404</v>
          </cell>
          <cell r="J5954">
            <v>554044</v>
          </cell>
          <cell r="K5954">
            <v>1606448</v>
          </cell>
          <cell r="L5954">
            <v>5.4565811742908821</v>
          </cell>
          <cell r="M5954">
            <v>557.25267101429165</v>
          </cell>
        </row>
        <row r="5955">
          <cell r="A5955">
            <v>5953</v>
          </cell>
          <cell r="B5955">
            <v>28</v>
          </cell>
          <cell r="C5955">
            <v>110</v>
          </cell>
          <cell r="D5955" t="str">
            <v xml:space="preserve">GRAFTON                      </v>
          </cell>
          <cell r="E5955">
            <v>0</v>
          </cell>
          <cell r="G5955">
            <v>8400</v>
          </cell>
          <cell r="H5955" t="str">
            <v>Librarians and Media Center Directors (2340)</v>
          </cell>
          <cell r="I5955">
            <v>167557</v>
          </cell>
          <cell r="J5955">
            <v>0</v>
          </cell>
          <cell r="K5955">
            <v>167557</v>
          </cell>
          <cell r="L5955">
            <v>0.56913661184218678</v>
          </cell>
          <cell r="M5955">
            <v>58.123005411405572</v>
          </cell>
        </row>
        <row r="5956">
          <cell r="A5956">
            <v>5954</v>
          </cell>
          <cell r="B5956">
            <v>29</v>
          </cell>
          <cell r="C5956">
            <v>110</v>
          </cell>
          <cell r="D5956" t="str">
            <v xml:space="preserve">GRAFTON                      </v>
          </cell>
          <cell r="E5956">
            <v>8</v>
          </cell>
          <cell r="F5956" t="str">
            <v>Professional Development</v>
          </cell>
          <cell r="I5956">
            <v>542982</v>
          </cell>
          <cell r="J5956">
            <v>291349</v>
          </cell>
          <cell r="K5956">
            <v>834331</v>
          </cell>
          <cell r="L5956">
            <v>2.8339509450211184</v>
          </cell>
          <cell r="M5956">
            <v>289.41688636048286</v>
          </cell>
        </row>
        <row r="5957">
          <cell r="A5957">
            <v>5955</v>
          </cell>
          <cell r="B5957">
            <v>30</v>
          </cell>
          <cell r="C5957">
            <v>110</v>
          </cell>
          <cell r="D5957" t="str">
            <v xml:space="preserve">GRAFTON                      </v>
          </cell>
          <cell r="E5957">
            <v>0</v>
          </cell>
          <cell r="G5957">
            <v>8405</v>
          </cell>
          <cell r="H5957" t="str">
            <v>Professional Development Leadership (2351)</v>
          </cell>
          <cell r="I5957">
            <v>80235</v>
          </cell>
          <cell r="J5957">
            <v>13922</v>
          </cell>
          <cell r="K5957">
            <v>94157</v>
          </cell>
          <cell r="L5957">
            <v>0.31982069362201987</v>
          </cell>
          <cell r="M5957">
            <v>32.661648397391424</v>
          </cell>
        </row>
        <row r="5958">
          <cell r="A5958">
            <v>5956</v>
          </cell>
          <cell r="B5958">
            <v>31</v>
          </cell>
          <cell r="C5958">
            <v>110</v>
          </cell>
          <cell r="D5958" t="str">
            <v xml:space="preserve">GRAFTON                      </v>
          </cell>
          <cell r="E5958">
            <v>0</v>
          </cell>
          <cell r="G5958">
            <v>8410</v>
          </cell>
          <cell r="H5958" t="str">
            <v>Teacher/Instructional Staff-Professional Days (2353)</v>
          </cell>
          <cell r="I5958">
            <v>270776</v>
          </cell>
          <cell r="J5958">
            <v>0</v>
          </cell>
          <cell r="K5958">
            <v>270776</v>
          </cell>
          <cell r="L5958">
            <v>0.9197379710079554</v>
          </cell>
          <cell r="M5958">
            <v>93.928125433606212</v>
          </cell>
        </row>
        <row r="5959">
          <cell r="A5959">
            <v>5957</v>
          </cell>
          <cell r="B5959">
            <v>32</v>
          </cell>
          <cell r="C5959">
            <v>110</v>
          </cell>
          <cell r="D5959" t="str">
            <v xml:space="preserve">GRAFTON                      </v>
          </cell>
          <cell r="E5959">
            <v>0</v>
          </cell>
          <cell r="G5959">
            <v>8415</v>
          </cell>
          <cell r="H5959" t="str">
            <v>Substitutes for Instructional Staff at Prof. Dev. (2355)</v>
          </cell>
          <cell r="I5959">
            <v>29328</v>
          </cell>
          <cell r="J5959">
            <v>0</v>
          </cell>
          <cell r="K5959">
            <v>29328</v>
          </cell>
          <cell r="L5959">
            <v>9.9617673699741907E-2</v>
          </cell>
          <cell r="M5959">
            <v>10.173442486471485</v>
          </cell>
        </row>
        <row r="5960">
          <cell r="A5960">
            <v>5958</v>
          </cell>
          <cell r="B5960">
            <v>33</v>
          </cell>
          <cell r="C5960">
            <v>110</v>
          </cell>
          <cell r="D5960" t="str">
            <v xml:space="preserve">GRAFTON                      </v>
          </cell>
          <cell r="E5960">
            <v>0</v>
          </cell>
          <cell r="G5960">
            <v>8420</v>
          </cell>
          <cell r="H5960" t="str">
            <v>Prof. Dev.  Stipends, Providers and Expenses (2357)</v>
          </cell>
          <cell r="I5960">
            <v>162643</v>
          </cell>
          <cell r="J5960">
            <v>277427</v>
          </cell>
          <cell r="K5960">
            <v>440070</v>
          </cell>
          <cell r="L5960">
            <v>1.4947746066914014</v>
          </cell>
          <cell r="M5960">
            <v>152.65367004301373</v>
          </cell>
        </row>
        <row r="5961">
          <cell r="A5961">
            <v>5959</v>
          </cell>
          <cell r="B5961">
            <v>34</v>
          </cell>
          <cell r="C5961">
            <v>110</v>
          </cell>
          <cell r="D5961" t="str">
            <v xml:space="preserve">GRAFTON                      </v>
          </cell>
          <cell r="E5961">
            <v>9</v>
          </cell>
          <cell r="F5961" t="str">
            <v>Instructional Materials, Equipment and Technology</v>
          </cell>
          <cell r="I5961">
            <v>465271</v>
          </cell>
          <cell r="J5961">
            <v>579243</v>
          </cell>
          <cell r="K5961">
            <v>1044514</v>
          </cell>
          <cell r="L5961">
            <v>3.5478742098613005</v>
          </cell>
          <cell r="M5961">
            <v>362.32621062855554</v>
          </cell>
        </row>
        <row r="5962">
          <cell r="A5962">
            <v>5960</v>
          </cell>
          <cell r="B5962">
            <v>35</v>
          </cell>
          <cell r="C5962">
            <v>110</v>
          </cell>
          <cell r="D5962" t="str">
            <v xml:space="preserve">GRAFTON                      </v>
          </cell>
          <cell r="E5962">
            <v>0</v>
          </cell>
          <cell r="G5962">
            <v>8425</v>
          </cell>
          <cell r="H5962" t="str">
            <v>Textbooks &amp; Related Software/Media/Materials (2410)</v>
          </cell>
          <cell r="I5962">
            <v>130609</v>
          </cell>
          <cell r="J5962">
            <v>175052</v>
          </cell>
          <cell r="K5962">
            <v>305661</v>
          </cell>
          <cell r="L5962">
            <v>1.0382309656552378</v>
          </cell>
          <cell r="M5962">
            <v>106.02920771472179</v>
          </cell>
        </row>
        <row r="5963">
          <cell r="A5963">
            <v>5961</v>
          </cell>
          <cell r="B5963">
            <v>36</v>
          </cell>
          <cell r="C5963">
            <v>110</v>
          </cell>
          <cell r="D5963" t="str">
            <v xml:space="preserve">GRAFTON                      </v>
          </cell>
          <cell r="E5963">
            <v>0</v>
          </cell>
          <cell r="G5963">
            <v>8430</v>
          </cell>
          <cell r="H5963" t="str">
            <v>Other Instructional Materials (2415)</v>
          </cell>
          <cell r="I5963">
            <v>15630</v>
          </cell>
          <cell r="J5963">
            <v>41474</v>
          </cell>
          <cell r="K5963">
            <v>57104</v>
          </cell>
          <cell r="L5963">
            <v>0.19396370836572771</v>
          </cell>
          <cell r="M5963">
            <v>19.808519494935478</v>
          </cell>
        </row>
        <row r="5964">
          <cell r="A5964">
            <v>5962</v>
          </cell>
          <cell r="B5964">
            <v>37</v>
          </cell>
          <cell r="C5964">
            <v>110</v>
          </cell>
          <cell r="D5964" t="str">
            <v xml:space="preserve">GRAFTON                      </v>
          </cell>
          <cell r="E5964">
            <v>0</v>
          </cell>
          <cell r="G5964">
            <v>8435</v>
          </cell>
          <cell r="H5964" t="str">
            <v>Instructional Equipment (2420)</v>
          </cell>
          <cell r="I5964">
            <v>71123</v>
          </cell>
          <cell r="J5964">
            <v>12934</v>
          </cell>
          <cell r="K5964">
            <v>84057</v>
          </cell>
          <cell r="L5964">
            <v>0.2855142798069833</v>
          </cell>
          <cell r="M5964">
            <v>29.158110170667406</v>
          </cell>
        </row>
        <row r="5965">
          <cell r="A5965">
            <v>5963</v>
          </cell>
          <cell r="B5965">
            <v>38</v>
          </cell>
          <cell r="C5965">
            <v>110</v>
          </cell>
          <cell r="D5965" t="str">
            <v xml:space="preserve">GRAFTON                      </v>
          </cell>
          <cell r="E5965">
            <v>0</v>
          </cell>
          <cell r="G5965">
            <v>8440</v>
          </cell>
          <cell r="H5965" t="str">
            <v>General Supplies (2430)</v>
          </cell>
          <cell r="I5965">
            <v>196959</v>
          </cell>
          <cell r="J5965">
            <v>11163</v>
          </cell>
          <cell r="K5965">
            <v>208122</v>
          </cell>
          <cell r="L5965">
            <v>0.70692271841713328</v>
          </cell>
          <cell r="M5965">
            <v>72.194394338837242</v>
          </cell>
        </row>
        <row r="5966">
          <cell r="A5966">
            <v>5964</v>
          </cell>
          <cell r="B5966">
            <v>39</v>
          </cell>
          <cell r="C5966">
            <v>110</v>
          </cell>
          <cell r="D5966" t="str">
            <v xml:space="preserve">GRAFTON                      </v>
          </cell>
          <cell r="E5966">
            <v>0</v>
          </cell>
          <cell r="G5966">
            <v>8445</v>
          </cell>
          <cell r="H5966" t="str">
            <v>Other Instructional Services (2440)</v>
          </cell>
          <cell r="I5966">
            <v>11200</v>
          </cell>
          <cell r="J5966">
            <v>85655</v>
          </cell>
          <cell r="K5966">
            <v>96855</v>
          </cell>
          <cell r="L5966">
            <v>0.32898492178766037</v>
          </cell>
          <cell r="M5966">
            <v>33.597544054391562</v>
          </cell>
        </row>
        <row r="5967">
          <cell r="A5967">
            <v>5965</v>
          </cell>
          <cell r="B5967">
            <v>40</v>
          </cell>
          <cell r="C5967">
            <v>110</v>
          </cell>
          <cell r="D5967" t="str">
            <v xml:space="preserve">GRAFTON                      </v>
          </cell>
          <cell r="E5967">
            <v>0</v>
          </cell>
          <cell r="G5967">
            <v>8450</v>
          </cell>
          <cell r="H5967" t="str">
            <v>Classroom Instructional Technology (2451)</v>
          </cell>
          <cell r="I5967">
            <v>24133</v>
          </cell>
          <cell r="J5967">
            <v>0</v>
          </cell>
          <cell r="K5967">
            <v>24133</v>
          </cell>
          <cell r="L5967">
            <v>8.1971948970126551E-2</v>
          </cell>
          <cell r="M5967">
            <v>8.3713750520327448</v>
          </cell>
        </row>
        <row r="5968">
          <cell r="A5968">
            <v>5966</v>
          </cell>
          <cell r="B5968">
            <v>41</v>
          </cell>
          <cell r="C5968">
            <v>110</v>
          </cell>
          <cell r="D5968" t="str">
            <v xml:space="preserve">GRAFTON                      </v>
          </cell>
          <cell r="E5968">
            <v>0</v>
          </cell>
          <cell r="G5968">
            <v>8455</v>
          </cell>
          <cell r="H5968" t="str">
            <v>Other Instructional Hardware  (2453)</v>
          </cell>
          <cell r="I5968">
            <v>6350</v>
          </cell>
          <cell r="J5968">
            <v>238779</v>
          </cell>
          <cell r="K5968">
            <v>245129</v>
          </cell>
          <cell r="L5968">
            <v>0.83262345664020854</v>
          </cell>
          <cell r="M5968">
            <v>85.031566532537809</v>
          </cell>
        </row>
        <row r="5969">
          <cell r="A5969">
            <v>5967</v>
          </cell>
          <cell r="B5969">
            <v>42</v>
          </cell>
          <cell r="C5969">
            <v>110</v>
          </cell>
          <cell r="D5969" t="str">
            <v xml:space="preserve">GRAFTON                      </v>
          </cell>
          <cell r="E5969">
            <v>0</v>
          </cell>
          <cell r="G5969">
            <v>8460</v>
          </cell>
          <cell r="H5969" t="str">
            <v>Instructional Software (2455)</v>
          </cell>
          <cell r="I5969">
            <v>9267</v>
          </cell>
          <cell r="J5969">
            <v>14186</v>
          </cell>
          <cell r="K5969">
            <v>23453</v>
          </cell>
          <cell r="L5969">
            <v>7.9662210218223103E-2</v>
          </cell>
          <cell r="M5969">
            <v>8.1354932704315246</v>
          </cell>
        </row>
        <row r="5970">
          <cell r="A5970">
            <v>5968</v>
          </cell>
          <cell r="B5970">
            <v>43</v>
          </cell>
          <cell r="C5970">
            <v>110</v>
          </cell>
          <cell r="D5970" t="str">
            <v xml:space="preserve">GRAFTON                      </v>
          </cell>
          <cell r="E5970">
            <v>10</v>
          </cell>
          <cell r="F5970" t="str">
            <v>Guidance, Counseling and Testing</v>
          </cell>
          <cell r="I5970">
            <v>327928</v>
          </cell>
          <cell r="J5970">
            <v>91759</v>
          </cell>
          <cell r="K5970">
            <v>419687</v>
          </cell>
          <cell r="L5970">
            <v>1.4255401876030955</v>
          </cell>
          <cell r="M5970">
            <v>145.58311363951714</v>
          </cell>
        </row>
        <row r="5971">
          <cell r="A5971">
            <v>5969</v>
          </cell>
          <cell r="B5971">
            <v>44</v>
          </cell>
          <cell r="C5971">
            <v>110</v>
          </cell>
          <cell r="D5971" t="str">
            <v xml:space="preserve">GRAFTON                      </v>
          </cell>
          <cell r="E5971">
            <v>0</v>
          </cell>
          <cell r="G5971">
            <v>8465</v>
          </cell>
          <cell r="H5971" t="str">
            <v>Guidance and Adjustment Counselors (2710)</v>
          </cell>
          <cell r="I5971">
            <v>314811</v>
          </cell>
          <cell r="J5971">
            <v>59624</v>
          </cell>
          <cell r="K5971">
            <v>374435</v>
          </cell>
          <cell r="L5971">
            <v>1.2718338670131908</v>
          </cell>
          <cell r="M5971">
            <v>129.88587484390175</v>
          </cell>
        </row>
        <row r="5972">
          <cell r="A5972">
            <v>5970</v>
          </cell>
          <cell r="B5972">
            <v>45</v>
          </cell>
          <cell r="C5972">
            <v>110</v>
          </cell>
          <cell r="D5972" t="str">
            <v xml:space="preserve">GRAFTON                      </v>
          </cell>
          <cell r="E5972">
            <v>0</v>
          </cell>
          <cell r="G5972">
            <v>8470</v>
          </cell>
          <cell r="H5972" t="str">
            <v>Testing and Assessment (2720)</v>
          </cell>
          <cell r="I5972">
            <v>0</v>
          </cell>
          <cell r="J5972">
            <v>32135</v>
          </cell>
          <cell r="K5972">
            <v>32135</v>
          </cell>
          <cell r="L5972">
            <v>0.10915213940061397</v>
          </cell>
          <cell r="M5972">
            <v>11.147148605522409</v>
          </cell>
        </row>
        <row r="5973">
          <cell r="A5973">
            <v>5971</v>
          </cell>
          <cell r="B5973">
            <v>46</v>
          </cell>
          <cell r="C5973">
            <v>110</v>
          </cell>
          <cell r="D5973" t="str">
            <v xml:space="preserve">GRAFTON                      </v>
          </cell>
          <cell r="E5973">
            <v>0</v>
          </cell>
          <cell r="G5973">
            <v>8475</v>
          </cell>
          <cell r="H5973" t="str">
            <v>Psychological Services (2800)</v>
          </cell>
          <cell r="I5973">
            <v>13117</v>
          </cell>
          <cell r="J5973">
            <v>0</v>
          </cell>
          <cell r="K5973">
            <v>13117</v>
          </cell>
          <cell r="L5973">
            <v>4.4554181189290595E-2</v>
          </cell>
          <cell r="M5973">
            <v>4.5500901900929644</v>
          </cell>
        </row>
        <row r="5974">
          <cell r="A5974">
            <v>5972</v>
          </cell>
          <cell r="B5974">
            <v>47</v>
          </cell>
          <cell r="C5974">
            <v>110</v>
          </cell>
          <cell r="D5974" t="str">
            <v xml:space="preserve">GRAFTON                      </v>
          </cell>
          <cell r="E5974">
            <v>11</v>
          </cell>
          <cell r="F5974" t="str">
            <v>Pupil Services</v>
          </cell>
          <cell r="I5974">
            <v>1875898</v>
          </cell>
          <cell r="J5974">
            <v>953824</v>
          </cell>
          <cell r="K5974">
            <v>2829722</v>
          </cell>
          <cell r="L5974">
            <v>9.6116449419319796</v>
          </cell>
          <cell r="M5974">
            <v>981.58803940613291</v>
          </cell>
        </row>
        <row r="5975">
          <cell r="A5975">
            <v>5973</v>
          </cell>
          <cell r="B5975">
            <v>48</v>
          </cell>
          <cell r="C5975">
            <v>110</v>
          </cell>
          <cell r="D5975" t="str">
            <v xml:space="preserve">GRAFTON                      </v>
          </cell>
          <cell r="E5975">
            <v>0</v>
          </cell>
          <cell r="G5975">
            <v>8485</v>
          </cell>
          <cell r="H5975" t="str">
            <v>Attendance and Parent Liaison Services (3100)</v>
          </cell>
          <cell r="I5975">
            <v>0</v>
          </cell>
          <cell r="J5975">
            <v>0</v>
          </cell>
          <cell r="K5975">
            <v>0</v>
          </cell>
          <cell r="L5975">
            <v>0</v>
          </cell>
          <cell r="M5975">
            <v>0</v>
          </cell>
        </row>
        <row r="5976">
          <cell r="A5976">
            <v>5974</v>
          </cell>
          <cell r="B5976">
            <v>49</v>
          </cell>
          <cell r="C5976">
            <v>110</v>
          </cell>
          <cell r="D5976" t="str">
            <v xml:space="preserve">GRAFTON                      </v>
          </cell>
          <cell r="E5976">
            <v>0</v>
          </cell>
          <cell r="G5976">
            <v>8490</v>
          </cell>
          <cell r="H5976" t="str">
            <v>Medical/Health Services (3200)</v>
          </cell>
          <cell r="I5976">
            <v>388495</v>
          </cell>
          <cell r="J5976">
            <v>45903</v>
          </cell>
          <cell r="K5976">
            <v>434398</v>
          </cell>
          <cell r="L5976">
            <v>1.4755086681608185</v>
          </cell>
          <cell r="M5976">
            <v>150.68613847648118</v>
          </cell>
        </row>
        <row r="5977">
          <cell r="A5977">
            <v>5975</v>
          </cell>
          <cell r="B5977">
            <v>50</v>
          </cell>
          <cell r="C5977">
            <v>110</v>
          </cell>
          <cell r="D5977" t="str">
            <v xml:space="preserve">GRAFTON                      </v>
          </cell>
          <cell r="E5977">
            <v>0</v>
          </cell>
          <cell r="G5977">
            <v>8495</v>
          </cell>
          <cell r="H5977" t="str">
            <v>In-District Transportation (3300)</v>
          </cell>
          <cell r="I5977">
            <v>1196709</v>
          </cell>
          <cell r="J5977">
            <v>139996</v>
          </cell>
          <cell r="K5977">
            <v>1336705</v>
          </cell>
          <cell r="L5977">
            <v>4.5403519681810387</v>
          </cell>
          <cell r="M5977">
            <v>463.68287775773553</v>
          </cell>
        </row>
        <row r="5978">
          <cell r="A5978">
            <v>5976</v>
          </cell>
          <cell r="B5978">
            <v>51</v>
          </cell>
          <cell r="C5978">
            <v>110</v>
          </cell>
          <cell r="D5978" t="str">
            <v xml:space="preserve">GRAFTON                      </v>
          </cell>
          <cell r="E5978">
            <v>0</v>
          </cell>
          <cell r="G5978">
            <v>8500</v>
          </cell>
          <cell r="H5978" t="str">
            <v>Food Salaries and Other Expenses (3400)</v>
          </cell>
          <cell r="I5978">
            <v>1792</v>
          </cell>
          <cell r="J5978">
            <v>725116</v>
          </cell>
          <cell r="K5978">
            <v>726908</v>
          </cell>
          <cell r="L5978">
            <v>2.4690699656891706</v>
          </cell>
          <cell r="M5978">
            <v>252.15346191202997</v>
          </cell>
        </row>
        <row r="5979">
          <cell r="A5979">
            <v>5977</v>
          </cell>
          <cell r="B5979">
            <v>52</v>
          </cell>
          <cell r="C5979">
            <v>110</v>
          </cell>
          <cell r="D5979" t="str">
            <v xml:space="preserve">GRAFTON                      </v>
          </cell>
          <cell r="E5979">
            <v>0</v>
          </cell>
          <cell r="G5979">
            <v>8505</v>
          </cell>
          <cell r="H5979" t="str">
            <v>Athletics (3510)</v>
          </cell>
          <cell r="I5979">
            <v>218428</v>
          </cell>
          <cell r="J5979">
            <v>42809</v>
          </cell>
          <cell r="K5979">
            <v>261237</v>
          </cell>
          <cell r="L5979">
            <v>0.88733709166323915</v>
          </cell>
          <cell r="M5979">
            <v>90.619189676703201</v>
          </cell>
        </row>
        <row r="5980">
          <cell r="A5980">
            <v>5978</v>
          </cell>
          <cell r="B5980">
            <v>53</v>
          </cell>
          <cell r="C5980">
            <v>110</v>
          </cell>
          <cell r="D5980" t="str">
            <v xml:space="preserve">GRAFTON                      </v>
          </cell>
          <cell r="E5980">
            <v>0</v>
          </cell>
          <cell r="G5980">
            <v>8510</v>
          </cell>
          <cell r="H5980" t="str">
            <v>Other Student Body Activities (3520)</v>
          </cell>
          <cell r="I5980">
            <v>70474</v>
          </cell>
          <cell r="J5980">
            <v>0</v>
          </cell>
          <cell r="K5980">
            <v>70474</v>
          </cell>
          <cell r="L5980">
            <v>0.23937724823771178</v>
          </cell>
          <cell r="M5980">
            <v>24.446371583183016</v>
          </cell>
        </row>
        <row r="5981">
          <cell r="A5981">
            <v>5979</v>
          </cell>
          <cell r="B5981">
            <v>54</v>
          </cell>
          <cell r="C5981">
            <v>110</v>
          </cell>
          <cell r="D5981" t="str">
            <v xml:space="preserve">GRAFTON                      </v>
          </cell>
          <cell r="E5981">
            <v>0</v>
          </cell>
          <cell r="G5981">
            <v>8515</v>
          </cell>
          <cell r="H5981" t="str">
            <v>School Security  (3600)</v>
          </cell>
          <cell r="I5981">
            <v>0</v>
          </cell>
          <cell r="J5981">
            <v>0</v>
          </cell>
          <cell r="K5981">
            <v>0</v>
          </cell>
          <cell r="L5981">
            <v>0</v>
          </cell>
          <cell r="M5981">
            <v>0</v>
          </cell>
        </row>
        <row r="5982">
          <cell r="A5982">
            <v>5980</v>
          </cell>
          <cell r="B5982">
            <v>55</v>
          </cell>
          <cell r="C5982">
            <v>110</v>
          </cell>
          <cell r="D5982" t="str">
            <v xml:space="preserve">GRAFTON                      </v>
          </cell>
          <cell r="E5982">
            <v>12</v>
          </cell>
          <cell r="F5982" t="str">
            <v>Operations and Maintenance</v>
          </cell>
          <cell r="I5982">
            <v>2176506</v>
          </cell>
          <cell r="J5982">
            <v>146866</v>
          </cell>
          <cell r="K5982">
            <v>2323372</v>
          </cell>
          <cell r="L5982">
            <v>7.891738740422694</v>
          </cell>
          <cell r="M5982">
            <v>805.94283335645889</v>
          </cell>
        </row>
        <row r="5983">
          <cell r="A5983">
            <v>5981</v>
          </cell>
          <cell r="B5983">
            <v>56</v>
          </cell>
          <cell r="C5983">
            <v>110</v>
          </cell>
          <cell r="D5983" t="str">
            <v xml:space="preserve">GRAFTON                      </v>
          </cell>
          <cell r="E5983">
            <v>0</v>
          </cell>
          <cell r="G5983">
            <v>8520</v>
          </cell>
          <cell r="H5983" t="str">
            <v>Custodial Services (4110)</v>
          </cell>
          <cell r="I5983">
            <v>796321</v>
          </cell>
          <cell r="J5983">
            <v>41856</v>
          </cell>
          <cell r="K5983">
            <v>838177</v>
          </cell>
          <cell r="L5983">
            <v>2.8470145556679136</v>
          </cell>
          <cell r="M5983">
            <v>290.75100596642153</v>
          </cell>
        </row>
        <row r="5984">
          <cell r="A5984">
            <v>5982</v>
          </cell>
          <cell r="B5984">
            <v>57</v>
          </cell>
          <cell r="C5984">
            <v>110</v>
          </cell>
          <cell r="D5984" t="str">
            <v xml:space="preserve">GRAFTON                      </v>
          </cell>
          <cell r="E5984">
            <v>0</v>
          </cell>
          <cell r="G5984">
            <v>8525</v>
          </cell>
          <cell r="H5984" t="str">
            <v>Heating of Buildings (4120)</v>
          </cell>
          <cell r="I5984">
            <v>313208</v>
          </cell>
          <cell r="J5984">
            <v>0</v>
          </cell>
          <cell r="K5984">
            <v>313208</v>
          </cell>
          <cell r="L5984">
            <v>1.063865669126731</v>
          </cell>
          <cell r="M5984">
            <v>108.6471486055224</v>
          </cell>
        </row>
        <row r="5985">
          <cell r="A5985">
            <v>5983</v>
          </cell>
          <cell r="B5985">
            <v>58</v>
          </cell>
          <cell r="C5985">
            <v>110</v>
          </cell>
          <cell r="D5985" t="str">
            <v xml:space="preserve">GRAFTON                      </v>
          </cell>
          <cell r="E5985">
            <v>0</v>
          </cell>
          <cell r="G5985">
            <v>8530</v>
          </cell>
          <cell r="H5985" t="str">
            <v>Utility Services (4130)</v>
          </cell>
          <cell r="I5985">
            <v>394750</v>
          </cell>
          <cell r="J5985">
            <v>0</v>
          </cell>
          <cell r="K5985">
            <v>394750</v>
          </cell>
          <cell r="L5985">
            <v>1.3408373122263066</v>
          </cell>
          <cell r="M5985">
            <v>136.93284306923823</v>
          </cell>
        </row>
        <row r="5986">
          <cell r="A5986">
            <v>5984</v>
          </cell>
          <cell r="B5986">
            <v>59</v>
          </cell>
          <cell r="C5986">
            <v>110</v>
          </cell>
          <cell r="D5986" t="str">
            <v xml:space="preserve">GRAFTON                      </v>
          </cell>
          <cell r="E5986">
            <v>0</v>
          </cell>
          <cell r="G5986">
            <v>8535</v>
          </cell>
          <cell r="H5986" t="str">
            <v>Maintenance of Grounds (4210)</v>
          </cell>
          <cell r="I5986">
            <v>7155</v>
          </cell>
          <cell r="J5986">
            <v>0</v>
          </cell>
          <cell r="K5986">
            <v>7155</v>
          </cell>
          <cell r="L5986">
            <v>2.430320701451355E-2</v>
          </cell>
          <cell r="M5986">
            <v>2.4819619814069651</v>
          </cell>
        </row>
        <row r="5987">
          <cell r="A5987">
            <v>5985</v>
          </cell>
          <cell r="B5987">
            <v>60</v>
          </cell>
          <cell r="C5987">
            <v>110</v>
          </cell>
          <cell r="D5987" t="str">
            <v xml:space="preserve">GRAFTON                      </v>
          </cell>
          <cell r="E5987">
            <v>0</v>
          </cell>
          <cell r="G5987">
            <v>8540</v>
          </cell>
          <cell r="H5987" t="str">
            <v>Maintenance of Buildings (4220)</v>
          </cell>
          <cell r="I5987">
            <v>373603</v>
          </cell>
          <cell r="J5987">
            <v>105010</v>
          </cell>
          <cell r="K5987">
            <v>478613</v>
          </cell>
          <cell r="L5987">
            <v>1.6256926371540703</v>
          </cell>
          <cell r="M5987">
            <v>166.0236575551547</v>
          </cell>
        </row>
        <row r="5988">
          <cell r="A5988">
            <v>5986</v>
          </cell>
          <cell r="B5988">
            <v>61</v>
          </cell>
          <cell r="C5988">
            <v>110</v>
          </cell>
          <cell r="D5988" t="str">
            <v xml:space="preserve">GRAFTON                      </v>
          </cell>
          <cell r="E5988">
            <v>0</v>
          </cell>
          <cell r="G5988">
            <v>8545</v>
          </cell>
          <cell r="H5988" t="str">
            <v>Building Security System (4225)</v>
          </cell>
          <cell r="I5988">
            <v>0</v>
          </cell>
          <cell r="J5988">
            <v>0</v>
          </cell>
          <cell r="K5988">
            <v>0</v>
          </cell>
          <cell r="L5988">
            <v>0</v>
          </cell>
          <cell r="M5988">
            <v>0</v>
          </cell>
        </row>
        <row r="5989">
          <cell r="A5989">
            <v>5987</v>
          </cell>
          <cell r="B5989">
            <v>62</v>
          </cell>
          <cell r="C5989">
            <v>110</v>
          </cell>
          <cell r="D5989" t="str">
            <v xml:space="preserve">GRAFTON                      </v>
          </cell>
          <cell r="E5989">
            <v>0</v>
          </cell>
          <cell r="G5989">
            <v>8550</v>
          </cell>
          <cell r="H5989" t="str">
            <v>Maintenance of Equipment (4230)</v>
          </cell>
          <cell r="I5989">
            <v>291469</v>
          </cell>
          <cell r="J5989">
            <v>0</v>
          </cell>
          <cell r="K5989">
            <v>291469</v>
          </cell>
          <cell r="L5989">
            <v>0.9900253592331586</v>
          </cell>
          <cell r="M5989">
            <v>101.10621617871513</v>
          </cell>
        </row>
        <row r="5990">
          <cell r="A5990">
            <v>5988</v>
          </cell>
          <cell r="B5990">
            <v>63</v>
          </cell>
          <cell r="C5990">
            <v>110</v>
          </cell>
          <cell r="D5990" t="str">
            <v xml:space="preserve">GRAFTON                      </v>
          </cell>
          <cell r="E5990">
            <v>0</v>
          </cell>
          <cell r="G5990">
            <v>8555</v>
          </cell>
          <cell r="H5990" t="str">
            <v xml:space="preserve">Extraordinary Maintenance (4300)   </v>
          </cell>
          <cell r="I5990">
            <v>0</v>
          </cell>
          <cell r="J5990">
            <v>0</v>
          </cell>
          <cell r="K5990">
            <v>0</v>
          </cell>
          <cell r="L5990">
            <v>0</v>
          </cell>
          <cell r="M5990">
            <v>0</v>
          </cell>
        </row>
        <row r="5991">
          <cell r="A5991">
            <v>5989</v>
          </cell>
          <cell r="B5991">
            <v>64</v>
          </cell>
          <cell r="C5991">
            <v>110</v>
          </cell>
          <cell r="D5991" t="str">
            <v xml:space="preserve">GRAFTON                      </v>
          </cell>
          <cell r="E5991">
            <v>0</v>
          </cell>
          <cell r="G5991">
            <v>8560</v>
          </cell>
          <cell r="H5991" t="str">
            <v>Networking and Telecommunications (4400)</v>
          </cell>
          <cell r="I5991">
            <v>0</v>
          </cell>
          <cell r="J5991">
            <v>0</v>
          </cell>
          <cell r="K5991">
            <v>0</v>
          </cell>
          <cell r="L5991">
            <v>0</v>
          </cell>
          <cell r="M5991">
            <v>0</v>
          </cell>
        </row>
        <row r="5992">
          <cell r="A5992">
            <v>5990</v>
          </cell>
          <cell r="B5992">
            <v>65</v>
          </cell>
          <cell r="C5992">
            <v>110</v>
          </cell>
          <cell r="D5992" t="str">
            <v xml:space="preserve">GRAFTON                      </v>
          </cell>
          <cell r="E5992">
            <v>0</v>
          </cell>
          <cell r="G5992">
            <v>8565</v>
          </cell>
          <cell r="H5992" t="str">
            <v>Technology Maintenance (4450)</v>
          </cell>
          <cell r="I5992">
            <v>0</v>
          </cell>
          <cell r="J5992">
            <v>0</v>
          </cell>
          <cell r="K5992">
            <v>0</v>
          </cell>
          <cell r="L5992">
            <v>0</v>
          </cell>
          <cell r="M5992">
            <v>0</v>
          </cell>
        </row>
        <row r="5993">
          <cell r="A5993">
            <v>5991</v>
          </cell>
          <cell r="B5993">
            <v>66</v>
          </cell>
          <cell r="C5993">
            <v>110</v>
          </cell>
          <cell r="D5993" t="str">
            <v xml:space="preserve">GRAFTON                      </v>
          </cell>
          <cell r="E5993">
            <v>13</v>
          </cell>
          <cell r="F5993" t="str">
            <v>Insurance, Retirement Programs and Other</v>
          </cell>
          <cell r="I5993">
            <v>2865824</v>
          </cell>
          <cell r="J5993">
            <v>21623</v>
          </cell>
          <cell r="K5993">
            <v>2887447</v>
          </cell>
          <cell r="L5993">
            <v>9.8077179852461356</v>
          </cell>
          <cell r="M5993">
            <v>1001.6119744692659</v>
          </cell>
        </row>
        <row r="5994">
          <cell r="A5994">
            <v>5992</v>
          </cell>
          <cell r="B5994">
            <v>67</v>
          </cell>
          <cell r="C5994">
            <v>110</v>
          </cell>
          <cell r="D5994" t="str">
            <v xml:space="preserve">GRAFTON                      </v>
          </cell>
          <cell r="E5994">
            <v>0</v>
          </cell>
          <cell r="G5994">
            <v>8570</v>
          </cell>
          <cell r="H5994" t="str">
            <v>Employer Retirement Contributions (5100)</v>
          </cell>
          <cell r="I5994">
            <v>440264</v>
          </cell>
          <cell r="J5994">
            <v>18914</v>
          </cell>
          <cell r="K5994">
            <v>459178</v>
          </cell>
          <cell r="L5994">
            <v>1.5596782656198884</v>
          </cell>
          <cell r="M5994">
            <v>159.28194810600803</v>
          </cell>
        </row>
        <row r="5995">
          <cell r="A5995">
            <v>5993</v>
          </cell>
          <cell r="B5995">
            <v>68</v>
          </cell>
          <cell r="C5995">
            <v>110</v>
          </cell>
          <cell r="D5995" t="str">
            <v xml:space="preserve">GRAFTON                      </v>
          </cell>
          <cell r="E5995">
            <v>0</v>
          </cell>
          <cell r="G5995">
            <v>8575</v>
          </cell>
          <cell r="H5995" t="str">
            <v>Insurance for Active Employees (5200)</v>
          </cell>
          <cell r="I5995">
            <v>1706838</v>
          </cell>
          <cell r="J5995">
            <v>2709</v>
          </cell>
          <cell r="K5995">
            <v>1709547</v>
          </cell>
          <cell r="L5995">
            <v>5.8067749325004323</v>
          </cell>
          <cell r="M5995">
            <v>593.01616483973908</v>
          </cell>
        </row>
        <row r="5996">
          <cell r="A5996">
            <v>5994</v>
          </cell>
          <cell r="B5996">
            <v>69</v>
          </cell>
          <cell r="C5996">
            <v>110</v>
          </cell>
          <cell r="D5996" t="str">
            <v xml:space="preserve">GRAFTON                      </v>
          </cell>
          <cell r="E5996">
            <v>0</v>
          </cell>
          <cell r="G5996">
            <v>8580</v>
          </cell>
          <cell r="H5996" t="str">
            <v>Insurance for Retired School Employees (5250)</v>
          </cell>
          <cell r="I5996">
            <v>553875</v>
          </cell>
          <cell r="J5996">
            <v>0</v>
          </cell>
          <cell r="K5996">
            <v>553875</v>
          </cell>
          <cell r="L5996">
            <v>1.8813331635448907</v>
          </cell>
          <cell r="M5996">
            <v>192.13091438878865</v>
          </cell>
        </row>
        <row r="5997">
          <cell r="A5997">
            <v>5995</v>
          </cell>
          <cell r="B5997">
            <v>70</v>
          </cell>
          <cell r="C5997">
            <v>110</v>
          </cell>
          <cell r="D5997" t="str">
            <v xml:space="preserve">GRAFTON                      </v>
          </cell>
          <cell r="E5997">
            <v>0</v>
          </cell>
          <cell r="G5997">
            <v>8585</v>
          </cell>
          <cell r="H5997" t="str">
            <v>Other Non-Employee Insurance (5260)</v>
          </cell>
          <cell r="I5997">
            <v>164847</v>
          </cell>
          <cell r="J5997">
            <v>0</v>
          </cell>
          <cell r="K5997">
            <v>164847</v>
          </cell>
          <cell r="L5997">
            <v>0.55993162358092452</v>
          </cell>
          <cell r="M5997">
            <v>57.182947134730121</v>
          </cell>
        </row>
        <row r="5998">
          <cell r="A5998">
            <v>5996</v>
          </cell>
          <cell r="B5998">
            <v>71</v>
          </cell>
          <cell r="C5998">
            <v>110</v>
          </cell>
          <cell r="D5998" t="str">
            <v xml:space="preserve">GRAFTON                      </v>
          </cell>
          <cell r="E5998">
            <v>0</v>
          </cell>
          <cell r="G5998">
            <v>8590</v>
          </cell>
          <cell r="H5998" t="str">
            <v xml:space="preserve">Rental Lease of Equipment (5300)   </v>
          </cell>
          <cell r="I5998">
            <v>0</v>
          </cell>
          <cell r="J5998">
            <v>0</v>
          </cell>
          <cell r="K5998">
            <v>0</v>
          </cell>
          <cell r="L5998">
            <v>0</v>
          </cell>
          <cell r="M5998">
            <v>0</v>
          </cell>
        </row>
        <row r="5999">
          <cell r="A5999">
            <v>5997</v>
          </cell>
          <cell r="B5999">
            <v>72</v>
          </cell>
          <cell r="C5999">
            <v>110</v>
          </cell>
          <cell r="D5999" t="str">
            <v xml:space="preserve">GRAFTON                      </v>
          </cell>
          <cell r="E5999">
            <v>0</v>
          </cell>
          <cell r="G5999">
            <v>8595</v>
          </cell>
          <cell r="H5999" t="str">
            <v>Rental Lease  of Buildings (5350)</v>
          </cell>
          <cell r="I5999">
            <v>0</v>
          </cell>
          <cell r="J5999">
            <v>0</v>
          </cell>
          <cell r="K5999">
            <v>0</v>
          </cell>
          <cell r="L5999">
            <v>0</v>
          </cell>
          <cell r="M5999">
            <v>0</v>
          </cell>
        </row>
        <row r="6000">
          <cell r="A6000">
            <v>5998</v>
          </cell>
          <cell r="B6000">
            <v>73</v>
          </cell>
          <cell r="C6000">
            <v>110</v>
          </cell>
          <cell r="D6000" t="str">
            <v xml:space="preserve">GRAFTON                      </v>
          </cell>
          <cell r="E6000">
            <v>0</v>
          </cell>
          <cell r="G6000">
            <v>8600</v>
          </cell>
          <cell r="H6000" t="str">
            <v>Short Term Interest RAN's (5400)</v>
          </cell>
          <cell r="I6000">
            <v>0</v>
          </cell>
          <cell r="J6000">
            <v>0</v>
          </cell>
          <cell r="K6000">
            <v>0</v>
          </cell>
          <cell r="L6000">
            <v>0</v>
          </cell>
          <cell r="M6000">
            <v>0</v>
          </cell>
        </row>
        <row r="6001">
          <cell r="A6001">
            <v>5999</v>
          </cell>
          <cell r="B6001">
            <v>74</v>
          </cell>
          <cell r="C6001">
            <v>110</v>
          </cell>
          <cell r="D6001" t="str">
            <v xml:space="preserve">GRAFTON                      </v>
          </cell>
          <cell r="E6001">
            <v>0</v>
          </cell>
          <cell r="G6001">
            <v>8610</v>
          </cell>
          <cell r="H6001" t="str">
            <v>Crossing Guards, Inspections, Bank Charges (5500)</v>
          </cell>
          <cell r="I6001">
            <v>0</v>
          </cell>
          <cell r="J6001">
            <v>0</v>
          </cell>
          <cell r="K6001">
            <v>0</v>
          </cell>
          <cell r="L6001">
            <v>0</v>
          </cell>
          <cell r="M6001">
            <v>0</v>
          </cell>
        </row>
        <row r="6002">
          <cell r="A6002">
            <v>6000</v>
          </cell>
          <cell r="B6002">
            <v>75</v>
          </cell>
          <cell r="C6002">
            <v>110</v>
          </cell>
          <cell r="D6002" t="str">
            <v xml:space="preserve">GRAFTON                      </v>
          </cell>
          <cell r="E6002">
            <v>14</v>
          </cell>
          <cell r="F6002" t="str">
            <v xml:space="preserve">Payments To Out-Of-District Schools </v>
          </cell>
          <cell r="I6002">
            <v>1235555</v>
          </cell>
          <cell r="J6002">
            <v>283771</v>
          </cell>
          <cell r="K6002">
            <v>1519326</v>
          </cell>
          <cell r="L6002">
            <v>5.1606560867271574</v>
          </cell>
          <cell r="M6002">
            <v>16586.528384279478</v>
          </cell>
        </row>
        <row r="6003">
          <cell r="A6003">
            <v>6001</v>
          </cell>
          <cell r="B6003">
            <v>76</v>
          </cell>
          <cell r="C6003">
            <v>110</v>
          </cell>
          <cell r="D6003" t="str">
            <v xml:space="preserve">GRAFTON                      </v>
          </cell>
          <cell r="E6003">
            <v>15</v>
          </cell>
          <cell r="F6003" t="str">
            <v>Tuition To Other Schools (9000)</v>
          </cell>
          <cell r="G6003" t="str">
            <v xml:space="preserve"> </v>
          </cell>
          <cell r="I6003">
            <v>992711</v>
          </cell>
          <cell r="J6003">
            <v>283771</v>
          </cell>
          <cell r="K6003">
            <v>1276482</v>
          </cell>
          <cell r="L6003">
            <v>4.3357940316282715</v>
          </cell>
          <cell r="M6003">
            <v>13935.393013100438</v>
          </cell>
        </row>
        <row r="6004">
          <cell r="A6004">
            <v>6002</v>
          </cell>
          <cell r="B6004">
            <v>77</v>
          </cell>
          <cell r="C6004">
            <v>110</v>
          </cell>
          <cell r="D6004" t="str">
            <v xml:space="preserve">GRAFTON                      </v>
          </cell>
          <cell r="E6004">
            <v>16</v>
          </cell>
          <cell r="F6004" t="str">
            <v>Out-of-District Transportation (3300)</v>
          </cell>
          <cell r="I6004">
            <v>242844</v>
          </cell>
          <cell r="K6004">
            <v>242844</v>
          </cell>
          <cell r="L6004">
            <v>0.82486205509888588</v>
          </cell>
          <cell r="M6004">
            <v>2651.1353711790393</v>
          </cell>
        </row>
        <row r="6005">
          <cell r="A6005">
            <v>6003</v>
          </cell>
          <cell r="B6005">
            <v>78</v>
          </cell>
          <cell r="C6005">
            <v>110</v>
          </cell>
          <cell r="D6005" t="str">
            <v xml:space="preserve">GRAFTON                      </v>
          </cell>
          <cell r="E6005">
            <v>17</v>
          </cell>
          <cell r="F6005" t="str">
            <v>TOTAL EXPENDITURES</v>
          </cell>
          <cell r="I6005">
            <v>26032423</v>
          </cell>
          <cell r="J6005">
            <v>3408136</v>
          </cell>
          <cell r="K6005">
            <v>29440559</v>
          </cell>
          <cell r="L6005">
            <v>100</v>
          </cell>
          <cell r="M6005">
            <v>9897.9824502420652</v>
          </cell>
        </row>
        <row r="6006">
          <cell r="A6006">
            <v>6004</v>
          </cell>
          <cell r="B6006">
            <v>79</v>
          </cell>
          <cell r="C6006">
            <v>110</v>
          </cell>
          <cell r="D6006" t="str">
            <v xml:space="preserve">GRAFTON                      </v>
          </cell>
          <cell r="E6006">
            <v>18</v>
          </cell>
          <cell r="F6006" t="str">
            <v>percentage of overall spending from the general fund</v>
          </cell>
          <cell r="I6006">
            <v>88.423670895651128</v>
          </cell>
        </row>
        <row r="6007">
          <cell r="A6007">
            <v>6005</v>
          </cell>
          <cell r="B6007">
            <v>1</v>
          </cell>
          <cell r="C6007">
            <v>111</v>
          </cell>
          <cell r="D6007" t="str">
            <v xml:space="preserve">GRANBY                       </v>
          </cell>
          <cell r="E6007">
            <v>1</v>
          </cell>
          <cell r="F6007" t="str">
            <v>In-District FTE Average Membership</v>
          </cell>
          <cell r="G6007" t="str">
            <v xml:space="preserve"> </v>
          </cell>
        </row>
        <row r="6008">
          <cell r="A6008">
            <v>6006</v>
          </cell>
          <cell r="B6008">
            <v>2</v>
          </cell>
          <cell r="C6008">
            <v>111</v>
          </cell>
          <cell r="D6008" t="str">
            <v xml:space="preserve">GRANBY                       </v>
          </cell>
          <cell r="E6008">
            <v>2</v>
          </cell>
          <cell r="F6008" t="str">
            <v>Out-of-District FTE Average Membership</v>
          </cell>
          <cell r="G6008" t="str">
            <v xml:space="preserve"> </v>
          </cell>
        </row>
        <row r="6009">
          <cell r="A6009">
            <v>6007</v>
          </cell>
          <cell r="B6009">
            <v>3</v>
          </cell>
          <cell r="C6009">
            <v>111</v>
          </cell>
          <cell r="D6009" t="str">
            <v xml:space="preserve">GRANBY                       </v>
          </cell>
          <cell r="E6009">
            <v>3</v>
          </cell>
          <cell r="F6009" t="str">
            <v>Total FTE Average Membership</v>
          </cell>
          <cell r="G6009" t="str">
            <v xml:space="preserve"> </v>
          </cell>
        </row>
        <row r="6010">
          <cell r="A6010">
            <v>6008</v>
          </cell>
          <cell r="B6010">
            <v>4</v>
          </cell>
          <cell r="C6010">
            <v>111</v>
          </cell>
          <cell r="D6010" t="str">
            <v xml:space="preserve">GRANBY                       </v>
          </cell>
          <cell r="E6010">
            <v>4</v>
          </cell>
          <cell r="F6010" t="str">
            <v>Administration</v>
          </cell>
          <cell r="G6010" t="str">
            <v xml:space="preserve"> </v>
          </cell>
        </row>
        <row r="6011">
          <cell r="A6011">
            <v>6009</v>
          </cell>
          <cell r="B6011">
            <v>5</v>
          </cell>
          <cell r="C6011">
            <v>111</v>
          </cell>
          <cell r="D6011" t="str">
            <v xml:space="preserve">GRANBY                       </v>
          </cell>
          <cell r="E6011">
            <v>0</v>
          </cell>
          <cell r="G6011">
            <v>8300</v>
          </cell>
          <cell r="H6011" t="str">
            <v>School Committee (1110)</v>
          </cell>
        </row>
        <row r="6012">
          <cell r="A6012">
            <v>6010</v>
          </cell>
          <cell r="B6012">
            <v>6</v>
          </cell>
          <cell r="C6012">
            <v>111</v>
          </cell>
          <cell r="D6012" t="str">
            <v xml:space="preserve">GRANBY                       </v>
          </cell>
          <cell r="E6012">
            <v>0</v>
          </cell>
          <cell r="G6012">
            <v>8305</v>
          </cell>
          <cell r="H6012" t="str">
            <v>Superintendent (1210)</v>
          </cell>
        </row>
        <row r="6013">
          <cell r="A6013">
            <v>6011</v>
          </cell>
          <cell r="B6013">
            <v>7</v>
          </cell>
          <cell r="C6013">
            <v>111</v>
          </cell>
          <cell r="D6013" t="str">
            <v xml:space="preserve">GRANBY                       </v>
          </cell>
          <cell r="E6013">
            <v>0</v>
          </cell>
          <cell r="G6013">
            <v>8310</v>
          </cell>
          <cell r="H6013" t="str">
            <v>Assistant Superintendents (1220)</v>
          </cell>
        </row>
        <row r="6014">
          <cell r="A6014">
            <v>6012</v>
          </cell>
          <cell r="B6014">
            <v>8</v>
          </cell>
          <cell r="C6014">
            <v>111</v>
          </cell>
          <cell r="D6014" t="str">
            <v xml:space="preserve">GRANBY                       </v>
          </cell>
          <cell r="E6014">
            <v>0</v>
          </cell>
          <cell r="G6014">
            <v>8315</v>
          </cell>
          <cell r="H6014" t="str">
            <v>Other District-Wide Administration (1230)</v>
          </cell>
        </row>
        <row r="6015">
          <cell r="A6015">
            <v>6013</v>
          </cell>
          <cell r="B6015">
            <v>9</v>
          </cell>
          <cell r="C6015">
            <v>111</v>
          </cell>
          <cell r="D6015" t="str">
            <v xml:space="preserve">GRANBY                       </v>
          </cell>
          <cell r="E6015">
            <v>0</v>
          </cell>
          <cell r="G6015">
            <v>8320</v>
          </cell>
          <cell r="H6015" t="str">
            <v>Business and Finance (1410)</v>
          </cell>
        </row>
        <row r="6016">
          <cell r="A6016">
            <v>6014</v>
          </cell>
          <cell r="B6016">
            <v>10</v>
          </cell>
          <cell r="C6016">
            <v>111</v>
          </cell>
          <cell r="D6016" t="str">
            <v xml:space="preserve">GRANBY                       </v>
          </cell>
          <cell r="E6016">
            <v>0</v>
          </cell>
          <cell r="G6016">
            <v>8325</v>
          </cell>
          <cell r="H6016" t="str">
            <v>Human Resources and Benefits (1420)</v>
          </cell>
        </row>
        <row r="6017">
          <cell r="A6017">
            <v>6015</v>
          </cell>
          <cell r="B6017">
            <v>11</v>
          </cell>
          <cell r="C6017">
            <v>111</v>
          </cell>
          <cell r="D6017" t="str">
            <v xml:space="preserve">GRANBY                       </v>
          </cell>
          <cell r="E6017">
            <v>0</v>
          </cell>
          <cell r="G6017">
            <v>8330</v>
          </cell>
          <cell r="H6017" t="str">
            <v>Legal Service For School Committee (1430)</v>
          </cell>
        </row>
        <row r="6018">
          <cell r="A6018">
            <v>6016</v>
          </cell>
          <cell r="B6018">
            <v>12</v>
          </cell>
          <cell r="C6018">
            <v>111</v>
          </cell>
          <cell r="D6018" t="str">
            <v xml:space="preserve">GRANBY                       </v>
          </cell>
          <cell r="E6018">
            <v>0</v>
          </cell>
          <cell r="G6018">
            <v>8335</v>
          </cell>
          <cell r="H6018" t="str">
            <v>Legal Settlements (1435)</v>
          </cell>
        </row>
        <row r="6019">
          <cell r="A6019">
            <v>6017</v>
          </cell>
          <cell r="B6019">
            <v>13</v>
          </cell>
          <cell r="C6019">
            <v>111</v>
          </cell>
          <cell r="D6019" t="str">
            <v xml:space="preserve">GRANBY                       </v>
          </cell>
          <cell r="E6019">
            <v>0</v>
          </cell>
          <cell r="G6019">
            <v>8340</v>
          </cell>
          <cell r="H6019" t="str">
            <v>District-wide Information Mgmt and Tech (1450)</v>
          </cell>
        </row>
        <row r="6020">
          <cell r="A6020">
            <v>6018</v>
          </cell>
          <cell r="B6020">
            <v>14</v>
          </cell>
          <cell r="C6020">
            <v>111</v>
          </cell>
          <cell r="D6020" t="str">
            <v xml:space="preserve">GRANBY                       </v>
          </cell>
          <cell r="E6020">
            <v>5</v>
          </cell>
          <cell r="F6020" t="str">
            <v xml:space="preserve">Instructional Leadership </v>
          </cell>
        </row>
        <row r="6021">
          <cell r="A6021">
            <v>6019</v>
          </cell>
          <cell r="B6021">
            <v>15</v>
          </cell>
          <cell r="C6021">
            <v>111</v>
          </cell>
          <cell r="D6021" t="str">
            <v xml:space="preserve">GRANBY                       </v>
          </cell>
          <cell r="E6021">
            <v>0</v>
          </cell>
          <cell r="G6021">
            <v>8345</v>
          </cell>
          <cell r="H6021" t="str">
            <v>Curriculum Directors  (Supervisory) (2110)</v>
          </cell>
        </row>
        <row r="6022">
          <cell r="A6022">
            <v>6020</v>
          </cell>
          <cell r="B6022">
            <v>16</v>
          </cell>
          <cell r="C6022">
            <v>111</v>
          </cell>
          <cell r="D6022" t="str">
            <v xml:space="preserve">GRANBY                       </v>
          </cell>
          <cell r="E6022">
            <v>0</v>
          </cell>
          <cell r="G6022">
            <v>8350</v>
          </cell>
          <cell r="H6022" t="str">
            <v>Department Heads  (Non-Supervisory) (2120)</v>
          </cell>
        </row>
        <row r="6023">
          <cell r="A6023">
            <v>6021</v>
          </cell>
          <cell r="B6023">
            <v>17</v>
          </cell>
          <cell r="C6023">
            <v>111</v>
          </cell>
          <cell r="D6023" t="str">
            <v xml:space="preserve">GRANBY                       </v>
          </cell>
          <cell r="E6023">
            <v>0</v>
          </cell>
          <cell r="G6023">
            <v>8355</v>
          </cell>
          <cell r="H6023" t="str">
            <v>School Leadership-Building (2210)</v>
          </cell>
        </row>
        <row r="6024">
          <cell r="A6024">
            <v>6022</v>
          </cell>
          <cell r="B6024">
            <v>18</v>
          </cell>
          <cell r="C6024">
            <v>111</v>
          </cell>
          <cell r="D6024" t="str">
            <v xml:space="preserve">GRANBY                       </v>
          </cell>
          <cell r="E6024">
            <v>0</v>
          </cell>
          <cell r="G6024">
            <v>8360</v>
          </cell>
          <cell r="H6024" t="str">
            <v>Curriculum Leaders/Dept Heads-Building Level (2220)</v>
          </cell>
        </row>
        <row r="6025">
          <cell r="A6025">
            <v>6023</v>
          </cell>
          <cell r="B6025">
            <v>19</v>
          </cell>
          <cell r="C6025">
            <v>111</v>
          </cell>
          <cell r="D6025" t="str">
            <v xml:space="preserve">GRANBY                       </v>
          </cell>
          <cell r="E6025">
            <v>0</v>
          </cell>
          <cell r="G6025">
            <v>8365</v>
          </cell>
          <cell r="H6025" t="str">
            <v>Building Technology (2250)</v>
          </cell>
        </row>
        <row r="6026">
          <cell r="A6026">
            <v>6024</v>
          </cell>
          <cell r="B6026">
            <v>20</v>
          </cell>
          <cell r="C6026">
            <v>111</v>
          </cell>
          <cell r="D6026" t="str">
            <v xml:space="preserve">GRANBY                       </v>
          </cell>
          <cell r="E6026">
            <v>0</v>
          </cell>
          <cell r="G6026">
            <v>8380</v>
          </cell>
          <cell r="H6026" t="str">
            <v>Instructional Coordinators and Team Leaders (2315)</v>
          </cell>
        </row>
        <row r="6027">
          <cell r="A6027">
            <v>6025</v>
          </cell>
          <cell r="B6027">
            <v>21</v>
          </cell>
          <cell r="C6027">
            <v>111</v>
          </cell>
          <cell r="D6027" t="str">
            <v xml:space="preserve">GRANBY                       </v>
          </cell>
          <cell r="E6027">
            <v>6</v>
          </cell>
          <cell r="F6027" t="str">
            <v>Classroom and Specialist Teachers</v>
          </cell>
        </row>
        <row r="6028">
          <cell r="A6028">
            <v>6026</v>
          </cell>
          <cell r="B6028">
            <v>22</v>
          </cell>
          <cell r="C6028">
            <v>111</v>
          </cell>
          <cell r="D6028" t="str">
            <v xml:space="preserve">GRANBY                       </v>
          </cell>
          <cell r="E6028">
            <v>0</v>
          </cell>
          <cell r="G6028">
            <v>8370</v>
          </cell>
          <cell r="H6028" t="str">
            <v>Teachers, Classroom (2305)</v>
          </cell>
        </row>
        <row r="6029">
          <cell r="A6029">
            <v>6027</v>
          </cell>
          <cell r="B6029">
            <v>23</v>
          </cell>
          <cell r="C6029">
            <v>111</v>
          </cell>
          <cell r="D6029" t="str">
            <v xml:space="preserve">GRANBY                       </v>
          </cell>
          <cell r="E6029">
            <v>0</v>
          </cell>
          <cell r="G6029">
            <v>8375</v>
          </cell>
          <cell r="H6029" t="str">
            <v>Teachers, Specialists  (2310)</v>
          </cell>
        </row>
        <row r="6030">
          <cell r="A6030">
            <v>6028</v>
          </cell>
          <cell r="B6030">
            <v>24</v>
          </cell>
          <cell r="C6030">
            <v>111</v>
          </cell>
          <cell r="D6030" t="str">
            <v xml:space="preserve">GRANBY                       </v>
          </cell>
          <cell r="E6030">
            <v>7</v>
          </cell>
          <cell r="F6030" t="str">
            <v>Other Teaching Services</v>
          </cell>
        </row>
        <row r="6031">
          <cell r="A6031">
            <v>6029</v>
          </cell>
          <cell r="B6031">
            <v>25</v>
          </cell>
          <cell r="C6031">
            <v>111</v>
          </cell>
          <cell r="D6031" t="str">
            <v xml:space="preserve">GRANBY                       </v>
          </cell>
          <cell r="E6031">
            <v>0</v>
          </cell>
          <cell r="G6031">
            <v>8385</v>
          </cell>
          <cell r="H6031" t="str">
            <v>Medical/ Therapeutic Services (2320)</v>
          </cell>
        </row>
        <row r="6032">
          <cell r="A6032">
            <v>6030</v>
          </cell>
          <cell r="B6032">
            <v>26</v>
          </cell>
          <cell r="C6032">
            <v>111</v>
          </cell>
          <cell r="D6032" t="str">
            <v xml:space="preserve">GRANBY                       </v>
          </cell>
          <cell r="E6032">
            <v>0</v>
          </cell>
          <cell r="G6032">
            <v>8390</v>
          </cell>
          <cell r="H6032" t="str">
            <v>Substitute Teachers (2325)</v>
          </cell>
        </row>
        <row r="6033">
          <cell r="A6033">
            <v>6031</v>
          </cell>
          <cell r="B6033">
            <v>27</v>
          </cell>
          <cell r="C6033">
            <v>111</v>
          </cell>
          <cell r="D6033" t="str">
            <v xml:space="preserve">GRANBY                       </v>
          </cell>
          <cell r="E6033">
            <v>0</v>
          </cell>
          <cell r="G6033">
            <v>8395</v>
          </cell>
          <cell r="H6033" t="str">
            <v>Non-Clerical Paraprofs./Instructional Assistants (2330)</v>
          </cell>
        </row>
        <row r="6034">
          <cell r="A6034">
            <v>6032</v>
          </cell>
          <cell r="B6034">
            <v>28</v>
          </cell>
          <cell r="C6034">
            <v>111</v>
          </cell>
          <cell r="D6034" t="str">
            <v xml:space="preserve">GRANBY                       </v>
          </cell>
          <cell r="E6034">
            <v>0</v>
          </cell>
          <cell r="G6034">
            <v>8400</v>
          </cell>
          <cell r="H6034" t="str">
            <v>Librarians and Media Center Directors (2340)</v>
          </cell>
        </row>
        <row r="6035">
          <cell r="A6035">
            <v>6033</v>
          </cell>
          <cell r="B6035">
            <v>29</v>
          </cell>
          <cell r="C6035">
            <v>111</v>
          </cell>
          <cell r="D6035" t="str">
            <v xml:space="preserve">GRANBY                       </v>
          </cell>
          <cell r="E6035">
            <v>8</v>
          </cell>
          <cell r="F6035" t="str">
            <v>Professional Development</v>
          </cell>
        </row>
        <row r="6036">
          <cell r="A6036">
            <v>6034</v>
          </cell>
          <cell r="B6036">
            <v>30</v>
          </cell>
          <cell r="C6036">
            <v>111</v>
          </cell>
          <cell r="D6036" t="str">
            <v xml:space="preserve">GRANBY                       </v>
          </cell>
          <cell r="E6036">
            <v>0</v>
          </cell>
          <cell r="G6036">
            <v>8405</v>
          </cell>
          <cell r="H6036" t="str">
            <v>Professional Development Leadership (2351)</v>
          </cell>
        </row>
        <row r="6037">
          <cell r="A6037">
            <v>6035</v>
          </cell>
          <cell r="B6037">
            <v>31</v>
          </cell>
          <cell r="C6037">
            <v>111</v>
          </cell>
          <cell r="D6037" t="str">
            <v xml:space="preserve">GRANBY                       </v>
          </cell>
          <cell r="E6037">
            <v>0</v>
          </cell>
          <cell r="G6037">
            <v>8410</v>
          </cell>
          <cell r="H6037" t="str">
            <v>Teacher/Instructional Staff-Professional Days (2353)</v>
          </cell>
        </row>
        <row r="6038">
          <cell r="A6038">
            <v>6036</v>
          </cell>
          <cell r="B6038">
            <v>32</v>
          </cell>
          <cell r="C6038">
            <v>111</v>
          </cell>
          <cell r="D6038" t="str">
            <v xml:space="preserve">GRANBY                       </v>
          </cell>
          <cell r="E6038">
            <v>0</v>
          </cell>
          <cell r="G6038">
            <v>8415</v>
          </cell>
          <cell r="H6038" t="str">
            <v>Substitutes for Instructional Staff at Prof. Dev. (2355)</v>
          </cell>
        </row>
        <row r="6039">
          <cell r="A6039">
            <v>6037</v>
          </cell>
          <cell r="B6039">
            <v>33</v>
          </cell>
          <cell r="C6039">
            <v>111</v>
          </cell>
          <cell r="D6039" t="str">
            <v xml:space="preserve">GRANBY                       </v>
          </cell>
          <cell r="E6039">
            <v>0</v>
          </cell>
          <cell r="G6039">
            <v>8420</v>
          </cell>
          <cell r="H6039" t="str">
            <v>Prof. Dev.  Stipends, Providers and Expenses (2357)</v>
          </cell>
        </row>
        <row r="6040">
          <cell r="A6040">
            <v>6038</v>
          </cell>
          <cell r="B6040">
            <v>34</v>
          </cell>
          <cell r="C6040">
            <v>111</v>
          </cell>
          <cell r="D6040" t="str">
            <v xml:space="preserve">GRANBY                       </v>
          </cell>
          <cell r="E6040">
            <v>9</v>
          </cell>
          <cell r="F6040" t="str">
            <v>Instructional Materials, Equipment and Technology</v>
          </cell>
        </row>
        <row r="6041">
          <cell r="A6041">
            <v>6039</v>
          </cell>
          <cell r="B6041">
            <v>35</v>
          </cell>
          <cell r="C6041">
            <v>111</v>
          </cell>
          <cell r="D6041" t="str">
            <v xml:space="preserve">GRANBY                       </v>
          </cell>
          <cell r="E6041">
            <v>0</v>
          </cell>
          <cell r="G6041">
            <v>8425</v>
          </cell>
          <cell r="H6041" t="str">
            <v>Textbooks &amp; Related Software/Media/Materials (2410)</v>
          </cell>
        </row>
        <row r="6042">
          <cell r="A6042">
            <v>6040</v>
          </cell>
          <cell r="B6042">
            <v>36</v>
          </cell>
          <cell r="C6042">
            <v>111</v>
          </cell>
          <cell r="D6042" t="str">
            <v xml:space="preserve">GRANBY                       </v>
          </cell>
          <cell r="E6042">
            <v>0</v>
          </cell>
          <cell r="G6042">
            <v>8430</v>
          </cell>
          <cell r="H6042" t="str">
            <v>Other Instructional Materials (2415)</v>
          </cell>
        </row>
        <row r="6043">
          <cell r="A6043">
            <v>6041</v>
          </cell>
          <cell r="B6043">
            <v>37</v>
          </cell>
          <cell r="C6043">
            <v>111</v>
          </cell>
          <cell r="D6043" t="str">
            <v xml:space="preserve">GRANBY                       </v>
          </cell>
          <cell r="E6043">
            <v>0</v>
          </cell>
          <cell r="G6043">
            <v>8435</v>
          </cell>
          <cell r="H6043" t="str">
            <v>Instructional Equipment (2420)</v>
          </cell>
        </row>
        <row r="6044">
          <cell r="A6044">
            <v>6042</v>
          </cell>
          <cell r="B6044">
            <v>38</v>
          </cell>
          <cell r="C6044">
            <v>111</v>
          </cell>
          <cell r="D6044" t="str">
            <v xml:space="preserve">GRANBY                       </v>
          </cell>
          <cell r="E6044">
            <v>0</v>
          </cell>
          <cell r="G6044">
            <v>8440</v>
          </cell>
          <cell r="H6044" t="str">
            <v>General Supplies (2430)</v>
          </cell>
        </row>
        <row r="6045">
          <cell r="A6045">
            <v>6043</v>
          </cell>
          <cell r="B6045">
            <v>39</v>
          </cell>
          <cell r="C6045">
            <v>111</v>
          </cell>
          <cell r="D6045" t="str">
            <v xml:space="preserve">GRANBY                       </v>
          </cell>
          <cell r="E6045">
            <v>0</v>
          </cell>
          <cell r="G6045">
            <v>8445</v>
          </cell>
          <cell r="H6045" t="str">
            <v>Other Instructional Services (2440)</v>
          </cell>
        </row>
        <row r="6046">
          <cell r="A6046">
            <v>6044</v>
          </cell>
          <cell r="B6046">
            <v>40</v>
          </cell>
          <cell r="C6046">
            <v>111</v>
          </cell>
          <cell r="D6046" t="str">
            <v xml:space="preserve">GRANBY                       </v>
          </cell>
          <cell r="E6046">
            <v>0</v>
          </cell>
          <cell r="G6046">
            <v>8450</v>
          </cell>
          <cell r="H6046" t="str">
            <v>Classroom Instructional Technology (2451)</v>
          </cell>
        </row>
        <row r="6047">
          <cell r="A6047">
            <v>6045</v>
          </cell>
          <cell r="B6047">
            <v>41</v>
          </cell>
          <cell r="C6047">
            <v>111</v>
          </cell>
          <cell r="D6047" t="str">
            <v xml:space="preserve">GRANBY                       </v>
          </cell>
          <cell r="E6047">
            <v>0</v>
          </cell>
          <cell r="G6047">
            <v>8455</v>
          </cell>
          <cell r="H6047" t="str">
            <v>Other Instructional Hardware  (2453)</v>
          </cell>
        </row>
        <row r="6048">
          <cell r="A6048">
            <v>6046</v>
          </cell>
          <cell r="B6048">
            <v>42</v>
          </cell>
          <cell r="C6048">
            <v>111</v>
          </cell>
          <cell r="D6048" t="str">
            <v xml:space="preserve">GRANBY                       </v>
          </cell>
          <cell r="E6048">
            <v>0</v>
          </cell>
          <cell r="G6048">
            <v>8460</v>
          </cell>
          <cell r="H6048" t="str">
            <v>Instructional Software (2455)</v>
          </cell>
        </row>
        <row r="6049">
          <cell r="A6049">
            <v>6047</v>
          </cell>
          <cell r="B6049">
            <v>43</v>
          </cell>
          <cell r="C6049">
            <v>111</v>
          </cell>
          <cell r="D6049" t="str">
            <v xml:space="preserve">GRANBY                       </v>
          </cell>
          <cell r="E6049">
            <v>10</v>
          </cell>
          <cell r="F6049" t="str">
            <v>Guidance, Counseling and Testing</v>
          </cell>
        </row>
        <row r="6050">
          <cell r="A6050">
            <v>6048</v>
          </cell>
          <cell r="B6050">
            <v>44</v>
          </cell>
          <cell r="C6050">
            <v>111</v>
          </cell>
          <cell r="D6050" t="str">
            <v xml:space="preserve">GRANBY                       </v>
          </cell>
          <cell r="E6050">
            <v>0</v>
          </cell>
          <cell r="G6050">
            <v>8465</v>
          </cell>
          <cell r="H6050" t="str">
            <v>Guidance and Adjustment Counselors (2710)</v>
          </cell>
        </row>
        <row r="6051">
          <cell r="A6051">
            <v>6049</v>
          </cell>
          <cell r="B6051">
            <v>45</v>
          </cell>
          <cell r="C6051">
            <v>111</v>
          </cell>
          <cell r="D6051" t="str">
            <v xml:space="preserve">GRANBY                       </v>
          </cell>
          <cell r="E6051">
            <v>0</v>
          </cell>
          <cell r="G6051">
            <v>8470</v>
          </cell>
          <cell r="H6051" t="str">
            <v>Testing and Assessment (2720)</v>
          </cell>
        </row>
        <row r="6052">
          <cell r="A6052">
            <v>6050</v>
          </cell>
          <cell r="B6052">
            <v>46</v>
          </cell>
          <cell r="C6052">
            <v>111</v>
          </cell>
          <cell r="D6052" t="str">
            <v xml:space="preserve">GRANBY                       </v>
          </cell>
          <cell r="E6052">
            <v>0</v>
          </cell>
          <cell r="G6052">
            <v>8475</v>
          </cell>
          <cell r="H6052" t="str">
            <v>Psychological Services (2800)</v>
          </cell>
        </row>
        <row r="6053">
          <cell r="A6053">
            <v>6051</v>
          </cell>
          <cell r="B6053">
            <v>47</v>
          </cell>
          <cell r="C6053">
            <v>111</v>
          </cell>
          <cell r="D6053" t="str">
            <v xml:space="preserve">GRANBY                       </v>
          </cell>
          <cell r="E6053">
            <v>11</v>
          </cell>
          <cell r="F6053" t="str">
            <v>Pupil Services</v>
          </cell>
        </row>
        <row r="6054">
          <cell r="A6054">
            <v>6052</v>
          </cell>
          <cell r="B6054">
            <v>48</v>
          </cell>
          <cell r="C6054">
            <v>111</v>
          </cell>
          <cell r="D6054" t="str">
            <v xml:space="preserve">GRANBY                       </v>
          </cell>
          <cell r="E6054">
            <v>0</v>
          </cell>
          <cell r="G6054">
            <v>8485</v>
          </cell>
          <cell r="H6054" t="str">
            <v>Attendance and Parent Liaison Services (3100)</v>
          </cell>
        </row>
        <row r="6055">
          <cell r="A6055">
            <v>6053</v>
          </cell>
          <cell r="B6055">
            <v>49</v>
          </cell>
          <cell r="C6055">
            <v>111</v>
          </cell>
          <cell r="D6055" t="str">
            <v xml:space="preserve">GRANBY                       </v>
          </cell>
          <cell r="E6055">
            <v>0</v>
          </cell>
          <cell r="G6055">
            <v>8490</v>
          </cell>
          <cell r="H6055" t="str">
            <v>Medical/Health Services (3200)</v>
          </cell>
        </row>
        <row r="6056">
          <cell r="A6056">
            <v>6054</v>
          </cell>
          <cell r="B6056">
            <v>50</v>
          </cell>
          <cell r="C6056">
            <v>111</v>
          </cell>
          <cell r="D6056" t="str">
            <v xml:space="preserve">GRANBY                       </v>
          </cell>
          <cell r="E6056">
            <v>0</v>
          </cell>
          <cell r="G6056">
            <v>8495</v>
          </cell>
          <cell r="H6056" t="str">
            <v>In-District Transportation (3300)</v>
          </cell>
        </row>
        <row r="6057">
          <cell r="A6057">
            <v>6055</v>
          </cell>
          <cell r="B6057">
            <v>51</v>
          </cell>
          <cell r="C6057">
            <v>111</v>
          </cell>
          <cell r="D6057" t="str">
            <v xml:space="preserve">GRANBY                       </v>
          </cell>
          <cell r="E6057">
            <v>0</v>
          </cell>
          <cell r="G6057">
            <v>8500</v>
          </cell>
          <cell r="H6057" t="str">
            <v>Food Salaries and Other Expenses (3400)</v>
          </cell>
        </row>
        <row r="6058">
          <cell r="A6058">
            <v>6056</v>
          </cell>
          <cell r="B6058">
            <v>52</v>
          </cell>
          <cell r="C6058">
            <v>111</v>
          </cell>
          <cell r="D6058" t="str">
            <v xml:space="preserve">GRANBY                       </v>
          </cell>
          <cell r="E6058">
            <v>0</v>
          </cell>
          <cell r="G6058">
            <v>8505</v>
          </cell>
          <cell r="H6058" t="str">
            <v>Athletics (3510)</v>
          </cell>
        </row>
        <row r="6059">
          <cell r="A6059">
            <v>6057</v>
          </cell>
          <cell r="B6059">
            <v>53</v>
          </cell>
          <cell r="C6059">
            <v>111</v>
          </cell>
          <cell r="D6059" t="str">
            <v xml:space="preserve">GRANBY                       </v>
          </cell>
          <cell r="E6059">
            <v>0</v>
          </cell>
          <cell r="G6059">
            <v>8510</v>
          </cell>
          <cell r="H6059" t="str">
            <v>Other Student Body Activities (3520)</v>
          </cell>
        </row>
        <row r="6060">
          <cell r="A6060">
            <v>6058</v>
          </cell>
          <cell r="B6060">
            <v>54</v>
          </cell>
          <cell r="C6060">
            <v>111</v>
          </cell>
          <cell r="D6060" t="str">
            <v xml:space="preserve">GRANBY                       </v>
          </cell>
          <cell r="E6060">
            <v>0</v>
          </cell>
          <cell r="G6060">
            <v>8515</v>
          </cell>
          <cell r="H6060" t="str">
            <v>School Security  (3600)</v>
          </cell>
        </row>
        <row r="6061">
          <cell r="A6061">
            <v>6059</v>
          </cell>
          <cell r="B6061">
            <v>55</v>
          </cell>
          <cell r="C6061">
            <v>111</v>
          </cell>
          <cell r="D6061" t="str">
            <v xml:space="preserve">GRANBY                       </v>
          </cell>
          <cell r="E6061">
            <v>12</v>
          </cell>
          <cell r="F6061" t="str">
            <v>Operations and Maintenance</v>
          </cell>
        </row>
        <row r="6062">
          <cell r="A6062">
            <v>6060</v>
          </cell>
          <cell r="B6062">
            <v>56</v>
          </cell>
          <cell r="C6062">
            <v>111</v>
          </cell>
          <cell r="D6062" t="str">
            <v xml:space="preserve">GRANBY                       </v>
          </cell>
          <cell r="E6062">
            <v>0</v>
          </cell>
          <cell r="G6062">
            <v>8520</v>
          </cell>
          <cell r="H6062" t="str">
            <v>Custodial Services (4110)</v>
          </cell>
        </row>
        <row r="6063">
          <cell r="A6063">
            <v>6061</v>
          </cell>
          <cell r="B6063">
            <v>57</v>
          </cell>
          <cell r="C6063">
            <v>111</v>
          </cell>
          <cell r="D6063" t="str">
            <v xml:space="preserve">GRANBY                       </v>
          </cell>
          <cell r="E6063">
            <v>0</v>
          </cell>
          <cell r="G6063">
            <v>8525</v>
          </cell>
          <cell r="H6063" t="str">
            <v>Heating of Buildings (4120)</v>
          </cell>
        </row>
        <row r="6064">
          <cell r="A6064">
            <v>6062</v>
          </cell>
          <cell r="B6064">
            <v>58</v>
          </cell>
          <cell r="C6064">
            <v>111</v>
          </cell>
          <cell r="D6064" t="str">
            <v xml:space="preserve">GRANBY                       </v>
          </cell>
          <cell r="E6064">
            <v>0</v>
          </cell>
          <cell r="G6064">
            <v>8530</v>
          </cell>
          <cell r="H6064" t="str">
            <v>Utility Services (4130)</v>
          </cell>
        </row>
        <row r="6065">
          <cell r="A6065">
            <v>6063</v>
          </cell>
          <cell r="B6065">
            <v>59</v>
          </cell>
          <cell r="C6065">
            <v>111</v>
          </cell>
          <cell r="D6065" t="str">
            <v xml:space="preserve">GRANBY                       </v>
          </cell>
          <cell r="E6065">
            <v>0</v>
          </cell>
          <cell r="G6065">
            <v>8535</v>
          </cell>
          <cell r="H6065" t="str">
            <v>Maintenance of Grounds (4210)</v>
          </cell>
        </row>
        <row r="6066">
          <cell r="A6066">
            <v>6064</v>
          </cell>
          <cell r="B6066">
            <v>60</v>
          </cell>
          <cell r="C6066">
            <v>111</v>
          </cell>
          <cell r="D6066" t="str">
            <v xml:space="preserve">GRANBY                       </v>
          </cell>
          <cell r="E6066">
            <v>0</v>
          </cell>
          <cell r="G6066">
            <v>8540</v>
          </cell>
          <cell r="H6066" t="str">
            <v>Maintenance of Buildings (4220)</v>
          </cell>
        </row>
        <row r="6067">
          <cell r="A6067">
            <v>6065</v>
          </cell>
          <cell r="B6067">
            <v>61</v>
          </cell>
          <cell r="C6067">
            <v>111</v>
          </cell>
          <cell r="D6067" t="str">
            <v xml:space="preserve">GRANBY                       </v>
          </cell>
          <cell r="E6067">
            <v>0</v>
          </cell>
          <cell r="G6067">
            <v>8545</v>
          </cell>
          <cell r="H6067" t="str">
            <v>Building Security System (4225)</v>
          </cell>
        </row>
        <row r="6068">
          <cell r="A6068">
            <v>6066</v>
          </cell>
          <cell r="B6068">
            <v>62</v>
          </cell>
          <cell r="C6068">
            <v>111</v>
          </cell>
          <cell r="D6068" t="str">
            <v xml:space="preserve">GRANBY                       </v>
          </cell>
          <cell r="E6068">
            <v>0</v>
          </cell>
          <cell r="G6068">
            <v>8550</v>
          </cell>
          <cell r="H6068" t="str">
            <v>Maintenance of Equipment (4230)</v>
          </cell>
        </row>
        <row r="6069">
          <cell r="A6069">
            <v>6067</v>
          </cell>
          <cell r="B6069">
            <v>63</v>
          </cell>
          <cell r="C6069">
            <v>111</v>
          </cell>
          <cell r="D6069" t="str">
            <v xml:space="preserve">GRANBY                       </v>
          </cell>
          <cell r="E6069">
            <v>0</v>
          </cell>
          <cell r="G6069">
            <v>8555</v>
          </cell>
          <cell r="H6069" t="str">
            <v xml:space="preserve">Extraordinary Maintenance (4300)   </v>
          </cell>
        </row>
        <row r="6070">
          <cell r="A6070">
            <v>6068</v>
          </cell>
          <cell r="B6070">
            <v>64</v>
          </cell>
          <cell r="C6070">
            <v>111</v>
          </cell>
          <cell r="D6070" t="str">
            <v xml:space="preserve">GRANBY                       </v>
          </cell>
          <cell r="E6070">
            <v>0</v>
          </cell>
          <cell r="G6070">
            <v>8560</v>
          </cell>
          <cell r="H6070" t="str">
            <v>Networking and Telecommunications (4400)</v>
          </cell>
        </row>
        <row r="6071">
          <cell r="A6071">
            <v>6069</v>
          </cell>
          <cell r="B6071">
            <v>65</v>
          </cell>
          <cell r="C6071">
            <v>111</v>
          </cell>
          <cell r="D6071" t="str">
            <v xml:space="preserve">GRANBY                       </v>
          </cell>
          <cell r="E6071">
            <v>0</v>
          </cell>
          <cell r="G6071">
            <v>8565</v>
          </cell>
          <cell r="H6071" t="str">
            <v>Technology Maintenance (4450)</v>
          </cell>
        </row>
        <row r="6072">
          <cell r="A6072">
            <v>6070</v>
          </cell>
          <cell r="B6072">
            <v>66</v>
          </cell>
          <cell r="C6072">
            <v>111</v>
          </cell>
          <cell r="D6072" t="str">
            <v xml:space="preserve">GRANBY                       </v>
          </cell>
          <cell r="E6072">
            <v>13</v>
          </cell>
          <cell r="F6072" t="str">
            <v>Insurance, Retirement Programs and Other</v>
          </cell>
        </row>
        <row r="6073">
          <cell r="A6073">
            <v>6071</v>
          </cell>
          <cell r="B6073">
            <v>67</v>
          </cell>
          <cell r="C6073">
            <v>111</v>
          </cell>
          <cell r="D6073" t="str">
            <v xml:space="preserve">GRANBY                       </v>
          </cell>
          <cell r="E6073">
            <v>0</v>
          </cell>
          <cell r="G6073">
            <v>8570</v>
          </cell>
          <cell r="H6073" t="str">
            <v>Employer Retirement Contributions (5100)</v>
          </cell>
        </row>
        <row r="6074">
          <cell r="A6074">
            <v>6072</v>
          </cell>
          <cell r="B6074">
            <v>68</v>
          </cell>
          <cell r="C6074">
            <v>111</v>
          </cell>
          <cell r="D6074" t="str">
            <v xml:space="preserve">GRANBY                       </v>
          </cell>
          <cell r="E6074">
            <v>0</v>
          </cell>
          <cell r="G6074">
            <v>8575</v>
          </cell>
          <cell r="H6074" t="str">
            <v>Insurance for Active Employees (5200)</v>
          </cell>
        </row>
        <row r="6075">
          <cell r="A6075">
            <v>6073</v>
          </cell>
          <cell r="B6075">
            <v>69</v>
          </cell>
          <cell r="C6075">
            <v>111</v>
          </cell>
          <cell r="D6075" t="str">
            <v xml:space="preserve">GRANBY                       </v>
          </cell>
          <cell r="E6075">
            <v>0</v>
          </cell>
          <cell r="G6075">
            <v>8580</v>
          </cell>
          <cell r="H6075" t="str">
            <v>Insurance for Retired School Employees (5250)</v>
          </cell>
        </row>
        <row r="6076">
          <cell r="A6076">
            <v>6074</v>
          </cell>
          <cell r="B6076">
            <v>70</v>
          </cell>
          <cell r="C6076">
            <v>111</v>
          </cell>
          <cell r="D6076" t="str">
            <v xml:space="preserve">GRANBY                       </v>
          </cell>
          <cell r="E6076">
            <v>0</v>
          </cell>
          <cell r="G6076">
            <v>8585</v>
          </cell>
          <cell r="H6076" t="str">
            <v>Other Non-Employee Insurance (5260)</v>
          </cell>
        </row>
        <row r="6077">
          <cell r="A6077">
            <v>6075</v>
          </cell>
          <cell r="B6077">
            <v>71</v>
          </cell>
          <cell r="C6077">
            <v>111</v>
          </cell>
          <cell r="D6077" t="str">
            <v xml:space="preserve">GRANBY                       </v>
          </cell>
          <cell r="E6077">
            <v>0</v>
          </cell>
          <cell r="G6077">
            <v>8590</v>
          </cell>
          <cell r="H6077" t="str">
            <v xml:space="preserve">Rental Lease of Equipment (5300)   </v>
          </cell>
        </row>
        <row r="6078">
          <cell r="A6078">
            <v>6076</v>
          </cell>
          <cell r="B6078">
            <v>72</v>
          </cell>
          <cell r="C6078">
            <v>111</v>
          </cell>
          <cell r="D6078" t="str">
            <v xml:space="preserve">GRANBY                       </v>
          </cell>
          <cell r="E6078">
            <v>0</v>
          </cell>
          <cell r="G6078">
            <v>8595</v>
          </cell>
          <cell r="H6078" t="str">
            <v>Rental Lease  of Buildings (5350)</v>
          </cell>
        </row>
        <row r="6079">
          <cell r="A6079">
            <v>6077</v>
          </cell>
          <cell r="B6079">
            <v>73</v>
          </cell>
          <cell r="C6079">
            <v>111</v>
          </cell>
          <cell r="D6079" t="str">
            <v xml:space="preserve">GRANBY                       </v>
          </cell>
          <cell r="E6079">
            <v>0</v>
          </cell>
          <cell r="G6079">
            <v>8600</v>
          </cell>
          <cell r="H6079" t="str">
            <v>Short Term Interest RAN's (5400)</v>
          </cell>
        </row>
        <row r="6080">
          <cell r="A6080">
            <v>6078</v>
          </cell>
          <cell r="B6080">
            <v>74</v>
          </cell>
          <cell r="C6080">
            <v>111</v>
          </cell>
          <cell r="D6080" t="str">
            <v xml:space="preserve">GRANBY                       </v>
          </cell>
          <cell r="E6080">
            <v>0</v>
          </cell>
          <cell r="G6080">
            <v>8610</v>
          </cell>
          <cell r="H6080" t="str">
            <v>Crossing Guards, Inspections, Bank Charges (5500)</v>
          </cell>
        </row>
        <row r="6081">
          <cell r="A6081">
            <v>6079</v>
          </cell>
          <cell r="B6081">
            <v>75</v>
          </cell>
          <cell r="C6081">
            <v>111</v>
          </cell>
          <cell r="D6081" t="str">
            <v xml:space="preserve">GRANBY                       </v>
          </cell>
          <cell r="E6081">
            <v>14</v>
          </cell>
          <cell r="F6081" t="str">
            <v xml:space="preserve">Payments To Out-Of-District Schools </v>
          </cell>
        </row>
        <row r="6082">
          <cell r="A6082">
            <v>6080</v>
          </cell>
          <cell r="B6082">
            <v>76</v>
          </cell>
          <cell r="C6082">
            <v>111</v>
          </cell>
          <cell r="D6082" t="str">
            <v xml:space="preserve">GRANBY                       </v>
          </cell>
          <cell r="E6082">
            <v>15</v>
          </cell>
          <cell r="F6082" t="str">
            <v>Tuition To Other Schools (9000)</v>
          </cell>
          <cell r="G6082" t="str">
            <v xml:space="preserve"> </v>
          </cell>
        </row>
        <row r="6083">
          <cell r="A6083">
            <v>6081</v>
          </cell>
          <cell r="B6083">
            <v>77</v>
          </cell>
          <cell r="C6083">
            <v>111</v>
          </cell>
          <cell r="D6083" t="str">
            <v xml:space="preserve">GRANBY                       </v>
          </cell>
          <cell r="E6083">
            <v>16</v>
          </cell>
          <cell r="F6083" t="str">
            <v>Out-of-District Transportation (3300)</v>
          </cell>
        </row>
        <row r="6084">
          <cell r="A6084">
            <v>6082</v>
          </cell>
          <cell r="B6084">
            <v>78</v>
          </cell>
          <cell r="C6084">
            <v>111</v>
          </cell>
          <cell r="D6084" t="str">
            <v xml:space="preserve">GRANBY                       </v>
          </cell>
          <cell r="E6084">
            <v>17</v>
          </cell>
          <cell r="F6084" t="str">
            <v>TOTAL EXPENDITURES</v>
          </cell>
        </row>
        <row r="6085">
          <cell r="A6085">
            <v>6083</v>
          </cell>
          <cell r="B6085">
            <v>79</v>
          </cell>
          <cell r="C6085">
            <v>111</v>
          </cell>
          <cell r="D6085" t="str">
            <v xml:space="preserve">GRANBY                       </v>
          </cell>
          <cell r="E6085">
            <v>18</v>
          </cell>
          <cell r="F6085" t="str">
            <v>percentage of overall spending from the general fund</v>
          </cell>
        </row>
        <row r="6086">
          <cell r="A6086">
            <v>6084</v>
          </cell>
          <cell r="B6086">
            <v>1</v>
          </cell>
          <cell r="C6086">
            <v>112</v>
          </cell>
          <cell r="D6086" t="str">
            <v xml:space="preserve">GRANVILLE                    </v>
          </cell>
          <cell r="E6086">
            <v>1</v>
          </cell>
          <cell r="F6086" t="str">
            <v>In-District FTE Average Membership</v>
          </cell>
          <cell r="G6086" t="str">
            <v xml:space="preserve"> </v>
          </cell>
        </row>
        <row r="6087">
          <cell r="A6087">
            <v>6085</v>
          </cell>
          <cell r="B6087">
            <v>2</v>
          </cell>
          <cell r="C6087">
            <v>112</v>
          </cell>
          <cell r="D6087" t="str">
            <v xml:space="preserve">GRANVILLE                    </v>
          </cell>
          <cell r="E6087">
            <v>2</v>
          </cell>
          <cell r="F6087" t="str">
            <v>Out-of-District FTE Average Membership</v>
          </cell>
          <cell r="G6087" t="str">
            <v xml:space="preserve"> </v>
          </cell>
        </row>
        <row r="6088">
          <cell r="A6088">
            <v>6086</v>
          </cell>
          <cell r="B6088">
            <v>3</v>
          </cell>
          <cell r="C6088">
            <v>112</v>
          </cell>
          <cell r="D6088" t="str">
            <v xml:space="preserve">GRANVILLE                    </v>
          </cell>
          <cell r="E6088">
            <v>3</v>
          </cell>
          <cell r="F6088" t="str">
            <v>Total FTE Average Membership</v>
          </cell>
          <cell r="G6088" t="str">
            <v xml:space="preserve"> </v>
          </cell>
        </row>
        <row r="6089">
          <cell r="A6089">
            <v>6087</v>
          </cell>
          <cell r="B6089">
            <v>4</v>
          </cell>
          <cell r="C6089">
            <v>112</v>
          </cell>
          <cell r="D6089" t="str">
            <v xml:space="preserve">GRANVILLE                    </v>
          </cell>
          <cell r="E6089">
            <v>4</v>
          </cell>
          <cell r="F6089" t="str">
            <v>Administration</v>
          </cell>
          <cell r="G6089" t="str">
            <v xml:space="preserve"> </v>
          </cell>
          <cell r="I6089">
            <v>155761</v>
          </cell>
          <cell r="J6089">
            <v>0</v>
          </cell>
          <cell r="K6089">
            <v>155761</v>
          </cell>
          <cell r="L6089">
            <v>4.3394475987764043</v>
          </cell>
          <cell r="M6089">
            <v>1061.0422343324251</v>
          </cell>
        </row>
        <row r="6090">
          <cell r="A6090">
            <v>6088</v>
          </cell>
          <cell r="B6090">
            <v>5</v>
          </cell>
          <cell r="C6090">
            <v>112</v>
          </cell>
          <cell r="D6090" t="str">
            <v xml:space="preserve">GRANVILLE                    </v>
          </cell>
          <cell r="E6090">
            <v>0</v>
          </cell>
          <cell r="G6090">
            <v>8300</v>
          </cell>
          <cell r="H6090" t="str">
            <v>School Committee (1110)</v>
          </cell>
          <cell r="I6090">
            <v>5671</v>
          </cell>
          <cell r="J6090">
            <v>0</v>
          </cell>
          <cell r="K6090">
            <v>5671</v>
          </cell>
          <cell r="L6090">
            <v>0.15799209900206718</v>
          </cell>
          <cell r="M6090">
            <v>38.630790190735695</v>
          </cell>
        </row>
        <row r="6091">
          <cell r="A6091">
            <v>6089</v>
          </cell>
          <cell r="B6091">
            <v>6</v>
          </cell>
          <cell r="C6091">
            <v>112</v>
          </cell>
          <cell r="D6091" t="str">
            <v xml:space="preserve">GRANVILLE                    </v>
          </cell>
          <cell r="E6091">
            <v>0</v>
          </cell>
          <cell r="G6091">
            <v>8305</v>
          </cell>
          <cell r="H6091" t="str">
            <v>Superintendent (1210)</v>
          </cell>
          <cell r="I6091">
            <v>38780</v>
          </cell>
          <cell r="J6091">
            <v>0</v>
          </cell>
          <cell r="K6091">
            <v>38780</v>
          </cell>
          <cell r="L6091">
            <v>1.0803973901075941</v>
          </cell>
          <cell r="M6091">
            <v>264.16893732970027</v>
          </cell>
        </row>
        <row r="6092">
          <cell r="A6092">
            <v>6090</v>
          </cell>
          <cell r="B6092">
            <v>7</v>
          </cell>
          <cell r="C6092">
            <v>112</v>
          </cell>
          <cell r="D6092" t="str">
            <v xml:space="preserve">GRANVILLE                    </v>
          </cell>
          <cell r="E6092">
            <v>0</v>
          </cell>
          <cell r="G6092">
            <v>8310</v>
          </cell>
          <cell r="H6092" t="str">
            <v>Assistant Superintendents (1220)</v>
          </cell>
          <cell r="I6092">
            <v>10250</v>
          </cell>
          <cell r="J6092">
            <v>0</v>
          </cell>
          <cell r="K6092">
            <v>10250</v>
          </cell>
          <cell r="L6092">
            <v>0.28556145561121293</v>
          </cell>
          <cell r="M6092">
            <v>69.822888283378745</v>
          </cell>
        </row>
        <row r="6093">
          <cell r="A6093">
            <v>6091</v>
          </cell>
          <cell r="B6093">
            <v>8</v>
          </cell>
          <cell r="C6093">
            <v>112</v>
          </cell>
          <cell r="D6093" t="str">
            <v xml:space="preserve">GRANVILLE                    </v>
          </cell>
          <cell r="E6093">
            <v>0</v>
          </cell>
          <cell r="G6093">
            <v>8315</v>
          </cell>
          <cell r="H6093" t="str">
            <v>Other District-Wide Administration (1230)</v>
          </cell>
          <cell r="I6093">
            <v>0</v>
          </cell>
          <cell r="J6093">
            <v>0</v>
          </cell>
          <cell r="K6093">
            <v>0</v>
          </cell>
          <cell r="L6093">
            <v>0</v>
          </cell>
          <cell r="M6093">
            <v>0</v>
          </cell>
        </row>
        <row r="6094">
          <cell r="A6094">
            <v>6092</v>
          </cell>
          <cell r="B6094">
            <v>9</v>
          </cell>
          <cell r="C6094">
            <v>112</v>
          </cell>
          <cell r="D6094" t="str">
            <v xml:space="preserve">GRANVILLE                    </v>
          </cell>
          <cell r="E6094">
            <v>0</v>
          </cell>
          <cell r="G6094">
            <v>8320</v>
          </cell>
          <cell r="H6094" t="str">
            <v>Business and Finance (1410)</v>
          </cell>
          <cell r="I6094">
            <v>81000</v>
          </cell>
          <cell r="J6094">
            <v>0</v>
          </cell>
          <cell r="K6094">
            <v>81000</v>
          </cell>
          <cell r="L6094">
            <v>2.2566319906837315</v>
          </cell>
          <cell r="M6094">
            <v>551.77111716621255</v>
          </cell>
        </row>
        <row r="6095">
          <cell r="A6095">
            <v>6093</v>
          </cell>
          <cell r="B6095">
            <v>10</v>
          </cell>
          <cell r="C6095">
            <v>112</v>
          </cell>
          <cell r="D6095" t="str">
            <v xml:space="preserve">GRANVILLE                    </v>
          </cell>
          <cell r="E6095">
            <v>0</v>
          </cell>
          <cell r="G6095">
            <v>8325</v>
          </cell>
          <cell r="H6095" t="str">
            <v>Human Resources and Benefits (1420)</v>
          </cell>
          <cell r="I6095">
            <v>0</v>
          </cell>
          <cell r="J6095">
            <v>0</v>
          </cell>
          <cell r="K6095">
            <v>0</v>
          </cell>
          <cell r="L6095">
            <v>0</v>
          </cell>
          <cell r="M6095">
            <v>0</v>
          </cell>
        </row>
        <row r="6096">
          <cell r="A6096">
            <v>6094</v>
          </cell>
          <cell r="B6096">
            <v>11</v>
          </cell>
          <cell r="C6096">
            <v>112</v>
          </cell>
          <cell r="D6096" t="str">
            <v xml:space="preserve">GRANVILLE                    </v>
          </cell>
          <cell r="E6096">
            <v>0</v>
          </cell>
          <cell r="G6096">
            <v>8330</v>
          </cell>
          <cell r="H6096" t="str">
            <v>Legal Service For School Committee (1430)</v>
          </cell>
          <cell r="I6096">
            <v>20060</v>
          </cell>
          <cell r="J6096">
            <v>0</v>
          </cell>
          <cell r="K6096">
            <v>20060</v>
          </cell>
          <cell r="L6096">
            <v>0.55886466337179819</v>
          </cell>
          <cell r="M6096">
            <v>136.64850136239781</v>
          </cell>
        </row>
        <row r="6097">
          <cell r="A6097">
            <v>6095</v>
          </cell>
          <cell r="B6097">
            <v>12</v>
          </cell>
          <cell r="C6097">
            <v>112</v>
          </cell>
          <cell r="D6097" t="str">
            <v xml:space="preserve">GRANVILLE                    </v>
          </cell>
          <cell r="E6097">
            <v>0</v>
          </cell>
          <cell r="G6097">
            <v>8335</v>
          </cell>
          <cell r="H6097" t="str">
            <v>Legal Settlements (1435)</v>
          </cell>
          <cell r="I6097">
            <v>0</v>
          </cell>
          <cell r="J6097">
            <v>0</v>
          </cell>
          <cell r="K6097">
            <v>0</v>
          </cell>
          <cell r="L6097">
            <v>0</v>
          </cell>
          <cell r="M6097">
            <v>0</v>
          </cell>
        </row>
        <row r="6098">
          <cell r="A6098">
            <v>6096</v>
          </cell>
          <cell r="B6098">
            <v>13</v>
          </cell>
          <cell r="C6098">
            <v>112</v>
          </cell>
          <cell r="D6098" t="str">
            <v xml:space="preserve">GRANVILLE                    </v>
          </cell>
          <cell r="E6098">
            <v>0</v>
          </cell>
          <cell r="G6098">
            <v>8340</v>
          </cell>
          <cell r="H6098" t="str">
            <v>District-wide Information Mgmt and Tech (1450)</v>
          </cell>
          <cell r="I6098">
            <v>0</v>
          </cell>
          <cell r="J6098">
            <v>0</v>
          </cell>
          <cell r="K6098">
            <v>0</v>
          </cell>
          <cell r="L6098">
            <v>0</v>
          </cell>
          <cell r="M6098">
            <v>0</v>
          </cell>
        </row>
        <row r="6099">
          <cell r="A6099">
            <v>6097</v>
          </cell>
          <cell r="B6099">
            <v>14</v>
          </cell>
          <cell r="C6099">
            <v>112</v>
          </cell>
          <cell r="D6099" t="str">
            <v xml:space="preserve">GRANVILLE                    </v>
          </cell>
          <cell r="E6099">
            <v>5</v>
          </cell>
          <cell r="F6099" t="str">
            <v xml:space="preserve">Instructional Leadership </v>
          </cell>
          <cell r="I6099">
            <v>174723</v>
          </cell>
          <cell r="J6099">
            <v>500</v>
          </cell>
          <cell r="K6099">
            <v>175223</v>
          </cell>
          <cell r="L6099">
            <v>4.8816521889330309</v>
          </cell>
          <cell r="M6099">
            <v>1193.6171662125339</v>
          </cell>
        </row>
        <row r="6100">
          <cell r="A6100">
            <v>6098</v>
          </cell>
          <cell r="B6100">
            <v>15</v>
          </cell>
          <cell r="C6100">
            <v>112</v>
          </cell>
          <cell r="D6100" t="str">
            <v xml:space="preserve">GRANVILLE                    </v>
          </cell>
          <cell r="E6100">
            <v>0</v>
          </cell>
          <cell r="G6100">
            <v>8345</v>
          </cell>
          <cell r="H6100" t="str">
            <v>Curriculum Directors  (Supervisory) (2110)</v>
          </cell>
          <cell r="I6100">
            <v>0</v>
          </cell>
          <cell r="J6100">
            <v>0</v>
          </cell>
          <cell r="K6100">
            <v>0</v>
          </cell>
          <cell r="L6100">
            <v>0</v>
          </cell>
          <cell r="M6100">
            <v>0</v>
          </cell>
        </row>
        <row r="6101">
          <cell r="A6101">
            <v>6099</v>
          </cell>
          <cell r="B6101">
            <v>16</v>
          </cell>
          <cell r="C6101">
            <v>112</v>
          </cell>
          <cell r="D6101" t="str">
            <v xml:space="preserve">GRANVILLE                    </v>
          </cell>
          <cell r="E6101">
            <v>0</v>
          </cell>
          <cell r="G6101">
            <v>8350</v>
          </cell>
          <cell r="H6101" t="str">
            <v>Department Heads  (Non-Supervisory) (2120)</v>
          </cell>
          <cell r="I6101">
            <v>0</v>
          </cell>
          <cell r="J6101">
            <v>0</v>
          </cell>
          <cell r="K6101">
            <v>0</v>
          </cell>
          <cell r="L6101">
            <v>0</v>
          </cell>
          <cell r="M6101">
            <v>0</v>
          </cell>
        </row>
        <row r="6102">
          <cell r="A6102">
            <v>6100</v>
          </cell>
          <cell r="B6102">
            <v>17</v>
          </cell>
          <cell r="C6102">
            <v>112</v>
          </cell>
          <cell r="D6102" t="str">
            <v xml:space="preserve">GRANVILLE                    </v>
          </cell>
          <cell r="E6102">
            <v>0</v>
          </cell>
          <cell r="G6102">
            <v>8355</v>
          </cell>
          <cell r="H6102" t="str">
            <v>School Leadership-Building (2210)</v>
          </cell>
          <cell r="I6102">
            <v>118839</v>
          </cell>
          <cell r="J6102">
            <v>500</v>
          </cell>
          <cell r="K6102">
            <v>119339</v>
          </cell>
          <cell r="L6102">
            <v>3.3247432732864919</v>
          </cell>
          <cell r="M6102">
            <v>812.93596730245224</v>
          </cell>
        </row>
        <row r="6103">
          <cell r="A6103">
            <v>6101</v>
          </cell>
          <cell r="B6103">
            <v>18</v>
          </cell>
          <cell r="C6103">
            <v>112</v>
          </cell>
          <cell r="D6103" t="str">
            <v xml:space="preserve">GRANVILLE                    </v>
          </cell>
          <cell r="E6103">
            <v>0</v>
          </cell>
          <cell r="G6103">
            <v>8360</v>
          </cell>
          <cell r="H6103" t="str">
            <v>Curriculum Leaders/Dept Heads-Building Level (2220)</v>
          </cell>
          <cell r="I6103">
            <v>50341</v>
          </cell>
          <cell r="J6103">
            <v>0</v>
          </cell>
          <cell r="K6103">
            <v>50341</v>
          </cell>
          <cell r="L6103">
            <v>1.4024828523828363</v>
          </cell>
          <cell r="M6103">
            <v>342.92234332425068</v>
          </cell>
        </row>
        <row r="6104">
          <cell r="A6104">
            <v>6102</v>
          </cell>
          <cell r="B6104">
            <v>19</v>
          </cell>
          <cell r="C6104">
            <v>112</v>
          </cell>
          <cell r="D6104" t="str">
            <v xml:space="preserve">GRANVILLE                    </v>
          </cell>
          <cell r="E6104">
            <v>0</v>
          </cell>
          <cell r="G6104">
            <v>8365</v>
          </cell>
          <cell r="H6104" t="str">
            <v>Building Technology (2250)</v>
          </cell>
          <cell r="I6104">
            <v>5543</v>
          </cell>
          <cell r="J6104">
            <v>0</v>
          </cell>
          <cell r="K6104">
            <v>5543</v>
          </cell>
          <cell r="L6104">
            <v>0.15442606326370278</v>
          </cell>
          <cell r="M6104">
            <v>37.758855585831057</v>
          </cell>
        </row>
        <row r="6105">
          <cell r="A6105">
            <v>6103</v>
          </cell>
          <cell r="B6105">
            <v>20</v>
          </cell>
          <cell r="C6105">
            <v>112</v>
          </cell>
          <cell r="D6105" t="str">
            <v xml:space="preserve">GRANVILLE                    </v>
          </cell>
          <cell r="E6105">
            <v>0</v>
          </cell>
          <cell r="G6105">
            <v>8380</v>
          </cell>
          <cell r="H6105" t="str">
            <v>Instructional Coordinators and Team Leaders (2315)</v>
          </cell>
          <cell r="I6105">
            <v>0</v>
          </cell>
          <cell r="J6105">
            <v>0</v>
          </cell>
          <cell r="K6105">
            <v>0</v>
          </cell>
          <cell r="L6105">
            <v>0</v>
          </cell>
          <cell r="M6105">
            <v>0</v>
          </cell>
        </row>
        <row r="6106">
          <cell r="A6106">
            <v>6104</v>
          </cell>
          <cell r="B6106">
            <v>21</v>
          </cell>
          <cell r="C6106">
            <v>112</v>
          </cell>
          <cell r="D6106" t="str">
            <v xml:space="preserve">GRANVILLE                    </v>
          </cell>
          <cell r="E6106">
            <v>6</v>
          </cell>
          <cell r="F6106" t="str">
            <v>Classroom and Specialist Teachers</v>
          </cell>
          <cell r="I6106">
            <v>867101</v>
          </cell>
          <cell r="J6106">
            <v>21038</v>
          </cell>
          <cell r="K6106">
            <v>888139</v>
          </cell>
          <cell r="L6106">
            <v>24.743245426837763</v>
          </cell>
          <cell r="M6106">
            <v>6049.9931880108988</v>
          </cell>
        </row>
        <row r="6107">
          <cell r="A6107">
            <v>6105</v>
          </cell>
          <cell r="B6107">
            <v>22</v>
          </cell>
          <cell r="C6107">
            <v>112</v>
          </cell>
          <cell r="D6107" t="str">
            <v xml:space="preserve">GRANVILLE                    </v>
          </cell>
          <cell r="E6107">
            <v>0</v>
          </cell>
          <cell r="G6107">
            <v>8370</v>
          </cell>
          <cell r="H6107" t="str">
            <v>Teachers, Classroom (2305)</v>
          </cell>
          <cell r="I6107">
            <v>867101</v>
          </cell>
          <cell r="J6107">
            <v>18588</v>
          </cell>
          <cell r="K6107">
            <v>885689</v>
          </cell>
          <cell r="L6107">
            <v>24.67498927403313</v>
          </cell>
          <cell r="M6107">
            <v>6033.3038147138959</v>
          </cell>
        </row>
        <row r="6108">
          <cell r="A6108">
            <v>6106</v>
          </cell>
          <cell r="B6108">
            <v>23</v>
          </cell>
          <cell r="C6108">
            <v>112</v>
          </cell>
          <cell r="D6108" t="str">
            <v xml:space="preserve">GRANVILLE                    </v>
          </cell>
          <cell r="E6108">
            <v>0</v>
          </cell>
          <cell r="G6108">
            <v>8375</v>
          </cell>
          <cell r="H6108" t="str">
            <v>Teachers, Specialists  (2310)</v>
          </cell>
          <cell r="I6108">
            <v>0</v>
          </cell>
          <cell r="J6108">
            <v>2450</v>
          </cell>
          <cell r="K6108">
            <v>2450</v>
          </cell>
          <cell r="L6108">
            <v>6.825615280463139E-2</v>
          </cell>
          <cell r="M6108">
            <v>16.689373297002724</v>
          </cell>
        </row>
        <row r="6109">
          <cell r="A6109">
            <v>6107</v>
          </cell>
          <cell r="B6109">
            <v>24</v>
          </cell>
          <cell r="C6109">
            <v>112</v>
          </cell>
          <cell r="D6109" t="str">
            <v xml:space="preserve">GRANVILLE                    </v>
          </cell>
          <cell r="E6109">
            <v>7</v>
          </cell>
          <cell r="F6109" t="str">
            <v>Other Teaching Services</v>
          </cell>
          <cell r="I6109">
            <v>207738</v>
          </cell>
          <cell r="J6109">
            <v>75787</v>
          </cell>
          <cell r="K6109">
            <v>283525</v>
          </cell>
          <cell r="L6109">
            <v>7.8989084587482097</v>
          </cell>
          <cell r="M6109">
            <v>1931.3692098092642</v>
          </cell>
        </row>
        <row r="6110">
          <cell r="A6110">
            <v>6108</v>
          </cell>
          <cell r="B6110">
            <v>25</v>
          </cell>
          <cell r="C6110">
            <v>112</v>
          </cell>
          <cell r="D6110" t="str">
            <v xml:space="preserve">GRANVILLE                    </v>
          </cell>
          <cell r="E6110">
            <v>0</v>
          </cell>
          <cell r="G6110">
            <v>8385</v>
          </cell>
          <cell r="H6110" t="str">
            <v>Medical/ Therapeutic Services (2320)</v>
          </cell>
          <cell r="I6110">
            <v>90021</v>
          </cell>
          <cell r="J6110">
            <v>62719</v>
          </cell>
          <cell r="K6110">
            <v>152740</v>
          </cell>
          <cell r="L6110">
            <v>4.2552835834201623</v>
          </cell>
          <cell r="M6110">
            <v>1040.4632152588556</v>
          </cell>
        </row>
        <row r="6111">
          <cell r="A6111">
            <v>6109</v>
          </cell>
          <cell r="B6111">
            <v>26</v>
          </cell>
          <cell r="C6111">
            <v>112</v>
          </cell>
          <cell r="D6111" t="str">
            <v xml:space="preserve">GRANVILLE                    </v>
          </cell>
          <cell r="E6111">
            <v>0</v>
          </cell>
          <cell r="G6111">
            <v>8390</v>
          </cell>
          <cell r="H6111" t="str">
            <v>Substitute Teachers (2325)</v>
          </cell>
          <cell r="I6111">
            <v>16008</v>
          </cell>
          <cell r="J6111">
            <v>0</v>
          </cell>
          <cell r="K6111">
            <v>16008</v>
          </cell>
          <cell r="L6111">
            <v>0.44597734452919968</v>
          </cell>
          <cell r="M6111">
            <v>109.04632152588555</v>
          </cell>
        </row>
        <row r="6112">
          <cell r="A6112">
            <v>6110</v>
          </cell>
          <cell r="B6112">
            <v>27</v>
          </cell>
          <cell r="C6112">
            <v>112</v>
          </cell>
          <cell r="D6112" t="str">
            <v xml:space="preserve">GRANVILLE                    </v>
          </cell>
          <cell r="E6112">
            <v>0</v>
          </cell>
          <cell r="G6112">
            <v>8395</v>
          </cell>
          <cell r="H6112" t="str">
            <v>Non-Clerical Paraprofs./Instructional Assistants (2330)</v>
          </cell>
          <cell r="I6112">
            <v>101709</v>
          </cell>
          <cell r="J6112">
            <v>13068</v>
          </cell>
          <cell r="K6112">
            <v>114777</v>
          </cell>
          <cell r="L6112">
            <v>3.1976475307988479</v>
          </cell>
          <cell r="M6112">
            <v>781.85967302452309</v>
          </cell>
        </row>
        <row r="6113">
          <cell r="A6113">
            <v>6111</v>
          </cell>
          <cell r="B6113">
            <v>28</v>
          </cell>
          <cell r="C6113">
            <v>112</v>
          </cell>
          <cell r="D6113" t="str">
            <v xml:space="preserve">GRANVILLE                    </v>
          </cell>
          <cell r="E6113">
            <v>0</v>
          </cell>
          <cell r="G6113">
            <v>8400</v>
          </cell>
          <cell r="H6113" t="str">
            <v>Librarians and Media Center Directors (2340)</v>
          </cell>
          <cell r="I6113">
            <v>0</v>
          </cell>
          <cell r="J6113">
            <v>0</v>
          </cell>
          <cell r="K6113">
            <v>0</v>
          </cell>
          <cell r="L6113">
            <v>0</v>
          </cell>
          <cell r="M6113">
            <v>0</v>
          </cell>
        </row>
        <row r="6114">
          <cell r="A6114">
            <v>6112</v>
          </cell>
          <cell r="B6114">
            <v>29</v>
          </cell>
          <cell r="C6114">
            <v>112</v>
          </cell>
          <cell r="D6114" t="str">
            <v xml:space="preserve">GRANVILLE                    </v>
          </cell>
          <cell r="E6114">
            <v>8</v>
          </cell>
          <cell r="F6114" t="str">
            <v>Professional Development</v>
          </cell>
          <cell r="I6114">
            <v>18591</v>
          </cell>
          <cell r="J6114">
            <v>303</v>
          </cell>
          <cell r="K6114">
            <v>18894</v>
          </cell>
          <cell r="L6114">
            <v>0.5263803065676349</v>
          </cell>
          <cell r="M6114">
            <v>128.70572207084467</v>
          </cell>
        </row>
        <row r="6115">
          <cell r="A6115">
            <v>6113</v>
          </cell>
          <cell r="B6115">
            <v>30</v>
          </cell>
          <cell r="C6115">
            <v>112</v>
          </cell>
          <cell r="D6115" t="str">
            <v xml:space="preserve">GRANVILLE                    </v>
          </cell>
          <cell r="E6115">
            <v>0</v>
          </cell>
          <cell r="G6115">
            <v>8405</v>
          </cell>
          <cell r="H6115" t="str">
            <v>Professional Development Leadership (2351)</v>
          </cell>
          <cell r="I6115">
            <v>0</v>
          </cell>
          <cell r="J6115">
            <v>0</v>
          </cell>
          <cell r="K6115">
            <v>0</v>
          </cell>
          <cell r="L6115">
            <v>0</v>
          </cell>
          <cell r="M6115">
            <v>0</v>
          </cell>
        </row>
        <row r="6116">
          <cell r="A6116">
            <v>6114</v>
          </cell>
          <cell r="B6116">
            <v>31</v>
          </cell>
          <cell r="C6116">
            <v>112</v>
          </cell>
          <cell r="D6116" t="str">
            <v xml:space="preserve">GRANVILLE                    </v>
          </cell>
          <cell r="E6116">
            <v>0</v>
          </cell>
          <cell r="G6116">
            <v>8410</v>
          </cell>
          <cell r="H6116" t="str">
            <v>Teacher/Instructional Staff-Professional Days (2353)</v>
          </cell>
          <cell r="I6116">
            <v>15334</v>
          </cell>
          <cell r="J6116">
            <v>0</v>
          </cell>
          <cell r="K6116">
            <v>15334</v>
          </cell>
          <cell r="L6116">
            <v>0.42719993759437458</v>
          </cell>
          <cell r="M6116">
            <v>104.4550408719346</v>
          </cell>
        </row>
        <row r="6117">
          <cell r="A6117">
            <v>6115</v>
          </cell>
          <cell r="B6117">
            <v>32</v>
          </cell>
          <cell r="C6117">
            <v>112</v>
          </cell>
          <cell r="D6117" t="str">
            <v xml:space="preserve">GRANVILLE                    </v>
          </cell>
          <cell r="E6117">
            <v>0</v>
          </cell>
          <cell r="G6117">
            <v>8415</v>
          </cell>
          <cell r="H6117" t="str">
            <v>Substitutes for Instructional Staff at Prof. Dev. (2355)</v>
          </cell>
          <cell r="I6117">
            <v>262</v>
          </cell>
          <cell r="J6117">
            <v>0</v>
          </cell>
          <cell r="K6117">
            <v>262</v>
          </cell>
          <cell r="L6117">
            <v>7.2992294019646629E-3</v>
          </cell>
          <cell r="M6117">
            <v>1.7847411444141688</v>
          </cell>
        </row>
        <row r="6118">
          <cell r="A6118">
            <v>6116</v>
          </cell>
          <cell r="B6118">
            <v>33</v>
          </cell>
          <cell r="C6118">
            <v>112</v>
          </cell>
          <cell r="D6118" t="str">
            <v xml:space="preserve">GRANVILLE                    </v>
          </cell>
          <cell r="E6118">
            <v>0</v>
          </cell>
          <cell r="G6118">
            <v>8420</v>
          </cell>
          <cell r="H6118" t="str">
            <v>Prof. Dev.  Stipends, Providers and Expenses (2357)</v>
          </cell>
          <cell r="I6118">
            <v>2995</v>
          </cell>
          <cell r="J6118">
            <v>303</v>
          </cell>
          <cell r="K6118">
            <v>3298</v>
          </cell>
          <cell r="L6118">
            <v>9.1881139571295636E-2</v>
          </cell>
          <cell r="M6118">
            <v>22.46594005449591</v>
          </cell>
        </row>
        <row r="6119">
          <cell r="A6119">
            <v>6117</v>
          </cell>
          <cell r="B6119">
            <v>34</v>
          </cell>
          <cell r="C6119">
            <v>112</v>
          </cell>
          <cell r="D6119" t="str">
            <v xml:space="preserve">GRANVILLE                    </v>
          </cell>
          <cell r="E6119">
            <v>9</v>
          </cell>
          <cell r="F6119" t="str">
            <v>Instructional Materials, Equipment and Technology</v>
          </cell>
          <cell r="I6119">
            <v>30582</v>
          </cell>
          <cell r="J6119">
            <v>0</v>
          </cell>
          <cell r="K6119">
            <v>30582</v>
          </cell>
          <cell r="L6119">
            <v>0.85200394492703557</v>
          </cell>
          <cell r="M6119">
            <v>208.32425068119889</v>
          </cell>
        </row>
        <row r="6120">
          <cell r="A6120">
            <v>6118</v>
          </cell>
          <cell r="B6120">
            <v>35</v>
          </cell>
          <cell r="C6120">
            <v>112</v>
          </cell>
          <cell r="D6120" t="str">
            <v xml:space="preserve">GRANVILLE                    </v>
          </cell>
          <cell r="E6120">
            <v>0</v>
          </cell>
          <cell r="G6120">
            <v>8425</v>
          </cell>
          <cell r="H6120" t="str">
            <v>Textbooks &amp; Related Software/Media/Materials (2410)</v>
          </cell>
          <cell r="I6120">
            <v>3776</v>
          </cell>
          <cell r="J6120">
            <v>0</v>
          </cell>
          <cell r="K6120">
            <v>3776</v>
          </cell>
          <cell r="L6120">
            <v>0.10519805428175026</v>
          </cell>
          <cell r="M6120">
            <v>25.722070844686648</v>
          </cell>
        </row>
        <row r="6121">
          <cell r="A6121">
            <v>6119</v>
          </cell>
          <cell r="B6121">
            <v>36</v>
          </cell>
          <cell r="C6121">
            <v>112</v>
          </cell>
          <cell r="D6121" t="str">
            <v xml:space="preserve">GRANVILLE                    </v>
          </cell>
          <cell r="E6121">
            <v>0</v>
          </cell>
          <cell r="G6121">
            <v>8430</v>
          </cell>
          <cell r="H6121" t="str">
            <v>Other Instructional Materials (2415)</v>
          </cell>
          <cell r="I6121">
            <v>0</v>
          </cell>
          <cell r="J6121">
            <v>0</v>
          </cell>
          <cell r="K6121">
            <v>0</v>
          </cell>
          <cell r="L6121">
            <v>0</v>
          </cell>
          <cell r="M6121">
            <v>0</v>
          </cell>
        </row>
        <row r="6122">
          <cell r="A6122">
            <v>6120</v>
          </cell>
          <cell r="B6122">
            <v>37</v>
          </cell>
          <cell r="C6122">
            <v>112</v>
          </cell>
          <cell r="D6122" t="str">
            <v xml:space="preserve">GRANVILLE                    </v>
          </cell>
          <cell r="E6122">
            <v>0</v>
          </cell>
          <cell r="G6122">
            <v>8435</v>
          </cell>
          <cell r="H6122" t="str">
            <v>Instructional Equipment (2420)</v>
          </cell>
          <cell r="I6122">
            <v>9925</v>
          </cell>
          <cell r="J6122">
            <v>0</v>
          </cell>
          <cell r="K6122">
            <v>9925</v>
          </cell>
          <cell r="L6122">
            <v>0.27650706799427205</v>
          </cell>
          <cell r="M6122">
            <v>67.608991825613074</v>
          </cell>
        </row>
        <row r="6123">
          <cell r="A6123">
            <v>6121</v>
          </cell>
          <cell r="B6123">
            <v>38</v>
          </cell>
          <cell r="C6123">
            <v>112</v>
          </cell>
          <cell r="D6123" t="str">
            <v xml:space="preserve">GRANVILLE                    </v>
          </cell>
          <cell r="E6123">
            <v>0</v>
          </cell>
          <cell r="G6123">
            <v>8440</v>
          </cell>
          <cell r="H6123" t="str">
            <v>General Supplies (2430)</v>
          </cell>
          <cell r="I6123">
            <v>10211</v>
          </cell>
          <cell r="J6123">
            <v>0</v>
          </cell>
          <cell r="K6123">
            <v>10211</v>
          </cell>
          <cell r="L6123">
            <v>0.28447492909718003</v>
          </cell>
          <cell r="M6123">
            <v>69.557220708446863</v>
          </cell>
        </row>
        <row r="6124">
          <cell r="A6124">
            <v>6122</v>
          </cell>
          <cell r="B6124">
            <v>39</v>
          </cell>
          <cell r="C6124">
            <v>112</v>
          </cell>
          <cell r="D6124" t="str">
            <v xml:space="preserve">GRANVILLE                    </v>
          </cell>
          <cell r="E6124">
            <v>0</v>
          </cell>
          <cell r="G6124">
            <v>8445</v>
          </cell>
          <cell r="H6124" t="str">
            <v>Other Instructional Services (2440)</v>
          </cell>
          <cell r="I6124">
            <v>6670</v>
          </cell>
          <cell r="J6124">
            <v>0</v>
          </cell>
          <cell r="K6124">
            <v>6670</v>
          </cell>
          <cell r="L6124">
            <v>0.18582389355383322</v>
          </cell>
          <cell r="M6124">
            <v>45.435967302452312</v>
          </cell>
        </row>
        <row r="6125">
          <cell r="A6125">
            <v>6123</v>
          </cell>
          <cell r="B6125">
            <v>40</v>
          </cell>
          <cell r="C6125">
            <v>112</v>
          </cell>
          <cell r="D6125" t="str">
            <v xml:space="preserve">GRANVILLE                    </v>
          </cell>
          <cell r="E6125">
            <v>0</v>
          </cell>
          <cell r="G6125">
            <v>8450</v>
          </cell>
          <cell r="H6125" t="str">
            <v>Classroom Instructional Technology (2451)</v>
          </cell>
          <cell r="I6125">
            <v>0</v>
          </cell>
          <cell r="J6125">
            <v>0</v>
          </cell>
          <cell r="K6125">
            <v>0</v>
          </cell>
          <cell r="L6125">
            <v>0</v>
          </cell>
          <cell r="M6125">
            <v>0</v>
          </cell>
        </row>
        <row r="6126">
          <cell r="A6126">
            <v>6124</v>
          </cell>
          <cell r="B6126">
            <v>41</v>
          </cell>
          <cell r="C6126">
            <v>112</v>
          </cell>
          <cell r="D6126" t="str">
            <v xml:space="preserve">GRANVILLE                    </v>
          </cell>
          <cell r="E6126">
            <v>0</v>
          </cell>
          <cell r="G6126">
            <v>8455</v>
          </cell>
          <cell r="H6126" t="str">
            <v>Other Instructional Hardware  (2453)</v>
          </cell>
          <cell r="I6126">
            <v>0</v>
          </cell>
          <cell r="J6126">
            <v>0</v>
          </cell>
          <cell r="K6126">
            <v>0</v>
          </cell>
          <cell r="L6126">
            <v>0</v>
          </cell>
          <cell r="M6126">
            <v>0</v>
          </cell>
        </row>
        <row r="6127">
          <cell r="A6127">
            <v>6125</v>
          </cell>
          <cell r="B6127">
            <v>42</v>
          </cell>
          <cell r="C6127">
            <v>112</v>
          </cell>
          <cell r="D6127" t="str">
            <v xml:space="preserve">GRANVILLE                    </v>
          </cell>
          <cell r="E6127">
            <v>0</v>
          </cell>
          <cell r="G6127">
            <v>8460</v>
          </cell>
          <cell r="H6127" t="str">
            <v>Instructional Software (2455)</v>
          </cell>
          <cell r="I6127">
            <v>0</v>
          </cell>
          <cell r="J6127">
            <v>0</v>
          </cell>
          <cell r="K6127">
            <v>0</v>
          </cell>
          <cell r="L6127">
            <v>0</v>
          </cell>
          <cell r="M6127">
            <v>0</v>
          </cell>
        </row>
        <row r="6128">
          <cell r="A6128">
            <v>6126</v>
          </cell>
          <cell r="B6128">
            <v>43</v>
          </cell>
          <cell r="C6128">
            <v>112</v>
          </cell>
          <cell r="D6128" t="str">
            <v xml:space="preserve">GRANVILLE                    </v>
          </cell>
          <cell r="E6128">
            <v>10</v>
          </cell>
          <cell r="F6128" t="str">
            <v>Guidance, Counseling and Testing</v>
          </cell>
          <cell r="I6128">
            <v>56694</v>
          </cell>
          <cell r="J6128">
            <v>0</v>
          </cell>
          <cell r="K6128">
            <v>56694</v>
          </cell>
          <cell r="L6128">
            <v>1.5794752355533763</v>
          </cell>
          <cell r="M6128">
            <v>386.19891008174386</v>
          </cell>
        </row>
        <row r="6129">
          <cell r="A6129">
            <v>6127</v>
          </cell>
          <cell r="B6129">
            <v>44</v>
          </cell>
          <cell r="C6129">
            <v>112</v>
          </cell>
          <cell r="D6129" t="str">
            <v xml:space="preserve">GRANVILLE                    </v>
          </cell>
          <cell r="E6129">
            <v>0</v>
          </cell>
          <cell r="G6129">
            <v>8465</v>
          </cell>
          <cell r="H6129" t="str">
            <v>Guidance and Adjustment Counselors (2710)</v>
          </cell>
          <cell r="I6129">
            <v>52940</v>
          </cell>
          <cell r="J6129">
            <v>0</v>
          </cell>
          <cell r="K6129">
            <v>52940</v>
          </cell>
          <cell r="L6129">
            <v>1.4748900936641574</v>
          </cell>
          <cell r="M6129">
            <v>360.62670299727517</v>
          </cell>
        </row>
        <row r="6130">
          <cell r="A6130">
            <v>6128</v>
          </cell>
          <cell r="B6130">
            <v>45</v>
          </cell>
          <cell r="C6130">
            <v>112</v>
          </cell>
          <cell r="D6130" t="str">
            <v xml:space="preserve">GRANVILLE                    </v>
          </cell>
          <cell r="E6130">
            <v>0</v>
          </cell>
          <cell r="G6130">
            <v>8470</v>
          </cell>
          <cell r="H6130" t="str">
            <v>Testing and Assessment (2720)</v>
          </cell>
          <cell r="I6130">
            <v>3754</v>
          </cell>
          <cell r="J6130">
            <v>0</v>
          </cell>
          <cell r="K6130">
            <v>3754</v>
          </cell>
          <cell r="L6130">
            <v>0.10458514188921887</v>
          </cell>
          <cell r="M6130">
            <v>25.572207084468662</v>
          </cell>
        </row>
        <row r="6131">
          <cell r="A6131">
            <v>6129</v>
          </cell>
          <cell r="B6131">
            <v>46</v>
          </cell>
          <cell r="C6131">
            <v>112</v>
          </cell>
          <cell r="D6131" t="str">
            <v xml:space="preserve">GRANVILLE                    </v>
          </cell>
          <cell r="E6131">
            <v>0</v>
          </cell>
          <cell r="G6131">
            <v>8475</v>
          </cell>
          <cell r="H6131" t="str">
            <v>Psychological Services (2800)</v>
          </cell>
          <cell r="I6131">
            <v>0</v>
          </cell>
          <cell r="J6131">
            <v>0</v>
          </cell>
          <cell r="K6131">
            <v>0</v>
          </cell>
          <cell r="L6131">
            <v>0</v>
          </cell>
          <cell r="M6131">
            <v>0</v>
          </cell>
        </row>
        <row r="6132">
          <cell r="A6132">
            <v>6130</v>
          </cell>
          <cell r="B6132">
            <v>47</v>
          </cell>
          <cell r="C6132">
            <v>112</v>
          </cell>
          <cell r="D6132" t="str">
            <v xml:space="preserve">GRANVILLE                    </v>
          </cell>
          <cell r="E6132">
            <v>11</v>
          </cell>
          <cell r="F6132" t="str">
            <v>Pupil Services</v>
          </cell>
          <cell r="I6132">
            <v>157930</v>
          </cell>
          <cell r="J6132">
            <v>55573</v>
          </cell>
          <cell r="K6132">
            <v>213503</v>
          </cell>
          <cell r="L6132">
            <v>5.9481197519376385</v>
          </cell>
          <cell r="M6132">
            <v>1454.3801089918254</v>
          </cell>
        </row>
        <row r="6133">
          <cell r="A6133">
            <v>6131</v>
          </cell>
          <cell r="B6133">
            <v>48</v>
          </cell>
          <cell r="C6133">
            <v>112</v>
          </cell>
          <cell r="D6133" t="str">
            <v xml:space="preserve">GRANVILLE                    </v>
          </cell>
          <cell r="E6133">
            <v>0</v>
          </cell>
          <cell r="G6133">
            <v>8485</v>
          </cell>
          <cell r="H6133" t="str">
            <v>Attendance and Parent Liaison Services (3100)</v>
          </cell>
          <cell r="I6133">
            <v>0</v>
          </cell>
          <cell r="J6133">
            <v>0</v>
          </cell>
          <cell r="K6133">
            <v>0</v>
          </cell>
          <cell r="L6133">
            <v>0</v>
          </cell>
          <cell r="M6133">
            <v>0</v>
          </cell>
        </row>
        <row r="6134">
          <cell r="A6134">
            <v>6132</v>
          </cell>
          <cell r="B6134">
            <v>49</v>
          </cell>
          <cell r="C6134">
            <v>112</v>
          </cell>
          <cell r="D6134" t="str">
            <v xml:space="preserve">GRANVILLE                    </v>
          </cell>
          <cell r="E6134">
            <v>0</v>
          </cell>
          <cell r="G6134">
            <v>8490</v>
          </cell>
          <cell r="H6134" t="str">
            <v>Medical/Health Services (3200)</v>
          </cell>
          <cell r="I6134">
            <v>64412</v>
          </cell>
          <cell r="J6134">
            <v>0</v>
          </cell>
          <cell r="K6134">
            <v>64412</v>
          </cell>
          <cell r="L6134">
            <v>1.7944960467150681</v>
          </cell>
          <cell r="M6134">
            <v>438.77384196185284</v>
          </cell>
        </row>
        <row r="6135">
          <cell r="A6135">
            <v>6133</v>
          </cell>
          <cell r="B6135">
            <v>50</v>
          </cell>
          <cell r="C6135">
            <v>112</v>
          </cell>
          <cell r="D6135" t="str">
            <v xml:space="preserve">GRANVILLE                    </v>
          </cell>
          <cell r="E6135">
            <v>0</v>
          </cell>
          <cell r="G6135">
            <v>8495</v>
          </cell>
          <cell r="H6135" t="str">
            <v>In-District Transportation (3300)</v>
          </cell>
          <cell r="I6135">
            <v>93518</v>
          </cell>
          <cell r="J6135">
            <v>0</v>
          </cell>
          <cell r="K6135">
            <v>93518</v>
          </cell>
          <cell r="L6135">
            <v>2.605379142034089</v>
          </cell>
          <cell r="M6135">
            <v>637.04359673024521</v>
          </cell>
        </row>
        <row r="6136">
          <cell r="A6136">
            <v>6134</v>
          </cell>
          <cell r="B6136">
            <v>51</v>
          </cell>
          <cell r="C6136">
            <v>112</v>
          </cell>
          <cell r="D6136" t="str">
            <v xml:space="preserve">GRANVILLE                    </v>
          </cell>
          <cell r="E6136">
            <v>0</v>
          </cell>
          <cell r="G6136">
            <v>8500</v>
          </cell>
          <cell r="H6136" t="str">
            <v>Food Salaries and Other Expenses (3400)</v>
          </cell>
          <cell r="I6136">
            <v>0</v>
          </cell>
          <cell r="J6136">
            <v>55573</v>
          </cell>
          <cell r="K6136">
            <v>55573</v>
          </cell>
          <cell r="L6136">
            <v>1.5482445631884818</v>
          </cell>
          <cell r="M6136">
            <v>378.56267029972747</v>
          </cell>
        </row>
        <row r="6137">
          <cell r="A6137">
            <v>6135</v>
          </cell>
          <cell r="B6137">
            <v>52</v>
          </cell>
          <cell r="C6137">
            <v>112</v>
          </cell>
          <cell r="D6137" t="str">
            <v xml:space="preserve">GRANVILLE                    </v>
          </cell>
          <cell r="E6137">
            <v>0</v>
          </cell>
          <cell r="G6137">
            <v>8505</v>
          </cell>
          <cell r="H6137" t="str">
            <v>Athletics (3510)</v>
          </cell>
          <cell r="I6137">
            <v>0</v>
          </cell>
          <cell r="J6137">
            <v>0</v>
          </cell>
          <cell r="K6137">
            <v>0</v>
          </cell>
          <cell r="L6137">
            <v>0</v>
          </cell>
          <cell r="M6137">
            <v>0</v>
          </cell>
        </row>
        <row r="6138">
          <cell r="A6138">
            <v>6136</v>
          </cell>
          <cell r="B6138">
            <v>53</v>
          </cell>
          <cell r="C6138">
            <v>112</v>
          </cell>
          <cell r="D6138" t="str">
            <v xml:space="preserve">GRANVILLE                    </v>
          </cell>
          <cell r="E6138">
            <v>0</v>
          </cell>
          <cell r="G6138">
            <v>8510</v>
          </cell>
          <cell r="H6138" t="str">
            <v>Other Student Body Activities (3520)</v>
          </cell>
          <cell r="I6138">
            <v>0</v>
          </cell>
          <cell r="J6138">
            <v>0</v>
          </cell>
          <cell r="K6138">
            <v>0</v>
          </cell>
          <cell r="L6138">
            <v>0</v>
          </cell>
          <cell r="M6138">
            <v>0</v>
          </cell>
        </row>
        <row r="6139">
          <cell r="A6139">
            <v>6137</v>
          </cell>
          <cell r="B6139">
            <v>54</v>
          </cell>
          <cell r="C6139">
            <v>112</v>
          </cell>
          <cell r="D6139" t="str">
            <v xml:space="preserve">GRANVILLE                    </v>
          </cell>
          <cell r="E6139">
            <v>0</v>
          </cell>
          <cell r="G6139">
            <v>8515</v>
          </cell>
          <cell r="H6139" t="str">
            <v>School Security  (3600)</v>
          </cell>
          <cell r="I6139">
            <v>0</v>
          </cell>
          <cell r="J6139">
            <v>0</v>
          </cell>
          <cell r="K6139">
            <v>0</v>
          </cell>
          <cell r="L6139">
            <v>0</v>
          </cell>
          <cell r="M6139">
            <v>0</v>
          </cell>
        </row>
        <row r="6140">
          <cell r="A6140">
            <v>6138</v>
          </cell>
          <cell r="B6140">
            <v>55</v>
          </cell>
          <cell r="C6140">
            <v>112</v>
          </cell>
          <cell r="D6140" t="str">
            <v xml:space="preserve">GRANVILLE                    </v>
          </cell>
          <cell r="E6140">
            <v>12</v>
          </cell>
          <cell r="F6140" t="str">
            <v>Operations and Maintenance</v>
          </cell>
          <cell r="I6140">
            <v>170069</v>
          </cell>
          <cell r="J6140">
            <v>0</v>
          </cell>
          <cell r="K6140">
            <v>170069</v>
          </cell>
          <cell r="L6140">
            <v>4.7380635311554515</v>
          </cell>
          <cell r="M6140">
            <v>1158.5081743869209</v>
          </cell>
        </row>
        <row r="6141">
          <cell r="A6141">
            <v>6139</v>
          </cell>
          <cell r="B6141">
            <v>56</v>
          </cell>
          <cell r="C6141">
            <v>112</v>
          </cell>
          <cell r="D6141" t="str">
            <v xml:space="preserve">GRANVILLE                    </v>
          </cell>
          <cell r="E6141">
            <v>0</v>
          </cell>
          <cell r="G6141">
            <v>8520</v>
          </cell>
          <cell r="H6141" t="str">
            <v>Custodial Services (4110)</v>
          </cell>
          <cell r="I6141">
            <v>75901</v>
          </cell>
          <cell r="J6141">
            <v>0</v>
          </cell>
          <cell r="K6141">
            <v>75901</v>
          </cell>
          <cell r="L6141">
            <v>2.1145756138874803</v>
          </cell>
          <cell r="M6141">
            <v>517.0367847411444</v>
          </cell>
        </row>
        <row r="6142">
          <cell r="A6142">
            <v>6140</v>
          </cell>
          <cell r="B6142">
            <v>57</v>
          </cell>
          <cell r="C6142">
            <v>112</v>
          </cell>
          <cell r="D6142" t="str">
            <v xml:space="preserve">GRANVILLE                    </v>
          </cell>
          <cell r="E6142">
            <v>0</v>
          </cell>
          <cell r="G6142">
            <v>8525</v>
          </cell>
          <cell r="H6142" t="str">
            <v>Heating of Buildings (4120)</v>
          </cell>
          <cell r="I6142">
            <v>30142</v>
          </cell>
          <cell r="J6142">
            <v>0</v>
          </cell>
          <cell r="K6142">
            <v>30142</v>
          </cell>
          <cell r="L6142">
            <v>0.83974569707640789</v>
          </cell>
          <cell r="M6142">
            <v>205.32697547683921</v>
          </cell>
        </row>
        <row r="6143">
          <cell r="A6143">
            <v>6141</v>
          </cell>
          <cell r="B6143">
            <v>58</v>
          </cell>
          <cell r="C6143">
            <v>112</v>
          </cell>
          <cell r="D6143" t="str">
            <v xml:space="preserve">GRANVILLE                    </v>
          </cell>
          <cell r="E6143">
            <v>0</v>
          </cell>
          <cell r="G6143">
            <v>8530</v>
          </cell>
          <cell r="H6143" t="str">
            <v>Utility Services (4130)</v>
          </cell>
          <cell r="I6143">
            <v>28934</v>
          </cell>
          <cell r="J6143">
            <v>0</v>
          </cell>
          <cell r="K6143">
            <v>28934</v>
          </cell>
          <cell r="L6143">
            <v>0.80609123479559375</v>
          </cell>
          <cell r="M6143">
            <v>197.09809264305176</v>
          </cell>
        </row>
        <row r="6144">
          <cell r="A6144">
            <v>6142</v>
          </cell>
          <cell r="B6144">
            <v>59</v>
          </cell>
          <cell r="C6144">
            <v>112</v>
          </cell>
          <cell r="D6144" t="str">
            <v xml:space="preserve">GRANVILLE                    </v>
          </cell>
          <cell r="E6144">
            <v>0</v>
          </cell>
          <cell r="G6144">
            <v>8535</v>
          </cell>
          <cell r="H6144" t="str">
            <v>Maintenance of Grounds (4210)</v>
          </cell>
          <cell r="I6144">
            <v>5530</v>
          </cell>
          <cell r="J6144">
            <v>0</v>
          </cell>
          <cell r="K6144">
            <v>5530</v>
          </cell>
          <cell r="L6144">
            <v>0.15406388775902513</v>
          </cell>
          <cell r="M6144">
            <v>37.67029972752043</v>
          </cell>
        </row>
        <row r="6145">
          <cell r="A6145">
            <v>6143</v>
          </cell>
          <cell r="B6145">
            <v>60</v>
          </cell>
          <cell r="C6145">
            <v>112</v>
          </cell>
          <cell r="D6145" t="str">
            <v xml:space="preserve">GRANVILLE                    </v>
          </cell>
          <cell r="E6145">
            <v>0</v>
          </cell>
          <cell r="G6145">
            <v>8540</v>
          </cell>
          <cell r="H6145" t="str">
            <v>Maintenance of Buildings (4220)</v>
          </cell>
          <cell r="I6145">
            <v>28767</v>
          </cell>
          <cell r="J6145">
            <v>0</v>
          </cell>
          <cell r="K6145">
            <v>28767</v>
          </cell>
          <cell r="L6145">
            <v>0.80143867254319634</v>
          </cell>
          <cell r="M6145">
            <v>195.96049046321525</v>
          </cell>
        </row>
        <row r="6146">
          <cell r="A6146">
            <v>6144</v>
          </cell>
          <cell r="B6146">
            <v>61</v>
          </cell>
          <cell r="C6146">
            <v>112</v>
          </cell>
          <cell r="D6146" t="str">
            <v xml:space="preserve">GRANVILLE                    </v>
          </cell>
          <cell r="E6146">
            <v>0</v>
          </cell>
          <cell r="G6146">
            <v>8545</v>
          </cell>
          <cell r="H6146" t="str">
            <v>Building Security System (4225)</v>
          </cell>
          <cell r="I6146">
            <v>0</v>
          </cell>
          <cell r="J6146">
            <v>0</v>
          </cell>
          <cell r="K6146">
            <v>0</v>
          </cell>
          <cell r="L6146">
            <v>0</v>
          </cell>
          <cell r="M6146">
            <v>0</v>
          </cell>
        </row>
        <row r="6147">
          <cell r="A6147">
            <v>6145</v>
          </cell>
          <cell r="B6147">
            <v>62</v>
          </cell>
          <cell r="C6147">
            <v>112</v>
          </cell>
          <cell r="D6147" t="str">
            <v xml:space="preserve">GRANVILLE                    </v>
          </cell>
          <cell r="E6147">
            <v>0</v>
          </cell>
          <cell r="G6147">
            <v>8550</v>
          </cell>
          <cell r="H6147" t="str">
            <v>Maintenance of Equipment (4230)</v>
          </cell>
          <cell r="I6147">
            <v>795</v>
          </cell>
          <cell r="J6147">
            <v>0</v>
          </cell>
          <cell r="K6147">
            <v>795</v>
          </cell>
          <cell r="L6147">
            <v>2.2148425093747738E-2</v>
          </cell>
          <cell r="M6147">
            <v>5.4155313351498631</v>
          </cell>
        </row>
        <row r="6148">
          <cell r="A6148">
            <v>6146</v>
          </cell>
          <cell r="B6148">
            <v>63</v>
          </cell>
          <cell r="C6148">
            <v>112</v>
          </cell>
          <cell r="D6148" t="str">
            <v xml:space="preserve">GRANVILLE                    </v>
          </cell>
          <cell r="E6148">
            <v>0</v>
          </cell>
          <cell r="G6148">
            <v>8555</v>
          </cell>
          <cell r="H6148" t="str">
            <v xml:space="preserve">Extraordinary Maintenance (4300)   </v>
          </cell>
          <cell r="I6148">
            <v>0</v>
          </cell>
          <cell r="J6148">
            <v>0</v>
          </cell>
          <cell r="K6148">
            <v>0</v>
          </cell>
          <cell r="L6148">
            <v>0</v>
          </cell>
          <cell r="M6148">
            <v>0</v>
          </cell>
        </row>
        <row r="6149">
          <cell r="A6149">
            <v>6147</v>
          </cell>
          <cell r="B6149">
            <v>64</v>
          </cell>
          <cell r="C6149">
            <v>112</v>
          </cell>
          <cell r="D6149" t="str">
            <v xml:space="preserve">GRANVILLE                    </v>
          </cell>
          <cell r="E6149">
            <v>0</v>
          </cell>
          <cell r="G6149">
            <v>8560</v>
          </cell>
          <cell r="H6149" t="str">
            <v>Networking and Telecommunications (4400)</v>
          </cell>
          <cell r="I6149">
            <v>0</v>
          </cell>
          <cell r="J6149">
            <v>0</v>
          </cell>
          <cell r="K6149">
            <v>0</v>
          </cell>
          <cell r="L6149">
            <v>0</v>
          </cell>
          <cell r="M6149">
            <v>0</v>
          </cell>
        </row>
        <row r="6150">
          <cell r="A6150">
            <v>6148</v>
          </cell>
          <cell r="B6150">
            <v>65</v>
          </cell>
          <cell r="C6150">
            <v>112</v>
          </cell>
          <cell r="D6150" t="str">
            <v xml:space="preserve">GRANVILLE                    </v>
          </cell>
          <cell r="E6150">
            <v>0</v>
          </cell>
          <cell r="G6150">
            <v>8565</v>
          </cell>
          <cell r="H6150" t="str">
            <v>Technology Maintenance (4450)</v>
          </cell>
          <cell r="I6150">
            <v>0</v>
          </cell>
          <cell r="J6150">
            <v>0</v>
          </cell>
          <cell r="K6150">
            <v>0</v>
          </cell>
          <cell r="L6150">
            <v>0</v>
          </cell>
          <cell r="M6150">
            <v>0</v>
          </cell>
        </row>
        <row r="6151">
          <cell r="A6151">
            <v>6149</v>
          </cell>
          <cell r="B6151">
            <v>66</v>
          </cell>
          <cell r="C6151">
            <v>112</v>
          </cell>
          <cell r="D6151" t="str">
            <v xml:space="preserve">GRANVILLE                    </v>
          </cell>
          <cell r="E6151">
            <v>13</v>
          </cell>
          <cell r="F6151" t="str">
            <v>Insurance, Retirement Programs and Other</v>
          </cell>
          <cell r="I6151">
            <v>292086</v>
          </cell>
          <cell r="J6151">
            <v>0</v>
          </cell>
          <cell r="K6151">
            <v>292086</v>
          </cell>
          <cell r="L6151">
            <v>8.137414958405536</v>
          </cell>
          <cell r="M6151">
            <v>1989.6866485013622</v>
          </cell>
        </row>
        <row r="6152">
          <cell r="A6152">
            <v>6150</v>
          </cell>
          <cell r="B6152">
            <v>67</v>
          </cell>
          <cell r="C6152">
            <v>112</v>
          </cell>
          <cell r="D6152" t="str">
            <v xml:space="preserve">GRANVILLE                    </v>
          </cell>
          <cell r="E6152">
            <v>0</v>
          </cell>
          <cell r="G6152">
            <v>8570</v>
          </cell>
          <cell r="H6152" t="str">
            <v>Employer Retirement Contributions (5100)</v>
          </cell>
          <cell r="I6152">
            <v>97994</v>
          </cell>
          <cell r="J6152">
            <v>0</v>
          </cell>
          <cell r="K6152">
            <v>97994</v>
          </cell>
          <cell r="L6152">
            <v>2.7300789542600197</v>
          </cell>
          <cell r="M6152">
            <v>667.53405994550405</v>
          </cell>
        </row>
        <row r="6153">
          <cell r="A6153">
            <v>6151</v>
          </cell>
          <cell r="B6153">
            <v>68</v>
          </cell>
          <cell r="C6153">
            <v>112</v>
          </cell>
          <cell r="D6153" t="str">
            <v xml:space="preserve">GRANVILLE                    </v>
          </cell>
          <cell r="E6153">
            <v>0</v>
          </cell>
          <cell r="G6153">
            <v>8575</v>
          </cell>
          <cell r="H6153" t="str">
            <v>Insurance for Active Employees (5200)</v>
          </cell>
          <cell r="I6153">
            <v>96528</v>
          </cell>
          <cell r="J6153">
            <v>0</v>
          </cell>
          <cell r="K6153">
            <v>96528</v>
          </cell>
          <cell r="L6153">
            <v>2.6892367011940648</v>
          </cell>
          <cell r="M6153">
            <v>657.54768392370568</v>
          </cell>
        </row>
        <row r="6154">
          <cell r="A6154">
            <v>6152</v>
          </cell>
          <cell r="B6154">
            <v>69</v>
          </cell>
          <cell r="C6154">
            <v>112</v>
          </cell>
          <cell r="D6154" t="str">
            <v xml:space="preserve">GRANVILLE                    </v>
          </cell>
          <cell r="E6154">
            <v>0</v>
          </cell>
          <cell r="G6154">
            <v>8580</v>
          </cell>
          <cell r="H6154" t="str">
            <v>Insurance for Retired School Employees (5250)</v>
          </cell>
          <cell r="I6154">
            <v>22548</v>
          </cell>
          <cell r="J6154">
            <v>0</v>
          </cell>
          <cell r="K6154">
            <v>22548</v>
          </cell>
          <cell r="L6154">
            <v>0.62817948303625659</v>
          </cell>
          <cell r="M6154">
            <v>153.59673024523158</v>
          </cell>
        </row>
        <row r="6155">
          <cell r="A6155">
            <v>6153</v>
          </cell>
          <cell r="B6155">
            <v>70</v>
          </cell>
          <cell r="C6155">
            <v>112</v>
          </cell>
          <cell r="D6155" t="str">
            <v xml:space="preserve">GRANVILLE                    </v>
          </cell>
          <cell r="E6155">
            <v>0</v>
          </cell>
          <cell r="G6155">
            <v>8585</v>
          </cell>
          <cell r="H6155" t="str">
            <v>Other Non-Employee Insurance (5260)</v>
          </cell>
          <cell r="I6155">
            <v>69016</v>
          </cell>
          <cell r="J6155">
            <v>0</v>
          </cell>
          <cell r="K6155">
            <v>69016</v>
          </cell>
          <cell r="L6155">
            <v>1.9227618946793632</v>
          </cell>
          <cell r="M6155">
            <v>470.13623978201633</v>
          </cell>
        </row>
        <row r="6156">
          <cell r="A6156">
            <v>6154</v>
          </cell>
          <cell r="B6156">
            <v>71</v>
          </cell>
          <cell r="C6156">
            <v>112</v>
          </cell>
          <cell r="D6156" t="str">
            <v xml:space="preserve">GRANVILLE                    </v>
          </cell>
          <cell r="E6156">
            <v>0</v>
          </cell>
          <cell r="G6156">
            <v>8590</v>
          </cell>
          <cell r="H6156" t="str">
            <v xml:space="preserve">Rental Lease of Equipment (5300)   </v>
          </cell>
          <cell r="I6156">
            <v>0</v>
          </cell>
          <cell r="J6156">
            <v>0</v>
          </cell>
          <cell r="K6156">
            <v>0</v>
          </cell>
          <cell r="L6156">
            <v>0</v>
          </cell>
          <cell r="M6156">
            <v>0</v>
          </cell>
        </row>
        <row r="6157">
          <cell r="A6157">
            <v>6155</v>
          </cell>
          <cell r="B6157">
            <v>72</v>
          </cell>
          <cell r="C6157">
            <v>112</v>
          </cell>
          <cell r="D6157" t="str">
            <v xml:space="preserve">GRANVILLE                    </v>
          </cell>
          <cell r="E6157">
            <v>0</v>
          </cell>
          <cell r="G6157">
            <v>8595</v>
          </cell>
          <cell r="H6157" t="str">
            <v>Rental Lease  of Buildings (5350)</v>
          </cell>
          <cell r="I6157">
            <v>0</v>
          </cell>
          <cell r="J6157">
            <v>0</v>
          </cell>
          <cell r="K6157">
            <v>0</v>
          </cell>
          <cell r="L6157">
            <v>0</v>
          </cell>
          <cell r="M6157">
            <v>0</v>
          </cell>
        </row>
        <row r="6158">
          <cell r="A6158">
            <v>6156</v>
          </cell>
          <cell r="B6158">
            <v>73</v>
          </cell>
          <cell r="C6158">
            <v>112</v>
          </cell>
          <cell r="D6158" t="str">
            <v xml:space="preserve">GRANVILLE                    </v>
          </cell>
          <cell r="E6158">
            <v>0</v>
          </cell>
          <cell r="G6158">
            <v>8600</v>
          </cell>
          <cell r="H6158" t="str">
            <v>Short Term Interest RAN's (5400)</v>
          </cell>
          <cell r="I6158">
            <v>0</v>
          </cell>
          <cell r="J6158">
            <v>0</v>
          </cell>
          <cell r="K6158">
            <v>0</v>
          </cell>
          <cell r="L6158">
            <v>0</v>
          </cell>
          <cell r="M6158">
            <v>0</v>
          </cell>
        </row>
        <row r="6159">
          <cell r="A6159">
            <v>6157</v>
          </cell>
          <cell r="B6159">
            <v>74</v>
          </cell>
          <cell r="C6159">
            <v>112</v>
          </cell>
          <cell r="D6159" t="str">
            <v xml:space="preserve">GRANVILLE                    </v>
          </cell>
          <cell r="E6159">
            <v>0</v>
          </cell>
          <cell r="G6159">
            <v>8610</v>
          </cell>
          <cell r="H6159" t="str">
            <v>Crossing Guards, Inspections, Bank Charges (5500)</v>
          </cell>
          <cell r="I6159">
            <v>6000</v>
          </cell>
          <cell r="J6159">
            <v>0</v>
          </cell>
          <cell r="K6159">
            <v>6000</v>
          </cell>
          <cell r="L6159">
            <v>0.16715792523583198</v>
          </cell>
          <cell r="M6159">
            <v>40.871934604904631</v>
          </cell>
        </row>
        <row r="6160">
          <cell r="A6160">
            <v>6158</v>
          </cell>
          <cell r="B6160">
            <v>75</v>
          </cell>
          <cell r="C6160">
            <v>112</v>
          </cell>
          <cell r="D6160" t="str">
            <v xml:space="preserve">GRANVILLE                    </v>
          </cell>
          <cell r="E6160">
            <v>14</v>
          </cell>
          <cell r="F6160" t="str">
            <v xml:space="preserve">Payments To Out-Of-District Schools </v>
          </cell>
          <cell r="I6160">
            <v>1252871</v>
          </cell>
          <cell r="J6160">
            <v>52073</v>
          </cell>
          <cell r="K6160">
            <v>1304944</v>
          </cell>
          <cell r="L6160">
            <v>36.355288598157919</v>
          </cell>
          <cell r="M6160">
            <v>14728.487584650115</v>
          </cell>
        </row>
        <row r="6161">
          <cell r="A6161">
            <v>6159</v>
          </cell>
          <cell r="B6161">
            <v>76</v>
          </cell>
          <cell r="C6161">
            <v>112</v>
          </cell>
          <cell r="D6161" t="str">
            <v xml:space="preserve">GRANVILLE                    </v>
          </cell>
          <cell r="E6161">
            <v>15</v>
          </cell>
          <cell r="F6161" t="str">
            <v>Tuition To Other Schools (9000)</v>
          </cell>
          <cell r="G6161" t="str">
            <v xml:space="preserve"> </v>
          </cell>
          <cell r="I6161">
            <v>1079925</v>
          </cell>
          <cell r="J6161">
            <v>52073</v>
          </cell>
          <cell r="K6161">
            <v>1131998</v>
          </cell>
          <cell r="L6161">
            <v>31.537072841851888</v>
          </cell>
          <cell r="M6161">
            <v>12776.501128668173</v>
          </cell>
        </row>
        <row r="6162">
          <cell r="A6162">
            <v>6160</v>
          </cell>
          <cell r="B6162">
            <v>77</v>
          </cell>
          <cell r="C6162">
            <v>112</v>
          </cell>
          <cell r="D6162" t="str">
            <v xml:space="preserve">GRANVILLE                    </v>
          </cell>
          <cell r="E6162">
            <v>16</v>
          </cell>
          <cell r="F6162" t="str">
            <v>Out-of-District Transportation (3300)</v>
          </cell>
          <cell r="I6162">
            <v>172946</v>
          </cell>
          <cell r="K6162">
            <v>172946</v>
          </cell>
          <cell r="L6162">
            <v>4.8182157563060324</v>
          </cell>
          <cell r="M6162">
            <v>1951.9864559819414</v>
          </cell>
        </row>
        <row r="6163">
          <cell r="A6163">
            <v>6161</v>
          </cell>
          <cell r="B6163">
            <v>78</v>
          </cell>
          <cell r="C6163">
            <v>112</v>
          </cell>
          <cell r="D6163" t="str">
            <v xml:space="preserve">GRANVILLE                    </v>
          </cell>
          <cell r="E6163">
            <v>17</v>
          </cell>
          <cell r="F6163" t="str">
            <v>TOTAL EXPENDITURES</v>
          </cell>
          <cell r="I6163">
            <v>3384146</v>
          </cell>
          <cell r="J6163">
            <v>205274</v>
          </cell>
          <cell r="K6163">
            <v>3589420</v>
          </cell>
          <cell r="L6163">
            <v>100.00000000000001</v>
          </cell>
          <cell r="M6163">
            <v>15248.173322005097</v>
          </cell>
        </row>
        <row r="6164">
          <cell r="A6164">
            <v>6162</v>
          </cell>
          <cell r="B6164">
            <v>79</v>
          </cell>
          <cell r="C6164">
            <v>112</v>
          </cell>
          <cell r="D6164" t="str">
            <v xml:space="preserve">GRANVILLE                    </v>
          </cell>
          <cell r="E6164">
            <v>18</v>
          </cell>
          <cell r="F6164" t="str">
            <v>percentage of overall spending from the general fund</v>
          </cell>
          <cell r="I6164">
            <v>94.281137342523309</v>
          </cell>
        </row>
        <row r="6165">
          <cell r="A6165">
            <v>6163</v>
          </cell>
          <cell r="B6165">
            <v>1</v>
          </cell>
          <cell r="C6165">
            <v>114</v>
          </cell>
          <cell r="D6165" t="str">
            <v xml:space="preserve">GREENFIELD                   </v>
          </cell>
          <cell r="E6165">
            <v>1</v>
          </cell>
          <cell r="F6165" t="str">
            <v>In-District FTE Average Membership</v>
          </cell>
          <cell r="G6165" t="str">
            <v xml:space="preserve"> </v>
          </cell>
        </row>
        <row r="6166">
          <cell r="A6166">
            <v>6164</v>
          </cell>
          <cell r="B6166">
            <v>2</v>
          </cell>
          <cell r="C6166">
            <v>114</v>
          </cell>
          <cell r="D6166" t="str">
            <v xml:space="preserve">GREENFIELD                   </v>
          </cell>
          <cell r="E6166">
            <v>2</v>
          </cell>
          <cell r="F6166" t="str">
            <v>Out-of-District FTE Average Membership</v>
          </cell>
          <cell r="G6166" t="str">
            <v xml:space="preserve"> </v>
          </cell>
        </row>
        <row r="6167">
          <cell r="A6167">
            <v>6165</v>
          </cell>
          <cell r="B6167">
            <v>3</v>
          </cell>
          <cell r="C6167">
            <v>114</v>
          </cell>
          <cell r="D6167" t="str">
            <v xml:space="preserve">GREENFIELD                   </v>
          </cell>
          <cell r="E6167">
            <v>3</v>
          </cell>
          <cell r="F6167" t="str">
            <v>Total FTE Average Membership</v>
          </cell>
          <cell r="G6167" t="str">
            <v xml:space="preserve"> </v>
          </cell>
        </row>
        <row r="6168">
          <cell r="A6168">
            <v>6166</v>
          </cell>
          <cell r="B6168">
            <v>4</v>
          </cell>
          <cell r="C6168">
            <v>114</v>
          </cell>
          <cell r="D6168" t="str">
            <v xml:space="preserve">GREENFIELD                   </v>
          </cell>
          <cell r="E6168">
            <v>4</v>
          </cell>
          <cell r="F6168" t="str">
            <v>Administration</v>
          </cell>
          <cell r="G6168" t="str">
            <v xml:space="preserve"> </v>
          </cell>
          <cell r="I6168">
            <v>837402</v>
          </cell>
          <cell r="J6168">
            <v>9904</v>
          </cell>
          <cell r="K6168">
            <v>847306</v>
          </cell>
          <cell r="L6168">
            <v>2.8170078913563588</v>
          </cell>
          <cell r="M6168">
            <v>457.06440824252888</v>
          </cell>
        </row>
        <row r="6169">
          <cell r="A6169">
            <v>6167</v>
          </cell>
          <cell r="B6169">
            <v>5</v>
          </cell>
          <cell r="C6169">
            <v>114</v>
          </cell>
          <cell r="D6169" t="str">
            <v xml:space="preserve">GREENFIELD                   </v>
          </cell>
          <cell r="E6169">
            <v>0</v>
          </cell>
          <cell r="G6169">
            <v>8300</v>
          </cell>
          <cell r="H6169" t="str">
            <v>School Committee (1110)</v>
          </cell>
          <cell r="I6169">
            <v>8731</v>
          </cell>
          <cell r="J6169">
            <v>0</v>
          </cell>
          <cell r="K6169">
            <v>8731</v>
          </cell>
          <cell r="L6169">
            <v>2.9027642787177673E-2</v>
          </cell>
          <cell r="M6169">
            <v>4.7097853058582375</v>
          </cell>
        </row>
        <row r="6170">
          <cell r="A6170">
            <v>6168</v>
          </cell>
          <cell r="B6170">
            <v>6</v>
          </cell>
          <cell r="C6170">
            <v>114</v>
          </cell>
          <cell r="D6170" t="str">
            <v xml:space="preserve">GREENFIELD                   </v>
          </cell>
          <cell r="E6170">
            <v>0</v>
          </cell>
          <cell r="G6170">
            <v>8305</v>
          </cell>
          <cell r="H6170" t="str">
            <v>Superintendent (1210)</v>
          </cell>
          <cell r="I6170">
            <v>162929</v>
          </cell>
          <cell r="J6170">
            <v>0</v>
          </cell>
          <cell r="K6170">
            <v>162929</v>
          </cell>
          <cell r="L6170">
            <v>0.54168420704066789</v>
          </cell>
          <cell r="M6170">
            <v>87.889200561009815</v>
          </cell>
        </row>
        <row r="6171">
          <cell r="A6171">
            <v>6169</v>
          </cell>
          <cell r="B6171">
            <v>7</v>
          </cell>
          <cell r="C6171">
            <v>114</v>
          </cell>
          <cell r="D6171" t="str">
            <v xml:space="preserve">GREENFIELD                   </v>
          </cell>
          <cell r="E6171">
            <v>0</v>
          </cell>
          <cell r="G6171">
            <v>8310</v>
          </cell>
          <cell r="H6171" t="str">
            <v>Assistant Superintendents (1220)</v>
          </cell>
          <cell r="I6171">
            <v>0</v>
          </cell>
          <cell r="J6171">
            <v>0</v>
          </cell>
          <cell r="K6171">
            <v>0</v>
          </cell>
          <cell r="L6171">
            <v>0</v>
          </cell>
          <cell r="M6171">
            <v>0</v>
          </cell>
        </row>
        <row r="6172">
          <cell r="A6172">
            <v>6170</v>
          </cell>
          <cell r="B6172">
            <v>8</v>
          </cell>
          <cell r="C6172">
            <v>114</v>
          </cell>
          <cell r="D6172" t="str">
            <v xml:space="preserve">GREENFIELD                   </v>
          </cell>
          <cell r="E6172">
            <v>0</v>
          </cell>
          <cell r="G6172">
            <v>8315</v>
          </cell>
          <cell r="H6172" t="str">
            <v>Other District-Wide Administration (1230)</v>
          </cell>
          <cell r="I6172">
            <v>104055</v>
          </cell>
          <cell r="J6172">
            <v>0</v>
          </cell>
          <cell r="K6172">
            <v>104055</v>
          </cell>
          <cell r="L6172">
            <v>0.34594792924290152</v>
          </cell>
          <cell r="M6172">
            <v>56.130650555615496</v>
          </cell>
        </row>
        <row r="6173">
          <cell r="A6173">
            <v>6171</v>
          </cell>
          <cell r="B6173">
            <v>9</v>
          </cell>
          <cell r="C6173">
            <v>114</v>
          </cell>
          <cell r="D6173" t="str">
            <v xml:space="preserve">GREENFIELD                   </v>
          </cell>
          <cell r="E6173">
            <v>0</v>
          </cell>
          <cell r="G6173">
            <v>8320</v>
          </cell>
          <cell r="H6173" t="str">
            <v>Business and Finance (1410)</v>
          </cell>
          <cell r="I6173">
            <v>438467</v>
          </cell>
          <cell r="J6173">
            <v>8077</v>
          </cell>
          <cell r="K6173">
            <v>446544</v>
          </cell>
          <cell r="L6173">
            <v>1.4846088329810407</v>
          </cell>
          <cell r="M6173">
            <v>240.88035386773115</v>
          </cell>
        </row>
        <row r="6174">
          <cell r="A6174">
            <v>6172</v>
          </cell>
          <cell r="B6174">
            <v>10</v>
          </cell>
          <cell r="C6174">
            <v>114</v>
          </cell>
          <cell r="D6174" t="str">
            <v xml:space="preserve">GREENFIELD                   </v>
          </cell>
          <cell r="E6174">
            <v>0</v>
          </cell>
          <cell r="G6174">
            <v>8325</v>
          </cell>
          <cell r="H6174" t="str">
            <v>Human Resources and Benefits (1420)</v>
          </cell>
          <cell r="I6174">
            <v>14562</v>
          </cell>
          <cell r="J6174">
            <v>1464</v>
          </cell>
          <cell r="K6174">
            <v>16026</v>
          </cell>
          <cell r="L6174">
            <v>5.3281067839572718E-2</v>
          </cell>
          <cell r="M6174">
            <v>8.6449455173157848</v>
          </cell>
        </row>
        <row r="6175">
          <cell r="A6175">
            <v>6173</v>
          </cell>
          <cell r="B6175">
            <v>11</v>
          </cell>
          <cell r="C6175">
            <v>114</v>
          </cell>
          <cell r="D6175" t="str">
            <v xml:space="preserve">GREENFIELD                   </v>
          </cell>
          <cell r="E6175">
            <v>0</v>
          </cell>
          <cell r="G6175">
            <v>8330</v>
          </cell>
          <cell r="H6175" t="str">
            <v>Legal Service For School Committee (1430)</v>
          </cell>
          <cell r="I6175">
            <v>25872</v>
          </cell>
          <cell r="J6175">
            <v>0</v>
          </cell>
          <cell r="K6175">
            <v>25872</v>
          </cell>
          <cell r="L6175">
            <v>8.6015711165944433E-2</v>
          </cell>
          <cell r="M6175">
            <v>13.95619807962024</v>
          </cell>
        </row>
        <row r="6176">
          <cell r="A6176">
            <v>6174</v>
          </cell>
          <cell r="B6176">
            <v>12</v>
          </cell>
          <cell r="C6176">
            <v>114</v>
          </cell>
          <cell r="D6176" t="str">
            <v xml:space="preserve">GREENFIELD                   </v>
          </cell>
          <cell r="E6176">
            <v>0</v>
          </cell>
          <cell r="G6176">
            <v>8335</v>
          </cell>
          <cell r="H6176" t="str">
            <v>Legal Settlements (1435)</v>
          </cell>
          <cell r="I6176">
            <v>0</v>
          </cell>
          <cell r="J6176">
            <v>0</v>
          </cell>
          <cell r="K6176">
            <v>0</v>
          </cell>
          <cell r="L6176">
            <v>0</v>
          </cell>
          <cell r="M6176">
            <v>0</v>
          </cell>
        </row>
        <row r="6177">
          <cell r="A6177">
            <v>6175</v>
          </cell>
          <cell r="B6177">
            <v>13</v>
          </cell>
          <cell r="C6177">
            <v>114</v>
          </cell>
          <cell r="D6177" t="str">
            <v xml:space="preserve">GREENFIELD                   </v>
          </cell>
          <cell r="E6177">
            <v>0</v>
          </cell>
          <cell r="G6177">
            <v>8340</v>
          </cell>
          <cell r="H6177" t="str">
            <v>District-wide Information Mgmt and Tech (1450)</v>
          </cell>
          <cell r="I6177">
            <v>82786</v>
          </cell>
          <cell r="J6177">
            <v>363</v>
          </cell>
          <cell r="K6177">
            <v>83149</v>
          </cell>
          <cell r="L6177">
            <v>0.27644250029905354</v>
          </cell>
          <cell r="M6177">
            <v>44.85327435537814</v>
          </cell>
        </row>
        <row r="6178">
          <cell r="A6178">
            <v>6176</v>
          </cell>
          <cell r="B6178">
            <v>14</v>
          </cell>
          <cell r="C6178">
            <v>114</v>
          </cell>
          <cell r="D6178" t="str">
            <v xml:space="preserve">GREENFIELD                   </v>
          </cell>
          <cell r="E6178">
            <v>5</v>
          </cell>
          <cell r="F6178" t="str">
            <v xml:space="preserve">Instructional Leadership </v>
          </cell>
          <cell r="I6178">
            <v>987669</v>
          </cell>
          <cell r="J6178">
            <v>559259</v>
          </cell>
          <cell r="K6178">
            <v>1546928</v>
          </cell>
          <cell r="L6178">
            <v>5.1430160808021057</v>
          </cell>
          <cell r="M6178">
            <v>834.46326464559286</v>
          </cell>
        </row>
        <row r="6179">
          <cell r="A6179">
            <v>6177</v>
          </cell>
          <cell r="B6179">
            <v>15</v>
          </cell>
          <cell r="C6179">
            <v>114</v>
          </cell>
          <cell r="D6179" t="str">
            <v xml:space="preserve">GREENFIELD                   </v>
          </cell>
          <cell r="E6179">
            <v>0</v>
          </cell>
          <cell r="G6179">
            <v>8345</v>
          </cell>
          <cell r="H6179" t="str">
            <v>Curriculum Directors  (Supervisory) (2110)</v>
          </cell>
          <cell r="I6179">
            <v>104871</v>
          </cell>
          <cell r="J6179">
            <v>170794</v>
          </cell>
          <cell r="K6179">
            <v>275665</v>
          </cell>
          <cell r="L6179">
            <v>0.91649354586271148</v>
          </cell>
          <cell r="M6179">
            <v>148.70266479663394</v>
          </cell>
        </row>
        <row r="6180">
          <cell r="A6180">
            <v>6178</v>
          </cell>
          <cell r="B6180">
            <v>16</v>
          </cell>
          <cell r="C6180">
            <v>114</v>
          </cell>
          <cell r="D6180" t="str">
            <v xml:space="preserve">GREENFIELD                   </v>
          </cell>
          <cell r="E6180">
            <v>0</v>
          </cell>
          <cell r="G6180">
            <v>8350</v>
          </cell>
          <cell r="H6180" t="str">
            <v>Department Heads  (Non-Supervisory) (2120)</v>
          </cell>
          <cell r="I6180">
            <v>0</v>
          </cell>
          <cell r="J6180">
            <v>162264</v>
          </cell>
          <cell r="K6180">
            <v>162264</v>
          </cell>
          <cell r="L6180">
            <v>0.53947330537379434</v>
          </cell>
          <cell r="M6180">
            <v>87.530477937210051</v>
          </cell>
        </row>
        <row r="6181">
          <cell r="A6181">
            <v>6179</v>
          </cell>
          <cell r="B6181">
            <v>17</v>
          </cell>
          <cell r="C6181">
            <v>114</v>
          </cell>
          <cell r="D6181" t="str">
            <v xml:space="preserve">GREENFIELD                   </v>
          </cell>
          <cell r="E6181">
            <v>0</v>
          </cell>
          <cell r="G6181">
            <v>8355</v>
          </cell>
          <cell r="H6181" t="str">
            <v>School Leadership-Building (2210)</v>
          </cell>
          <cell r="I6181">
            <v>852779</v>
          </cell>
          <cell r="J6181">
            <v>203539</v>
          </cell>
          <cell r="K6181">
            <v>1056318</v>
          </cell>
          <cell r="L6181">
            <v>3.5119025969151241</v>
          </cell>
          <cell r="M6181">
            <v>569.81227748408674</v>
          </cell>
        </row>
        <row r="6182">
          <cell r="A6182">
            <v>6180</v>
          </cell>
          <cell r="B6182">
            <v>18</v>
          </cell>
          <cell r="C6182">
            <v>114</v>
          </cell>
          <cell r="D6182" t="str">
            <v xml:space="preserve">GREENFIELD                   </v>
          </cell>
          <cell r="E6182">
            <v>0</v>
          </cell>
          <cell r="G6182">
            <v>8360</v>
          </cell>
          <cell r="H6182" t="str">
            <v>Curriculum Leaders/Dept Heads-Building Level (2220)</v>
          </cell>
          <cell r="I6182">
            <v>30019</v>
          </cell>
          <cell r="J6182">
            <v>0</v>
          </cell>
          <cell r="K6182">
            <v>30019</v>
          </cell>
          <cell r="L6182">
            <v>9.9803093440417656E-2</v>
          </cell>
          <cell r="M6182">
            <v>16.193224727586578</v>
          </cell>
        </row>
        <row r="6183">
          <cell r="A6183">
            <v>6181</v>
          </cell>
          <cell r="B6183">
            <v>19</v>
          </cell>
          <cell r="C6183">
            <v>114</v>
          </cell>
          <cell r="D6183" t="str">
            <v xml:space="preserve">GREENFIELD                   </v>
          </cell>
          <cell r="E6183">
            <v>0</v>
          </cell>
          <cell r="G6183">
            <v>8365</v>
          </cell>
          <cell r="H6183" t="str">
            <v>Building Technology (2250)</v>
          </cell>
          <cell r="I6183">
            <v>0</v>
          </cell>
          <cell r="J6183">
            <v>0</v>
          </cell>
          <cell r="K6183">
            <v>0</v>
          </cell>
          <cell r="L6183">
            <v>0</v>
          </cell>
          <cell r="M6183">
            <v>0</v>
          </cell>
        </row>
        <row r="6184">
          <cell r="A6184">
            <v>6182</v>
          </cell>
          <cell r="B6184">
            <v>20</v>
          </cell>
          <cell r="C6184">
            <v>114</v>
          </cell>
          <cell r="D6184" t="str">
            <v xml:space="preserve">GREENFIELD                   </v>
          </cell>
          <cell r="E6184">
            <v>0</v>
          </cell>
          <cell r="G6184">
            <v>8380</v>
          </cell>
          <cell r="H6184" t="str">
            <v>Instructional Coordinators and Team Leaders (2315)</v>
          </cell>
          <cell r="I6184">
            <v>0</v>
          </cell>
          <cell r="J6184">
            <v>22662</v>
          </cell>
          <cell r="K6184">
            <v>22662</v>
          </cell>
          <cell r="L6184">
            <v>7.5343539210058472E-2</v>
          </cell>
          <cell r="M6184">
            <v>12.224619700075522</v>
          </cell>
        </row>
        <row r="6185">
          <cell r="A6185">
            <v>6183</v>
          </cell>
          <cell r="B6185">
            <v>21</v>
          </cell>
          <cell r="C6185">
            <v>114</v>
          </cell>
          <cell r="D6185" t="str">
            <v xml:space="preserve">GREENFIELD                   </v>
          </cell>
          <cell r="E6185">
            <v>6</v>
          </cell>
          <cell r="F6185" t="str">
            <v>Classroom and Specialist Teachers</v>
          </cell>
          <cell r="I6185">
            <v>6643471</v>
          </cell>
          <cell r="J6185">
            <v>2195732</v>
          </cell>
          <cell r="K6185">
            <v>8839203</v>
          </cell>
          <cell r="L6185">
            <v>29.387381423359209</v>
          </cell>
          <cell r="M6185">
            <v>4768.1535224943364</v>
          </cell>
        </row>
        <row r="6186">
          <cell r="A6186">
            <v>6184</v>
          </cell>
          <cell r="B6186">
            <v>22</v>
          </cell>
          <cell r="C6186">
            <v>114</v>
          </cell>
          <cell r="D6186" t="str">
            <v xml:space="preserve">GREENFIELD                   </v>
          </cell>
          <cell r="E6186">
            <v>0</v>
          </cell>
          <cell r="G6186">
            <v>8370</v>
          </cell>
          <cell r="H6186" t="str">
            <v>Teachers, Classroom (2305)</v>
          </cell>
          <cell r="I6186">
            <v>5916412</v>
          </cell>
          <cell r="J6186">
            <v>2154197</v>
          </cell>
          <cell r="K6186">
            <v>8070609</v>
          </cell>
          <cell r="L6186">
            <v>26.832064497420824</v>
          </cell>
          <cell r="M6186">
            <v>4353.5489265292908</v>
          </cell>
        </row>
        <row r="6187">
          <cell r="A6187">
            <v>6185</v>
          </cell>
          <cell r="B6187">
            <v>23</v>
          </cell>
          <cell r="C6187">
            <v>114</v>
          </cell>
          <cell r="D6187" t="str">
            <v xml:space="preserve">GREENFIELD                   </v>
          </cell>
          <cell r="E6187">
            <v>0</v>
          </cell>
          <cell r="G6187">
            <v>8375</v>
          </cell>
          <cell r="H6187" t="str">
            <v>Teachers, Specialists  (2310)</v>
          </cell>
          <cell r="I6187">
            <v>727059</v>
          </cell>
          <cell r="J6187">
            <v>41535</v>
          </cell>
          <cell r="K6187">
            <v>768594</v>
          </cell>
          <cell r="L6187">
            <v>2.555316925938385</v>
          </cell>
          <cell r="M6187">
            <v>414.60459596504478</v>
          </cell>
        </row>
        <row r="6188">
          <cell r="A6188">
            <v>6186</v>
          </cell>
          <cell r="B6188">
            <v>24</v>
          </cell>
          <cell r="C6188">
            <v>114</v>
          </cell>
          <cell r="D6188" t="str">
            <v xml:space="preserve">GREENFIELD                   </v>
          </cell>
          <cell r="E6188">
            <v>7</v>
          </cell>
          <cell r="F6188" t="str">
            <v>Other Teaching Services</v>
          </cell>
          <cell r="I6188">
            <v>1544591</v>
          </cell>
          <cell r="J6188">
            <v>446214</v>
          </cell>
          <cell r="K6188">
            <v>1990805</v>
          </cell>
          <cell r="L6188">
            <v>6.6187580344665271</v>
          </cell>
          <cell r="M6188">
            <v>1073.9049519905061</v>
          </cell>
        </row>
        <row r="6189">
          <cell r="A6189">
            <v>6187</v>
          </cell>
          <cell r="B6189">
            <v>25</v>
          </cell>
          <cell r="C6189">
            <v>114</v>
          </cell>
          <cell r="D6189" t="str">
            <v xml:space="preserve">GREENFIELD                   </v>
          </cell>
          <cell r="E6189">
            <v>0</v>
          </cell>
          <cell r="G6189">
            <v>8385</v>
          </cell>
          <cell r="H6189" t="str">
            <v>Medical/ Therapeutic Services (2320)</v>
          </cell>
          <cell r="I6189">
            <v>208475</v>
          </cell>
          <cell r="J6189">
            <v>0</v>
          </cell>
          <cell r="K6189">
            <v>208475</v>
          </cell>
          <cell r="L6189">
            <v>0.69310936090446296</v>
          </cell>
          <cell r="M6189">
            <v>112.45819397993311</v>
          </cell>
        </row>
        <row r="6190">
          <cell r="A6190">
            <v>6188</v>
          </cell>
          <cell r="B6190">
            <v>26</v>
          </cell>
          <cell r="C6190">
            <v>114</v>
          </cell>
          <cell r="D6190" t="str">
            <v xml:space="preserve">GREENFIELD                   </v>
          </cell>
          <cell r="E6190">
            <v>0</v>
          </cell>
          <cell r="G6190">
            <v>8390</v>
          </cell>
          <cell r="H6190" t="str">
            <v>Substitute Teachers (2325)</v>
          </cell>
          <cell r="I6190">
            <v>203901</v>
          </cell>
          <cell r="J6190">
            <v>0</v>
          </cell>
          <cell r="K6190">
            <v>203901</v>
          </cell>
          <cell r="L6190">
            <v>0.6779023470333656</v>
          </cell>
          <cell r="M6190">
            <v>109.99082964721114</v>
          </cell>
        </row>
        <row r="6191">
          <cell r="A6191">
            <v>6189</v>
          </cell>
          <cell r="B6191">
            <v>27</v>
          </cell>
          <cell r="C6191">
            <v>114</v>
          </cell>
          <cell r="D6191" t="str">
            <v xml:space="preserve">GREENFIELD                   </v>
          </cell>
          <cell r="E6191">
            <v>0</v>
          </cell>
          <cell r="G6191">
            <v>8395</v>
          </cell>
          <cell r="H6191" t="str">
            <v>Non-Clerical Paraprofs./Instructional Assistants (2330)</v>
          </cell>
          <cell r="I6191">
            <v>1132215</v>
          </cell>
          <cell r="J6191">
            <v>446214</v>
          </cell>
          <cell r="K6191">
            <v>1578429</v>
          </cell>
          <cell r="L6191">
            <v>5.2477463265286985</v>
          </cell>
          <cell r="M6191">
            <v>851.45592836336175</v>
          </cell>
        </row>
        <row r="6192">
          <cell r="A6192">
            <v>6190</v>
          </cell>
          <cell r="B6192">
            <v>28</v>
          </cell>
          <cell r="C6192">
            <v>114</v>
          </cell>
          <cell r="D6192" t="str">
            <v xml:space="preserve">GREENFIELD                   </v>
          </cell>
          <cell r="E6192">
            <v>0</v>
          </cell>
          <cell r="G6192">
            <v>8400</v>
          </cell>
          <cell r="H6192" t="str">
            <v>Librarians and Media Center Directors (2340)</v>
          </cell>
          <cell r="I6192">
            <v>0</v>
          </cell>
          <cell r="J6192">
            <v>0</v>
          </cell>
          <cell r="K6192">
            <v>0</v>
          </cell>
          <cell r="L6192">
            <v>0</v>
          </cell>
          <cell r="M6192">
            <v>0</v>
          </cell>
        </row>
        <row r="6193">
          <cell r="A6193">
            <v>6191</v>
          </cell>
          <cell r="B6193">
            <v>29</v>
          </cell>
          <cell r="C6193">
            <v>114</v>
          </cell>
          <cell r="D6193" t="str">
            <v xml:space="preserve">GREENFIELD                   </v>
          </cell>
          <cell r="E6193">
            <v>8</v>
          </cell>
          <cell r="F6193" t="str">
            <v>Professional Development</v>
          </cell>
          <cell r="I6193">
            <v>29422</v>
          </cell>
          <cell r="J6193">
            <v>105334</v>
          </cell>
          <cell r="K6193">
            <v>134756</v>
          </cell>
          <cell r="L6193">
            <v>0.44801844364092486</v>
          </cell>
          <cell r="M6193">
            <v>72.691768259790706</v>
          </cell>
        </row>
        <row r="6194">
          <cell r="A6194">
            <v>6192</v>
          </cell>
          <cell r="B6194">
            <v>30</v>
          </cell>
          <cell r="C6194">
            <v>114</v>
          </cell>
          <cell r="D6194" t="str">
            <v xml:space="preserve">GREENFIELD                   </v>
          </cell>
          <cell r="E6194">
            <v>0</v>
          </cell>
          <cell r="G6194">
            <v>8405</v>
          </cell>
          <cell r="H6194" t="str">
            <v>Professional Development Leadership (2351)</v>
          </cell>
          <cell r="I6194">
            <v>0</v>
          </cell>
          <cell r="J6194">
            <v>5300</v>
          </cell>
          <cell r="K6194">
            <v>5300</v>
          </cell>
          <cell r="L6194">
            <v>1.7620720051774331E-2</v>
          </cell>
          <cell r="M6194">
            <v>2.8589923400582586</v>
          </cell>
        </row>
        <row r="6195">
          <cell r="A6195">
            <v>6193</v>
          </cell>
          <cell r="B6195">
            <v>31</v>
          </cell>
          <cell r="C6195">
            <v>114</v>
          </cell>
          <cell r="D6195" t="str">
            <v xml:space="preserve">GREENFIELD                   </v>
          </cell>
          <cell r="E6195">
            <v>0</v>
          </cell>
          <cell r="G6195">
            <v>8410</v>
          </cell>
          <cell r="H6195" t="str">
            <v>Teacher/Instructional Staff-Professional Days (2353)</v>
          </cell>
          <cell r="I6195">
            <v>0</v>
          </cell>
          <cell r="J6195">
            <v>0</v>
          </cell>
          <cell r="K6195">
            <v>0</v>
          </cell>
          <cell r="L6195">
            <v>0</v>
          </cell>
          <cell r="M6195">
            <v>0</v>
          </cell>
        </row>
        <row r="6196">
          <cell r="A6196">
            <v>6194</v>
          </cell>
          <cell r="B6196">
            <v>32</v>
          </cell>
          <cell r="C6196">
            <v>114</v>
          </cell>
          <cell r="D6196" t="str">
            <v xml:space="preserve">GREENFIELD                   </v>
          </cell>
          <cell r="E6196">
            <v>0</v>
          </cell>
          <cell r="G6196">
            <v>8415</v>
          </cell>
          <cell r="H6196" t="str">
            <v>Substitutes for Instructional Staff at Prof. Dev. (2355)</v>
          </cell>
          <cell r="I6196">
            <v>0</v>
          </cell>
          <cell r="J6196">
            <v>0</v>
          </cell>
          <cell r="K6196">
            <v>0</v>
          </cell>
          <cell r="L6196">
            <v>0</v>
          </cell>
          <cell r="M6196">
            <v>0</v>
          </cell>
        </row>
        <row r="6197">
          <cell r="A6197">
            <v>6195</v>
          </cell>
          <cell r="B6197">
            <v>33</v>
          </cell>
          <cell r="C6197">
            <v>114</v>
          </cell>
          <cell r="D6197" t="str">
            <v xml:space="preserve">GREENFIELD                   </v>
          </cell>
          <cell r="E6197">
            <v>0</v>
          </cell>
          <cell r="G6197">
            <v>8420</v>
          </cell>
          <cell r="H6197" t="str">
            <v>Prof. Dev.  Stipends, Providers and Expenses (2357)</v>
          </cell>
          <cell r="I6197">
            <v>29422</v>
          </cell>
          <cell r="J6197">
            <v>100034</v>
          </cell>
          <cell r="K6197">
            <v>129456</v>
          </cell>
          <cell r="L6197">
            <v>0.43039772358915052</v>
          </cell>
          <cell r="M6197">
            <v>69.832775919732441</v>
          </cell>
        </row>
        <row r="6198">
          <cell r="A6198">
            <v>6196</v>
          </cell>
          <cell r="B6198">
            <v>34</v>
          </cell>
          <cell r="C6198">
            <v>114</v>
          </cell>
          <cell r="D6198" t="str">
            <v xml:space="preserve">GREENFIELD                   </v>
          </cell>
          <cell r="E6198">
            <v>9</v>
          </cell>
          <cell r="F6198" t="str">
            <v>Instructional Materials, Equipment and Technology</v>
          </cell>
          <cell r="I6198">
            <v>274795</v>
          </cell>
          <cell r="J6198">
            <v>2181242</v>
          </cell>
          <cell r="K6198">
            <v>2456037</v>
          </cell>
          <cell r="L6198">
            <v>8.165498191282957</v>
          </cell>
          <cell r="M6198">
            <v>1324.8662207357859</v>
          </cell>
        </row>
        <row r="6199">
          <cell r="A6199">
            <v>6197</v>
          </cell>
          <cell r="B6199">
            <v>35</v>
          </cell>
          <cell r="C6199">
            <v>114</v>
          </cell>
          <cell r="D6199" t="str">
            <v xml:space="preserve">GREENFIELD                   </v>
          </cell>
          <cell r="E6199">
            <v>0</v>
          </cell>
          <cell r="G6199">
            <v>8425</v>
          </cell>
          <cell r="H6199" t="str">
            <v>Textbooks &amp; Related Software/Media/Materials (2410)</v>
          </cell>
          <cell r="I6199">
            <v>28232</v>
          </cell>
          <cell r="J6199">
            <v>2169</v>
          </cell>
          <cell r="K6199">
            <v>30401</v>
          </cell>
          <cell r="L6199">
            <v>0.1010731151498097</v>
          </cell>
          <cell r="M6199">
            <v>16.399287949077571</v>
          </cell>
        </row>
        <row r="6200">
          <cell r="A6200">
            <v>6198</v>
          </cell>
          <cell r="B6200">
            <v>36</v>
          </cell>
          <cell r="C6200">
            <v>114</v>
          </cell>
          <cell r="D6200" t="str">
            <v xml:space="preserve">GREENFIELD                   </v>
          </cell>
          <cell r="E6200">
            <v>0</v>
          </cell>
          <cell r="G6200">
            <v>8430</v>
          </cell>
          <cell r="H6200" t="str">
            <v>Other Instructional Materials (2415)</v>
          </cell>
          <cell r="I6200">
            <v>116672</v>
          </cell>
          <cell r="J6200">
            <v>131477</v>
          </cell>
          <cell r="K6200">
            <v>248149</v>
          </cell>
          <cell r="L6200">
            <v>0.82501208681655624</v>
          </cell>
          <cell r="M6200">
            <v>133.85963965907865</v>
          </cell>
        </row>
        <row r="6201">
          <cell r="A6201">
            <v>6199</v>
          </cell>
          <cell r="B6201">
            <v>37</v>
          </cell>
          <cell r="C6201">
            <v>114</v>
          </cell>
          <cell r="D6201" t="str">
            <v xml:space="preserve">GREENFIELD                   </v>
          </cell>
          <cell r="E6201">
            <v>0</v>
          </cell>
          <cell r="G6201">
            <v>8435</v>
          </cell>
          <cell r="H6201" t="str">
            <v>Instructional Equipment (2420)</v>
          </cell>
          <cell r="I6201">
            <v>0</v>
          </cell>
          <cell r="J6201">
            <v>0</v>
          </cell>
          <cell r="K6201">
            <v>0</v>
          </cell>
          <cell r="L6201">
            <v>0</v>
          </cell>
          <cell r="M6201">
            <v>0</v>
          </cell>
        </row>
        <row r="6202">
          <cell r="A6202">
            <v>6200</v>
          </cell>
          <cell r="B6202">
            <v>38</v>
          </cell>
          <cell r="C6202">
            <v>114</v>
          </cell>
          <cell r="D6202" t="str">
            <v xml:space="preserve">GREENFIELD                   </v>
          </cell>
          <cell r="E6202">
            <v>0</v>
          </cell>
          <cell r="G6202">
            <v>8440</v>
          </cell>
          <cell r="H6202" t="str">
            <v>General Supplies (2430)</v>
          </cell>
          <cell r="I6202">
            <v>5362</v>
          </cell>
          <cell r="J6202">
            <v>29815</v>
          </cell>
          <cell r="K6202">
            <v>35177</v>
          </cell>
          <cell r="L6202">
            <v>0.11695171118137086</v>
          </cell>
          <cell r="M6202">
            <v>18.975617650231957</v>
          </cell>
        </row>
        <row r="6203">
          <cell r="A6203">
            <v>6201</v>
          </cell>
          <cell r="B6203">
            <v>39</v>
          </cell>
          <cell r="C6203">
            <v>114</v>
          </cell>
          <cell r="D6203" t="str">
            <v xml:space="preserve">GREENFIELD                   </v>
          </cell>
          <cell r="E6203">
            <v>0</v>
          </cell>
          <cell r="G6203">
            <v>8445</v>
          </cell>
          <cell r="H6203" t="str">
            <v>Other Instructional Services (2440)</v>
          </cell>
          <cell r="I6203">
            <v>118610</v>
          </cell>
          <cell r="J6203">
            <v>1908011</v>
          </cell>
          <cell r="K6203">
            <v>2026621</v>
          </cell>
          <cell r="L6203">
            <v>6.7378342060465934</v>
          </cell>
          <cell r="M6203">
            <v>1093.225267019096</v>
          </cell>
        </row>
        <row r="6204">
          <cell r="A6204">
            <v>6202</v>
          </cell>
          <cell r="B6204">
            <v>40</v>
          </cell>
          <cell r="C6204">
            <v>114</v>
          </cell>
          <cell r="D6204" t="str">
            <v xml:space="preserve">GREENFIELD                   </v>
          </cell>
          <cell r="E6204">
            <v>0</v>
          </cell>
          <cell r="G6204">
            <v>8450</v>
          </cell>
          <cell r="H6204" t="str">
            <v>Classroom Instructional Technology (2451)</v>
          </cell>
          <cell r="I6204">
            <v>5919</v>
          </cell>
          <cell r="J6204">
            <v>109770</v>
          </cell>
          <cell r="K6204">
            <v>115689</v>
          </cell>
          <cell r="L6204">
            <v>0.38462707208862651</v>
          </cell>
          <cell r="M6204">
            <v>62.406408458301868</v>
          </cell>
        </row>
        <row r="6205">
          <cell r="A6205">
            <v>6203</v>
          </cell>
          <cell r="B6205">
            <v>41</v>
          </cell>
          <cell r="C6205">
            <v>114</v>
          </cell>
          <cell r="D6205" t="str">
            <v xml:space="preserve">GREENFIELD                   </v>
          </cell>
          <cell r="E6205">
            <v>0</v>
          </cell>
          <cell r="G6205">
            <v>8455</v>
          </cell>
          <cell r="H6205" t="str">
            <v>Other Instructional Hardware  (2453)</v>
          </cell>
          <cell r="I6205">
            <v>0</v>
          </cell>
          <cell r="J6205">
            <v>0</v>
          </cell>
          <cell r="K6205">
            <v>0</v>
          </cell>
          <cell r="L6205">
            <v>0</v>
          </cell>
          <cell r="M6205">
            <v>0</v>
          </cell>
        </row>
        <row r="6206">
          <cell r="A6206">
            <v>6204</v>
          </cell>
          <cell r="B6206">
            <v>42</v>
          </cell>
          <cell r="C6206">
            <v>114</v>
          </cell>
          <cell r="D6206" t="str">
            <v xml:space="preserve">GREENFIELD                   </v>
          </cell>
          <cell r="E6206">
            <v>0</v>
          </cell>
          <cell r="G6206">
            <v>8460</v>
          </cell>
          <cell r="H6206" t="str">
            <v>Instructional Software (2455)</v>
          </cell>
          <cell r="I6206">
            <v>0</v>
          </cell>
          <cell r="J6206">
            <v>0</v>
          </cell>
          <cell r="K6206">
            <v>0</v>
          </cell>
          <cell r="L6206">
            <v>0</v>
          </cell>
          <cell r="M6206">
            <v>0</v>
          </cell>
        </row>
        <row r="6207">
          <cell r="A6207">
            <v>6205</v>
          </cell>
          <cell r="B6207">
            <v>43</v>
          </cell>
          <cell r="C6207">
            <v>114</v>
          </cell>
          <cell r="D6207" t="str">
            <v xml:space="preserve">GREENFIELD                   </v>
          </cell>
          <cell r="E6207">
            <v>10</v>
          </cell>
          <cell r="F6207" t="str">
            <v>Guidance, Counseling and Testing</v>
          </cell>
          <cell r="I6207">
            <v>194296</v>
          </cell>
          <cell r="J6207">
            <v>20798</v>
          </cell>
          <cell r="K6207">
            <v>215094</v>
          </cell>
          <cell r="L6207">
            <v>0.7151153129842166</v>
          </cell>
          <cell r="M6207">
            <v>116.02869780990399</v>
          </cell>
        </row>
        <row r="6208">
          <cell r="A6208">
            <v>6206</v>
          </cell>
          <cell r="B6208">
            <v>44</v>
          </cell>
          <cell r="C6208">
            <v>114</v>
          </cell>
          <cell r="D6208" t="str">
            <v xml:space="preserve">GREENFIELD                   </v>
          </cell>
          <cell r="E6208">
            <v>0</v>
          </cell>
          <cell r="G6208">
            <v>8465</v>
          </cell>
          <cell r="H6208" t="str">
            <v>Guidance and Adjustment Counselors (2710)</v>
          </cell>
          <cell r="I6208">
            <v>194215</v>
          </cell>
          <cell r="J6208">
            <v>0</v>
          </cell>
          <cell r="K6208">
            <v>194215</v>
          </cell>
          <cell r="L6208">
            <v>0.64569964997270779</v>
          </cell>
          <cell r="M6208">
            <v>104.76588628762542</v>
          </cell>
        </row>
        <row r="6209">
          <cell r="A6209">
            <v>6207</v>
          </cell>
          <cell r="B6209">
            <v>45</v>
          </cell>
          <cell r="C6209">
            <v>114</v>
          </cell>
          <cell r="D6209" t="str">
            <v xml:space="preserve">GREENFIELD                   </v>
          </cell>
          <cell r="E6209">
            <v>0</v>
          </cell>
          <cell r="G6209">
            <v>8470</v>
          </cell>
          <cell r="H6209" t="str">
            <v>Testing and Assessment (2720)</v>
          </cell>
          <cell r="I6209">
            <v>81</v>
          </cell>
          <cell r="J6209">
            <v>20798</v>
          </cell>
          <cell r="K6209">
            <v>20879</v>
          </cell>
          <cell r="L6209">
            <v>6.9415663011508727E-2</v>
          </cell>
          <cell r="M6209">
            <v>11.262811522278563</v>
          </cell>
        </row>
        <row r="6210">
          <cell r="A6210">
            <v>6208</v>
          </cell>
          <cell r="B6210">
            <v>46</v>
          </cell>
          <cell r="C6210">
            <v>114</v>
          </cell>
          <cell r="D6210" t="str">
            <v xml:space="preserve">GREENFIELD                   </v>
          </cell>
          <cell r="E6210">
            <v>0</v>
          </cell>
          <cell r="G6210">
            <v>8475</v>
          </cell>
          <cell r="H6210" t="str">
            <v>Psychological Services (2800)</v>
          </cell>
          <cell r="I6210">
            <v>0</v>
          </cell>
          <cell r="J6210">
            <v>0</v>
          </cell>
          <cell r="K6210">
            <v>0</v>
          </cell>
          <cell r="L6210">
            <v>0</v>
          </cell>
          <cell r="M6210">
            <v>0</v>
          </cell>
        </row>
        <row r="6211">
          <cell r="A6211">
            <v>6209</v>
          </cell>
          <cell r="B6211">
            <v>47</v>
          </cell>
          <cell r="C6211">
            <v>114</v>
          </cell>
          <cell r="D6211" t="str">
            <v xml:space="preserve">GREENFIELD                   </v>
          </cell>
          <cell r="E6211">
            <v>11</v>
          </cell>
          <cell r="F6211" t="str">
            <v>Pupil Services</v>
          </cell>
          <cell r="I6211">
            <v>983442</v>
          </cell>
          <cell r="J6211">
            <v>1020743</v>
          </cell>
          <cell r="K6211">
            <v>2004185</v>
          </cell>
          <cell r="L6211">
            <v>6.663242040936856</v>
          </cell>
          <cell r="M6211">
            <v>1081.1225590678607</v>
          </cell>
        </row>
        <row r="6212">
          <cell r="A6212">
            <v>6210</v>
          </cell>
          <cell r="B6212">
            <v>48</v>
          </cell>
          <cell r="C6212">
            <v>114</v>
          </cell>
          <cell r="D6212" t="str">
            <v xml:space="preserve">GREENFIELD                   </v>
          </cell>
          <cell r="E6212">
            <v>0</v>
          </cell>
          <cell r="G6212">
            <v>8485</v>
          </cell>
          <cell r="H6212" t="str">
            <v>Attendance and Parent Liaison Services (3100)</v>
          </cell>
          <cell r="I6212">
            <v>0</v>
          </cell>
          <cell r="J6212">
            <v>0</v>
          </cell>
          <cell r="K6212">
            <v>0</v>
          </cell>
          <cell r="L6212">
            <v>0</v>
          </cell>
          <cell r="M6212">
            <v>0</v>
          </cell>
        </row>
        <row r="6213">
          <cell r="A6213">
            <v>6211</v>
          </cell>
          <cell r="B6213">
            <v>49</v>
          </cell>
          <cell r="C6213">
            <v>114</v>
          </cell>
          <cell r="D6213" t="str">
            <v xml:space="preserve">GREENFIELD                   </v>
          </cell>
          <cell r="E6213">
            <v>0</v>
          </cell>
          <cell r="G6213">
            <v>8490</v>
          </cell>
          <cell r="H6213" t="str">
            <v>Medical/Health Services (3200)</v>
          </cell>
          <cell r="I6213">
            <v>277387</v>
          </cell>
          <cell r="J6213">
            <v>0</v>
          </cell>
          <cell r="K6213">
            <v>277387</v>
          </cell>
          <cell r="L6213">
            <v>0.92221861754745771</v>
          </cell>
          <cell r="M6213">
            <v>149.63156759089438</v>
          </cell>
        </row>
        <row r="6214">
          <cell r="A6214">
            <v>6212</v>
          </cell>
          <cell r="B6214">
            <v>50</v>
          </cell>
          <cell r="C6214">
            <v>114</v>
          </cell>
          <cell r="D6214" t="str">
            <v xml:space="preserve">GREENFIELD                   </v>
          </cell>
          <cell r="E6214">
            <v>0</v>
          </cell>
          <cell r="G6214">
            <v>8495</v>
          </cell>
          <cell r="H6214" t="str">
            <v>In-District Transportation (3300)</v>
          </cell>
          <cell r="I6214">
            <v>473196</v>
          </cell>
          <cell r="J6214">
            <v>52901</v>
          </cell>
          <cell r="K6214">
            <v>526097</v>
          </cell>
          <cell r="L6214">
            <v>1.7490958409581736</v>
          </cell>
          <cell r="M6214">
            <v>283.79382889200559</v>
          </cell>
        </row>
        <row r="6215">
          <cell r="A6215">
            <v>6213</v>
          </cell>
          <cell r="B6215">
            <v>51</v>
          </cell>
          <cell r="C6215">
            <v>114</v>
          </cell>
          <cell r="D6215" t="str">
            <v xml:space="preserve">GREENFIELD                   </v>
          </cell>
          <cell r="E6215">
            <v>0</v>
          </cell>
          <cell r="G6215">
            <v>8500</v>
          </cell>
          <cell r="H6215" t="str">
            <v>Food Salaries and Other Expenses (3400)</v>
          </cell>
          <cell r="I6215">
            <v>0</v>
          </cell>
          <cell r="J6215">
            <v>909736</v>
          </cell>
          <cell r="K6215">
            <v>909736</v>
          </cell>
          <cell r="L6215">
            <v>3.0245666749096172</v>
          </cell>
          <cell r="M6215">
            <v>490.7411802783472</v>
          </cell>
        </row>
        <row r="6216">
          <cell r="A6216">
            <v>6214</v>
          </cell>
          <cell r="B6216">
            <v>52</v>
          </cell>
          <cell r="C6216">
            <v>114</v>
          </cell>
          <cell r="D6216" t="str">
            <v xml:space="preserve">GREENFIELD                   </v>
          </cell>
          <cell r="E6216">
            <v>0</v>
          </cell>
          <cell r="G6216">
            <v>8505</v>
          </cell>
          <cell r="H6216" t="str">
            <v>Athletics (3510)</v>
          </cell>
          <cell r="I6216">
            <v>198451</v>
          </cell>
          <cell r="J6216">
            <v>31603</v>
          </cell>
          <cell r="K6216">
            <v>230054</v>
          </cell>
          <cell r="L6216">
            <v>0.76485228882847012</v>
          </cell>
          <cell r="M6216">
            <v>124.09860826410616</v>
          </cell>
        </row>
        <row r="6217">
          <cell r="A6217">
            <v>6215</v>
          </cell>
          <cell r="B6217">
            <v>53</v>
          </cell>
          <cell r="C6217">
            <v>114</v>
          </cell>
          <cell r="D6217" t="str">
            <v xml:space="preserve">GREENFIELD                   </v>
          </cell>
          <cell r="E6217">
            <v>0</v>
          </cell>
          <cell r="G6217">
            <v>8510</v>
          </cell>
          <cell r="H6217" t="str">
            <v>Other Student Body Activities (3520)</v>
          </cell>
          <cell r="I6217">
            <v>34408</v>
          </cell>
          <cell r="J6217">
            <v>26503</v>
          </cell>
          <cell r="K6217">
            <v>60911</v>
          </cell>
          <cell r="L6217">
            <v>0.20250861869313702</v>
          </cell>
          <cell r="M6217">
            <v>32.857374042507281</v>
          </cell>
        </row>
        <row r="6218">
          <cell r="A6218">
            <v>6216</v>
          </cell>
          <cell r="B6218">
            <v>54</v>
          </cell>
          <cell r="C6218">
            <v>114</v>
          </cell>
          <cell r="D6218" t="str">
            <v xml:space="preserve">GREENFIELD                   </v>
          </cell>
          <cell r="E6218">
            <v>0</v>
          </cell>
          <cell r="G6218">
            <v>8515</v>
          </cell>
          <cell r="H6218" t="str">
            <v>School Security  (3600)</v>
          </cell>
          <cell r="I6218">
            <v>0</v>
          </cell>
          <cell r="J6218">
            <v>0</v>
          </cell>
          <cell r="K6218">
            <v>0</v>
          </cell>
          <cell r="L6218">
            <v>0</v>
          </cell>
          <cell r="M6218">
            <v>0</v>
          </cell>
        </row>
        <row r="6219">
          <cell r="A6219">
            <v>6217</v>
          </cell>
          <cell r="B6219">
            <v>55</v>
          </cell>
          <cell r="C6219">
            <v>114</v>
          </cell>
          <cell r="D6219" t="str">
            <v xml:space="preserve">GREENFIELD                   </v>
          </cell>
          <cell r="E6219">
            <v>12</v>
          </cell>
          <cell r="F6219" t="str">
            <v>Operations and Maintenance</v>
          </cell>
          <cell r="I6219">
            <v>2200853</v>
          </cell>
          <cell r="J6219">
            <v>31738</v>
          </cell>
          <cell r="K6219">
            <v>2232591</v>
          </cell>
          <cell r="L6219">
            <v>7.4226152832284722</v>
          </cell>
          <cell r="M6219">
            <v>1204.3321825439639</v>
          </cell>
        </row>
        <row r="6220">
          <cell r="A6220">
            <v>6218</v>
          </cell>
          <cell r="B6220">
            <v>56</v>
          </cell>
          <cell r="C6220">
            <v>114</v>
          </cell>
          <cell r="D6220" t="str">
            <v xml:space="preserve">GREENFIELD                   </v>
          </cell>
          <cell r="E6220">
            <v>0</v>
          </cell>
          <cell r="G6220">
            <v>8520</v>
          </cell>
          <cell r="H6220" t="str">
            <v>Custodial Services (4110)</v>
          </cell>
          <cell r="I6220">
            <v>530288</v>
          </cell>
          <cell r="J6220">
            <v>9700</v>
          </cell>
          <cell r="K6220">
            <v>539988</v>
          </cell>
          <cell r="L6220">
            <v>1.7952787508146257</v>
          </cell>
          <cell r="M6220">
            <v>291.28708598554323</v>
          </cell>
        </row>
        <row r="6221">
          <cell r="A6221">
            <v>6219</v>
          </cell>
          <cell r="B6221">
            <v>57</v>
          </cell>
          <cell r="C6221">
            <v>114</v>
          </cell>
          <cell r="D6221" t="str">
            <v xml:space="preserve">GREENFIELD                   </v>
          </cell>
          <cell r="E6221">
            <v>0</v>
          </cell>
          <cell r="G6221">
            <v>8525</v>
          </cell>
          <cell r="H6221" t="str">
            <v>Heating of Buildings (4120)</v>
          </cell>
          <cell r="I6221">
            <v>445422</v>
          </cell>
          <cell r="J6221">
            <v>0</v>
          </cell>
          <cell r="K6221">
            <v>445422</v>
          </cell>
          <cell r="L6221">
            <v>1.4808785597927219</v>
          </cell>
          <cell r="M6221">
            <v>240.27511058366599</v>
          </cell>
        </row>
        <row r="6222">
          <cell r="A6222">
            <v>6220</v>
          </cell>
          <cell r="B6222">
            <v>58</v>
          </cell>
          <cell r="C6222">
            <v>114</v>
          </cell>
          <cell r="D6222" t="str">
            <v xml:space="preserve">GREENFIELD                   </v>
          </cell>
          <cell r="E6222">
            <v>0</v>
          </cell>
          <cell r="G6222">
            <v>8530</v>
          </cell>
          <cell r="H6222" t="str">
            <v>Utility Services (4130)</v>
          </cell>
          <cell r="I6222">
            <v>375646</v>
          </cell>
          <cell r="J6222">
            <v>0</v>
          </cell>
          <cell r="K6222">
            <v>375646</v>
          </cell>
          <cell r="L6222">
            <v>1.2488967933148718</v>
          </cell>
          <cell r="M6222">
            <v>202.63566727802353</v>
          </cell>
        </row>
        <row r="6223">
          <cell r="A6223">
            <v>6221</v>
          </cell>
          <cell r="B6223">
            <v>59</v>
          </cell>
          <cell r="C6223">
            <v>114</v>
          </cell>
          <cell r="D6223" t="str">
            <v xml:space="preserve">GREENFIELD                   </v>
          </cell>
          <cell r="E6223">
            <v>0</v>
          </cell>
          <cell r="G6223">
            <v>8535</v>
          </cell>
          <cell r="H6223" t="str">
            <v>Maintenance of Grounds (4210)</v>
          </cell>
          <cell r="I6223">
            <v>217209</v>
          </cell>
          <cell r="J6223">
            <v>0</v>
          </cell>
          <cell r="K6223">
            <v>217209</v>
          </cell>
          <cell r="L6223">
            <v>0.72214697768412273</v>
          </cell>
          <cell r="M6223">
            <v>117.16959758334232</v>
          </cell>
        </row>
        <row r="6224">
          <cell r="A6224">
            <v>6222</v>
          </cell>
          <cell r="B6224">
            <v>60</v>
          </cell>
          <cell r="C6224">
            <v>114</v>
          </cell>
          <cell r="D6224" t="str">
            <v xml:space="preserve">GREENFIELD                   </v>
          </cell>
          <cell r="E6224">
            <v>0</v>
          </cell>
          <cell r="G6224">
            <v>8540</v>
          </cell>
          <cell r="H6224" t="str">
            <v>Maintenance of Buildings (4220)</v>
          </cell>
          <cell r="I6224">
            <v>269887</v>
          </cell>
          <cell r="J6224">
            <v>16845</v>
          </cell>
          <cell r="K6224">
            <v>286732</v>
          </cell>
          <cell r="L6224">
            <v>0.95328760412931268</v>
          </cell>
          <cell r="M6224">
            <v>154.67256446218579</v>
          </cell>
        </row>
        <row r="6225">
          <cell r="A6225">
            <v>6223</v>
          </cell>
          <cell r="B6225">
            <v>61</v>
          </cell>
          <cell r="C6225">
            <v>114</v>
          </cell>
          <cell r="D6225" t="str">
            <v xml:space="preserve">GREENFIELD                   </v>
          </cell>
          <cell r="E6225">
            <v>0</v>
          </cell>
          <cell r="G6225">
            <v>8545</v>
          </cell>
          <cell r="H6225" t="str">
            <v>Building Security System (4225)</v>
          </cell>
          <cell r="I6225">
            <v>0</v>
          </cell>
          <cell r="J6225">
            <v>0</v>
          </cell>
          <cell r="K6225">
            <v>0</v>
          </cell>
          <cell r="L6225">
            <v>0</v>
          </cell>
          <cell r="M6225">
            <v>0</v>
          </cell>
        </row>
        <row r="6226">
          <cell r="A6226">
            <v>6224</v>
          </cell>
          <cell r="B6226">
            <v>62</v>
          </cell>
          <cell r="C6226">
            <v>114</v>
          </cell>
          <cell r="D6226" t="str">
            <v xml:space="preserve">GREENFIELD                   </v>
          </cell>
          <cell r="E6226">
            <v>0</v>
          </cell>
          <cell r="G6226">
            <v>8550</v>
          </cell>
          <cell r="H6226" t="str">
            <v>Maintenance of Equipment (4230)</v>
          </cell>
          <cell r="I6226">
            <v>12723</v>
          </cell>
          <cell r="J6226">
            <v>0</v>
          </cell>
          <cell r="K6226">
            <v>12723</v>
          </cell>
          <cell r="L6226">
            <v>4.2299702116740528E-2</v>
          </cell>
          <cell r="M6226">
            <v>6.8631999136907975</v>
          </cell>
        </row>
        <row r="6227">
          <cell r="A6227">
            <v>6225</v>
          </cell>
          <cell r="B6227">
            <v>63</v>
          </cell>
          <cell r="C6227">
            <v>114</v>
          </cell>
          <cell r="D6227" t="str">
            <v xml:space="preserve">GREENFIELD                   </v>
          </cell>
          <cell r="E6227">
            <v>0</v>
          </cell>
          <cell r="G6227">
            <v>8555</v>
          </cell>
          <cell r="H6227" t="str">
            <v xml:space="preserve">Extraordinary Maintenance (4300)   </v>
          </cell>
          <cell r="I6227">
            <v>55958</v>
          </cell>
          <cell r="J6227">
            <v>0</v>
          </cell>
          <cell r="K6227">
            <v>55958</v>
          </cell>
          <cell r="L6227">
            <v>0.18604155710512979</v>
          </cell>
          <cell r="M6227">
            <v>30.18556478584529</v>
          </cell>
        </row>
        <row r="6228">
          <cell r="A6228">
            <v>6226</v>
          </cell>
          <cell r="B6228">
            <v>64</v>
          </cell>
          <cell r="C6228">
            <v>114</v>
          </cell>
          <cell r="D6228" t="str">
            <v xml:space="preserve">GREENFIELD                   </v>
          </cell>
          <cell r="E6228">
            <v>0</v>
          </cell>
          <cell r="G6228">
            <v>8560</v>
          </cell>
          <cell r="H6228" t="str">
            <v>Networking and Telecommunications (4400)</v>
          </cell>
          <cell r="I6228">
            <v>270974</v>
          </cell>
          <cell r="J6228">
            <v>2725</v>
          </cell>
          <cell r="K6228">
            <v>273699</v>
          </cell>
          <cell r="L6228">
            <v>0.90995725612275136</v>
          </cell>
          <cell r="M6228">
            <v>147.64214046822744</v>
          </cell>
        </row>
        <row r="6229">
          <cell r="A6229">
            <v>6227</v>
          </cell>
          <cell r="B6229">
            <v>65</v>
          </cell>
          <cell r="C6229">
            <v>114</v>
          </cell>
          <cell r="D6229" t="str">
            <v xml:space="preserve">GREENFIELD                   </v>
          </cell>
          <cell r="E6229">
            <v>0</v>
          </cell>
          <cell r="G6229">
            <v>8565</v>
          </cell>
          <cell r="H6229" t="str">
            <v>Technology Maintenance (4450)</v>
          </cell>
          <cell r="I6229">
            <v>22746</v>
          </cell>
          <cell r="J6229">
            <v>2468</v>
          </cell>
          <cell r="K6229">
            <v>25214</v>
          </cell>
          <cell r="L6229">
            <v>8.3828082148195843E-2</v>
          </cell>
          <cell r="M6229">
            <v>13.601251483439421</v>
          </cell>
        </row>
        <row r="6230">
          <cell r="A6230">
            <v>6228</v>
          </cell>
          <cell r="B6230">
            <v>66</v>
          </cell>
          <cell r="C6230">
            <v>114</v>
          </cell>
          <cell r="D6230" t="str">
            <v xml:space="preserve">GREENFIELD                   </v>
          </cell>
          <cell r="E6230">
            <v>13</v>
          </cell>
          <cell r="F6230" t="str">
            <v>Insurance, Retirement Programs and Other</v>
          </cell>
          <cell r="I6230">
            <v>4229412</v>
          </cell>
          <cell r="J6230">
            <v>346923</v>
          </cell>
          <cell r="K6230">
            <v>4576335</v>
          </cell>
          <cell r="L6230">
            <v>15.21477696191258</v>
          </cell>
          <cell r="M6230">
            <v>2468.6239076491534</v>
          </cell>
        </row>
        <row r="6231">
          <cell r="A6231">
            <v>6229</v>
          </cell>
          <cell r="B6231">
            <v>67</v>
          </cell>
          <cell r="C6231">
            <v>114</v>
          </cell>
          <cell r="D6231" t="str">
            <v xml:space="preserve">GREENFIELD                   </v>
          </cell>
          <cell r="E6231">
            <v>0</v>
          </cell>
          <cell r="G6231">
            <v>8570</v>
          </cell>
          <cell r="H6231" t="str">
            <v>Employer Retirement Contributions (5100)</v>
          </cell>
          <cell r="I6231">
            <v>597044</v>
          </cell>
          <cell r="J6231">
            <v>126243</v>
          </cell>
          <cell r="K6231">
            <v>723287</v>
          </cell>
          <cell r="L6231">
            <v>2.4046863668089999</v>
          </cell>
          <cell r="M6231">
            <v>390.16452691768262</v>
          </cell>
        </row>
        <row r="6232">
          <cell r="A6232">
            <v>6230</v>
          </cell>
          <cell r="B6232">
            <v>68</v>
          </cell>
          <cell r="C6232">
            <v>114</v>
          </cell>
          <cell r="D6232" t="str">
            <v xml:space="preserve">GREENFIELD                   </v>
          </cell>
          <cell r="E6232">
            <v>0</v>
          </cell>
          <cell r="G6232">
            <v>8575</v>
          </cell>
          <cell r="H6232" t="str">
            <v>Insurance for Active Employees (5200)</v>
          </cell>
          <cell r="I6232">
            <v>2409082</v>
          </cell>
          <cell r="J6232">
            <v>220680</v>
          </cell>
          <cell r="K6232">
            <v>2629762</v>
          </cell>
          <cell r="L6232">
            <v>8.7430754726026727</v>
          </cell>
          <cell r="M6232">
            <v>1418.5791347502427</v>
          </cell>
        </row>
        <row r="6233">
          <cell r="A6233">
            <v>6231</v>
          </cell>
          <cell r="B6233">
            <v>69</v>
          </cell>
          <cell r="C6233">
            <v>114</v>
          </cell>
          <cell r="D6233" t="str">
            <v xml:space="preserve">GREENFIELD                   </v>
          </cell>
          <cell r="E6233">
            <v>0</v>
          </cell>
          <cell r="G6233">
            <v>8580</v>
          </cell>
          <cell r="H6233" t="str">
            <v>Insurance for Retired School Employees (5250)</v>
          </cell>
          <cell r="I6233">
            <v>1056014</v>
          </cell>
          <cell r="J6233">
            <v>0</v>
          </cell>
          <cell r="K6233">
            <v>1056014</v>
          </cell>
          <cell r="L6233">
            <v>3.5108918990102675</v>
          </cell>
          <cell r="M6233">
            <v>569.6482899989212</v>
          </cell>
        </row>
        <row r="6234">
          <cell r="A6234">
            <v>6232</v>
          </cell>
          <cell r="B6234">
            <v>70</v>
          </cell>
          <cell r="C6234">
            <v>114</v>
          </cell>
          <cell r="D6234" t="str">
            <v xml:space="preserve">GREENFIELD                   </v>
          </cell>
          <cell r="E6234">
            <v>0</v>
          </cell>
          <cell r="G6234">
            <v>8585</v>
          </cell>
          <cell r="H6234" t="str">
            <v>Other Non-Employee Insurance (5260)</v>
          </cell>
          <cell r="I6234">
            <v>76878</v>
          </cell>
          <cell r="J6234">
            <v>0</v>
          </cell>
          <cell r="K6234">
            <v>76878</v>
          </cell>
          <cell r="L6234">
            <v>0.25559353134722773</v>
          </cell>
          <cell r="M6234">
            <v>41.47049304132053</v>
          </cell>
        </row>
        <row r="6235">
          <cell r="A6235">
            <v>6233</v>
          </cell>
          <cell r="B6235">
            <v>71</v>
          </cell>
          <cell r="C6235">
            <v>114</v>
          </cell>
          <cell r="D6235" t="str">
            <v xml:space="preserve">GREENFIELD                   </v>
          </cell>
          <cell r="E6235">
            <v>0</v>
          </cell>
          <cell r="G6235">
            <v>8590</v>
          </cell>
          <cell r="H6235" t="str">
            <v xml:space="preserve">Rental Lease of Equipment (5300)   </v>
          </cell>
          <cell r="I6235">
            <v>56047</v>
          </cell>
          <cell r="J6235">
            <v>0</v>
          </cell>
          <cell r="K6235">
            <v>56047</v>
          </cell>
          <cell r="L6235">
            <v>0.18633745221543319</v>
          </cell>
          <cell r="M6235">
            <v>30.233574279857592</v>
          </cell>
        </row>
        <row r="6236">
          <cell r="A6236">
            <v>6234</v>
          </cell>
          <cell r="B6236">
            <v>72</v>
          </cell>
          <cell r="C6236">
            <v>114</v>
          </cell>
          <cell r="D6236" t="str">
            <v xml:space="preserve">GREENFIELD                   </v>
          </cell>
          <cell r="E6236">
            <v>0</v>
          </cell>
          <cell r="G6236">
            <v>8595</v>
          </cell>
          <cell r="H6236" t="str">
            <v>Rental Lease  of Buildings (5350)</v>
          </cell>
          <cell r="I6236">
            <v>0</v>
          </cell>
          <cell r="J6236">
            <v>0</v>
          </cell>
          <cell r="K6236">
            <v>0</v>
          </cell>
          <cell r="L6236">
            <v>0</v>
          </cell>
          <cell r="M6236">
            <v>0</v>
          </cell>
        </row>
        <row r="6237">
          <cell r="A6237">
            <v>6235</v>
          </cell>
          <cell r="B6237">
            <v>73</v>
          </cell>
          <cell r="C6237">
            <v>114</v>
          </cell>
          <cell r="D6237" t="str">
            <v xml:space="preserve">GREENFIELD                   </v>
          </cell>
          <cell r="E6237">
            <v>0</v>
          </cell>
          <cell r="G6237">
            <v>8600</v>
          </cell>
          <cell r="H6237" t="str">
            <v>Short Term Interest RAN's (5400)</v>
          </cell>
          <cell r="I6237">
            <v>0</v>
          </cell>
          <cell r="J6237">
            <v>0</v>
          </cell>
          <cell r="K6237">
            <v>0</v>
          </cell>
          <cell r="L6237">
            <v>0</v>
          </cell>
          <cell r="M6237">
            <v>0</v>
          </cell>
        </row>
        <row r="6238">
          <cell r="A6238">
            <v>6236</v>
          </cell>
          <cell r="B6238">
            <v>74</v>
          </cell>
          <cell r="C6238">
            <v>114</v>
          </cell>
          <cell r="D6238" t="str">
            <v xml:space="preserve">GREENFIELD                   </v>
          </cell>
          <cell r="E6238">
            <v>0</v>
          </cell>
          <cell r="G6238">
            <v>8610</v>
          </cell>
          <cell r="H6238" t="str">
            <v>Crossing Guards, Inspections, Bank Charges (5500)</v>
          </cell>
          <cell r="I6238">
            <v>34347</v>
          </cell>
          <cell r="J6238">
            <v>0</v>
          </cell>
          <cell r="K6238">
            <v>34347</v>
          </cell>
          <cell r="L6238">
            <v>0.11419223992797979</v>
          </cell>
          <cell r="M6238">
            <v>18.527888661128493</v>
          </cell>
        </row>
        <row r="6239">
          <cell r="A6239">
            <v>6237</v>
          </cell>
          <cell r="B6239">
            <v>75</v>
          </cell>
          <cell r="C6239">
            <v>114</v>
          </cell>
          <cell r="D6239" t="str">
            <v xml:space="preserve">GREENFIELD                   </v>
          </cell>
          <cell r="E6239">
            <v>14</v>
          </cell>
          <cell r="F6239" t="str">
            <v xml:space="preserve">Payments To Out-Of-District Schools </v>
          </cell>
          <cell r="I6239">
            <v>5234986</v>
          </cell>
          <cell r="J6239">
            <v>0</v>
          </cell>
          <cell r="K6239">
            <v>5234986</v>
          </cell>
          <cell r="L6239">
            <v>17.404570336029792</v>
          </cell>
          <cell r="M6239">
            <v>10214.606829268292</v>
          </cell>
        </row>
        <row r="6240">
          <cell r="A6240">
            <v>6238</v>
          </cell>
          <cell r="B6240">
            <v>76</v>
          </cell>
          <cell r="C6240">
            <v>114</v>
          </cell>
          <cell r="D6240" t="str">
            <v xml:space="preserve">GREENFIELD                   </v>
          </cell>
          <cell r="E6240">
            <v>15</v>
          </cell>
          <cell r="F6240" t="str">
            <v>Tuition To Other Schools (9000)</v>
          </cell>
          <cell r="G6240" t="str">
            <v xml:space="preserve"> </v>
          </cell>
          <cell r="I6240">
            <v>4890003</v>
          </cell>
          <cell r="J6240">
            <v>0</v>
          </cell>
          <cell r="K6240">
            <v>4890003</v>
          </cell>
          <cell r="L6240">
            <v>16.257617719874837</v>
          </cell>
          <cell r="M6240">
            <v>9541.4692682926834</v>
          </cell>
        </row>
        <row r="6241">
          <cell r="A6241">
            <v>6239</v>
          </cell>
          <cell r="B6241">
            <v>77</v>
          </cell>
          <cell r="C6241">
            <v>114</v>
          </cell>
          <cell r="D6241" t="str">
            <v xml:space="preserve">GREENFIELD                   </v>
          </cell>
          <cell r="E6241">
            <v>16</v>
          </cell>
          <cell r="F6241" t="str">
            <v>Out-of-District Transportation (3300)</v>
          </cell>
          <cell r="I6241">
            <v>344983</v>
          </cell>
          <cell r="K6241">
            <v>344983</v>
          </cell>
          <cell r="L6241">
            <v>1.1469526161549555</v>
          </cell>
          <cell r="M6241">
            <v>673.13756097560974</v>
          </cell>
        </row>
        <row r="6242">
          <cell r="A6242">
            <v>6240</v>
          </cell>
          <cell r="B6242">
            <v>78</v>
          </cell>
          <cell r="C6242">
            <v>114</v>
          </cell>
          <cell r="D6242" t="str">
            <v xml:space="preserve">GREENFIELD                   </v>
          </cell>
          <cell r="E6242">
            <v>17</v>
          </cell>
          <cell r="F6242" t="str">
            <v>TOTAL EXPENDITURES</v>
          </cell>
          <cell r="I6242">
            <v>23160339</v>
          </cell>
          <cell r="J6242">
            <v>6917887</v>
          </cell>
          <cell r="K6242">
            <v>30078226</v>
          </cell>
          <cell r="L6242">
            <v>99.999999999999986</v>
          </cell>
          <cell r="M6242">
            <v>12711.078899547816</v>
          </cell>
        </row>
        <row r="6243">
          <cell r="A6243">
            <v>6241</v>
          </cell>
          <cell r="B6243">
            <v>79</v>
          </cell>
          <cell r="C6243">
            <v>114</v>
          </cell>
          <cell r="D6243" t="str">
            <v xml:space="preserve">GREENFIELD                   </v>
          </cell>
          <cell r="E6243">
            <v>18</v>
          </cell>
          <cell r="F6243" t="str">
            <v>percentage of overall spending from the general fund</v>
          </cell>
          <cell r="I6243">
            <v>77.000349023243587</v>
          </cell>
        </row>
        <row r="6244">
          <cell r="A6244">
            <v>6242</v>
          </cell>
          <cell r="B6244">
            <v>1</v>
          </cell>
          <cell r="C6244">
            <v>117</v>
          </cell>
          <cell r="D6244" t="str">
            <v xml:space="preserve">HADLEY                       </v>
          </cell>
          <cell r="E6244">
            <v>1</v>
          </cell>
          <cell r="F6244" t="str">
            <v>In-District FTE Average Membership</v>
          </cell>
          <cell r="G6244" t="str">
            <v xml:space="preserve"> </v>
          </cell>
        </row>
        <row r="6245">
          <cell r="A6245">
            <v>6243</v>
          </cell>
          <cell r="B6245">
            <v>2</v>
          </cell>
          <cell r="C6245">
            <v>117</v>
          </cell>
          <cell r="D6245" t="str">
            <v xml:space="preserve">HADLEY                       </v>
          </cell>
          <cell r="E6245">
            <v>2</v>
          </cell>
          <cell r="F6245" t="str">
            <v>Out-of-District FTE Average Membership</v>
          </cell>
          <cell r="G6245" t="str">
            <v xml:space="preserve"> </v>
          </cell>
        </row>
        <row r="6246">
          <cell r="A6246">
            <v>6244</v>
          </cell>
          <cell r="B6246">
            <v>3</v>
          </cell>
          <cell r="C6246">
            <v>117</v>
          </cell>
          <cell r="D6246" t="str">
            <v xml:space="preserve">HADLEY                       </v>
          </cell>
          <cell r="E6246">
            <v>3</v>
          </cell>
          <cell r="F6246" t="str">
            <v>Total FTE Average Membership</v>
          </cell>
          <cell r="G6246" t="str">
            <v xml:space="preserve"> </v>
          </cell>
        </row>
        <row r="6247">
          <cell r="A6247">
            <v>6245</v>
          </cell>
          <cell r="B6247">
            <v>4</v>
          </cell>
          <cell r="C6247">
            <v>117</v>
          </cell>
          <cell r="D6247" t="str">
            <v xml:space="preserve">HADLEY                       </v>
          </cell>
          <cell r="E6247">
            <v>4</v>
          </cell>
          <cell r="F6247" t="str">
            <v>Administration</v>
          </cell>
          <cell r="G6247" t="str">
            <v xml:space="preserve"> </v>
          </cell>
          <cell r="I6247">
            <v>415945</v>
          </cell>
          <cell r="J6247">
            <v>0</v>
          </cell>
          <cell r="K6247">
            <v>415945</v>
          </cell>
          <cell r="L6247">
            <v>5.3849833606609909</v>
          </cell>
          <cell r="M6247">
            <v>581.822632536019</v>
          </cell>
        </row>
        <row r="6248">
          <cell r="A6248">
            <v>6246</v>
          </cell>
          <cell r="B6248">
            <v>5</v>
          </cell>
          <cell r="C6248">
            <v>117</v>
          </cell>
          <cell r="D6248" t="str">
            <v xml:space="preserve">HADLEY                       </v>
          </cell>
          <cell r="E6248">
            <v>0</v>
          </cell>
          <cell r="G6248">
            <v>8300</v>
          </cell>
          <cell r="H6248" t="str">
            <v>School Committee (1110)</v>
          </cell>
          <cell r="I6248">
            <v>7887</v>
          </cell>
          <cell r="J6248">
            <v>0</v>
          </cell>
          <cell r="K6248">
            <v>7887</v>
          </cell>
          <cell r="L6248">
            <v>0.10210812430858222</v>
          </cell>
          <cell r="M6248">
            <v>11.032312211498112</v>
          </cell>
        </row>
        <row r="6249">
          <cell r="A6249">
            <v>6247</v>
          </cell>
          <cell r="B6249">
            <v>6</v>
          </cell>
          <cell r="C6249">
            <v>117</v>
          </cell>
          <cell r="D6249" t="str">
            <v xml:space="preserve">HADLEY                       </v>
          </cell>
          <cell r="E6249">
            <v>0</v>
          </cell>
          <cell r="G6249">
            <v>8305</v>
          </cell>
          <cell r="H6249" t="str">
            <v>Superintendent (1210)</v>
          </cell>
          <cell r="I6249">
            <v>196096</v>
          </cell>
          <cell r="J6249">
            <v>0</v>
          </cell>
          <cell r="K6249">
            <v>196096</v>
          </cell>
          <cell r="L6249">
            <v>2.5387339602403625</v>
          </cell>
          <cell r="M6249">
            <v>274.29850328717305</v>
          </cell>
        </row>
        <row r="6250">
          <cell r="A6250">
            <v>6248</v>
          </cell>
          <cell r="B6250">
            <v>7</v>
          </cell>
          <cell r="C6250">
            <v>117</v>
          </cell>
          <cell r="D6250" t="str">
            <v xml:space="preserve">HADLEY                       </v>
          </cell>
          <cell r="E6250">
            <v>0</v>
          </cell>
          <cell r="G6250">
            <v>8310</v>
          </cell>
          <cell r="H6250" t="str">
            <v>Assistant Superintendents (1220)</v>
          </cell>
          <cell r="I6250">
            <v>0</v>
          </cell>
          <cell r="J6250">
            <v>0</v>
          </cell>
          <cell r="K6250">
            <v>0</v>
          </cell>
          <cell r="L6250">
            <v>0</v>
          </cell>
          <cell r="M6250">
            <v>0</v>
          </cell>
        </row>
        <row r="6251">
          <cell r="A6251">
            <v>6249</v>
          </cell>
          <cell r="B6251">
            <v>8</v>
          </cell>
          <cell r="C6251">
            <v>117</v>
          </cell>
          <cell r="D6251" t="str">
            <v xml:space="preserve">HADLEY                       </v>
          </cell>
          <cell r="E6251">
            <v>0</v>
          </cell>
          <cell r="G6251">
            <v>8315</v>
          </cell>
          <cell r="H6251" t="str">
            <v>Other District-Wide Administration (1230)</v>
          </cell>
          <cell r="I6251">
            <v>0</v>
          </cell>
          <cell r="J6251">
            <v>0</v>
          </cell>
          <cell r="K6251">
            <v>0</v>
          </cell>
          <cell r="L6251">
            <v>0</v>
          </cell>
          <cell r="M6251">
            <v>0</v>
          </cell>
        </row>
        <row r="6252">
          <cell r="A6252">
            <v>6250</v>
          </cell>
          <cell r="B6252">
            <v>9</v>
          </cell>
          <cell r="C6252">
            <v>117</v>
          </cell>
          <cell r="D6252" t="str">
            <v xml:space="preserve">HADLEY                       </v>
          </cell>
          <cell r="E6252">
            <v>0</v>
          </cell>
          <cell r="G6252">
            <v>8320</v>
          </cell>
          <cell r="H6252" t="str">
            <v>Business and Finance (1410)</v>
          </cell>
          <cell r="I6252">
            <v>133797</v>
          </cell>
          <cell r="J6252">
            <v>0</v>
          </cell>
          <cell r="K6252">
            <v>133797</v>
          </cell>
          <cell r="L6252">
            <v>1.7321872331831336</v>
          </cell>
          <cell r="M6252">
            <v>187.15484683172471</v>
          </cell>
        </row>
        <row r="6253">
          <cell r="A6253">
            <v>6251</v>
          </cell>
          <cell r="B6253">
            <v>10</v>
          </cell>
          <cell r="C6253">
            <v>117</v>
          </cell>
          <cell r="D6253" t="str">
            <v xml:space="preserve">HADLEY                       </v>
          </cell>
          <cell r="E6253">
            <v>0</v>
          </cell>
          <cell r="G6253">
            <v>8325</v>
          </cell>
          <cell r="H6253" t="str">
            <v>Human Resources and Benefits (1420)</v>
          </cell>
          <cell r="I6253">
            <v>0</v>
          </cell>
          <cell r="J6253">
            <v>0</v>
          </cell>
          <cell r="K6253">
            <v>0</v>
          </cell>
          <cell r="L6253">
            <v>0</v>
          </cell>
          <cell r="M6253">
            <v>0</v>
          </cell>
        </row>
        <row r="6254">
          <cell r="A6254">
            <v>6252</v>
          </cell>
          <cell r="B6254">
            <v>11</v>
          </cell>
          <cell r="C6254">
            <v>117</v>
          </cell>
          <cell r="D6254" t="str">
            <v xml:space="preserve">HADLEY                       </v>
          </cell>
          <cell r="E6254">
            <v>0</v>
          </cell>
          <cell r="G6254">
            <v>8330</v>
          </cell>
          <cell r="H6254" t="str">
            <v>Legal Service For School Committee (1430)</v>
          </cell>
          <cell r="I6254">
            <v>5100</v>
          </cell>
          <cell r="J6254">
            <v>0</v>
          </cell>
          <cell r="K6254">
            <v>5100</v>
          </cell>
          <cell r="L6254">
            <v>6.6026554326584164E-2</v>
          </cell>
          <cell r="M6254">
            <v>7.1338648762064629</v>
          </cell>
        </row>
        <row r="6255">
          <cell r="A6255">
            <v>6253</v>
          </cell>
          <cell r="B6255">
            <v>12</v>
          </cell>
          <cell r="C6255">
            <v>117</v>
          </cell>
          <cell r="D6255" t="str">
            <v xml:space="preserve">HADLEY                       </v>
          </cell>
          <cell r="E6255">
            <v>0</v>
          </cell>
          <cell r="G6255">
            <v>8335</v>
          </cell>
          <cell r="H6255" t="str">
            <v>Legal Settlements (1435)</v>
          </cell>
          <cell r="I6255">
            <v>0</v>
          </cell>
          <cell r="J6255">
            <v>0</v>
          </cell>
          <cell r="K6255">
            <v>0</v>
          </cell>
          <cell r="L6255">
            <v>0</v>
          </cell>
          <cell r="M6255">
            <v>0</v>
          </cell>
        </row>
        <row r="6256">
          <cell r="A6256">
            <v>6254</v>
          </cell>
          <cell r="B6256">
            <v>13</v>
          </cell>
          <cell r="C6256">
            <v>117</v>
          </cell>
          <cell r="D6256" t="str">
            <v xml:space="preserve">HADLEY                       </v>
          </cell>
          <cell r="E6256">
            <v>0</v>
          </cell>
          <cell r="G6256">
            <v>8340</v>
          </cell>
          <cell r="H6256" t="str">
            <v>District-wide Information Mgmt and Tech (1450)</v>
          </cell>
          <cell r="I6256">
            <v>73065</v>
          </cell>
          <cell r="J6256">
            <v>0</v>
          </cell>
          <cell r="K6256">
            <v>73065</v>
          </cell>
          <cell r="L6256">
            <v>0.94592748860232789</v>
          </cell>
          <cell r="M6256">
            <v>102.2031053294167</v>
          </cell>
        </row>
        <row r="6257">
          <cell r="A6257">
            <v>6255</v>
          </cell>
          <cell r="B6257">
            <v>14</v>
          </cell>
          <cell r="C6257">
            <v>117</v>
          </cell>
          <cell r="D6257" t="str">
            <v xml:space="preserve">HADLEY                       </v>
          </cell>
          <cell r="E6257">
            <v>5</v>
          </cell>
          <cell r="F6257" t="str">
            <v xml:space="preserve">Instructional Leadership </v>
          </cell>
          <cell r="I6257">
            <v>426124</v>
          </cell>
          <cell r="J6257">
            <v>2865</v>
          </cell>
          <cell r="K6257">
            <v>428989</v>
          </cell>
          <cell r="L6257">
            <v>5.5538559831386305</v>
          </cell>
          <cell r="M6257">
            <v>600.06854105469301</v>
          </cell>
        </row>
        <row r="6258">
          <cell r="A6258">
            <v>6256</v>
          </cell>
          <cell r="B6258">
            <v>15</v>
          </cell>
          <cell r="C6258">
            <v>117</v>
          </cell>
          <cell r="D6258" t="str">
            <v xml:space="preserve">HADLEY                       </v>
          </cell>
          <cell r="E6258">
            <v>0</v>
          </cell>
          <cell r="G6258">
            <v>8345</v>
          </cell>
          <cell r="H6258" t="str">
            <v>Curriculum Directors  (Supervisory) (2110)</v>
          </cell>
          <cell r="I6258">
            <v>127860</v>
          </cell>
          <cell r="J6258">
            <v>2865</v>
          </cell>
          <cell r="K6258">
            <v>130725</v>
          </cell>
          <cell r="L6258">
            <v>1.6924159439887678</v>
          </cell>
          <cell r="M6258">
            <v>182.85774234158623</v>
          </cell>
        </row>
        <row r="6259">
          <cell r="A6259">
            <v>6257</v>
          </cell>
          <cell r="B6259">
            <v>16</v>
          </cell>
          <cell r="C6259">
            <v>117</v>
          </cell>
          <cell r="D6259" t="str">
            <v xml:space="preserve">HADLEY                       </v>
          </cell>
          <cell r="E6259">
            <v>0</v>
          </cell>
          <cell r="G6259">
            <v>8350</v>
          </cell>
          <cell r="H6259" t="str">
            <v>Department Heads  (Non-Supervisory) (2120)</v>
          </cell>
          <cell r="I6259">
            <v>0</v>
          </cell>
          <cell r="J6259">
            <v>0</v>
          </cell>
          <cell r="K6259">
            <v>0</v>
          </cell>
          <cell r="L6259">
            <v>0</v>
          </cell>
          <cell r="M6259">
            <v>0</v>
          </cell>
        </row>
        <row r="6260">
          <cell r="A6260">
            <v>6258</v>
          </cell>
          <cell r="B6260">
            <v>17</v>
          </cell>
          <cell r="C6260">
            <v>117</v>
          </cell>
          <cell r="D6260" t="str">
            <v xml:space="preserve">HADLEY                       </v>
          </cell>
          <cell r="E6260">
            <v>0</v>
          </cell>
          <cell r="G6260">
            <v>8355</v>
          </cell>
          <cell r="H6260" t="str">
            <v>School Leadership-Building (2210)</v>
          </cell>
          <cell r="I6260">
            <v>298264</v>
          </cell>
          <cell r="J6260">
            <v>0</v>
          </cell>
          <cell r="K6260">
            <v>298264</v>
          </cell>
          <cell r="L6260">
            <v>3.8614400391498629</v>
          </cell>
          <cell r="M6260">
            <v>417.21079871310673</v>
          </cell>
        </row>
        <row r="6261">
          <cell r="A6261">
            <v>6259</v>
          </cell>
          <cell r="B6261">
            <v>18</v>
          </cell>
          <cell r="C6261">
            <v>117</v>
          </cell>
          <cell r="D6261" t="str">
            <v xml:space="preserve">HADLEY                       </v>
          </cell>
          <cell r="E6261">
            <v>0</v>
          </cell>
          <cell r="G6261">
            <v>8360</v>
          </cell>
          <cell r="H6261" t="str">
            <v>Curriculum Leaders/Dept Heads-Building Level (2220)</v>
          </cell>
          <cell r="I6261">
            <v>0</v>
          </cell>
          <cell r="J6261">
            <v>0</v>
          </cell>
          <cell r="K6261">
            <v>0</v>
          </cell>
          <cell r="L6261">
            <v>0</v>
          </cell>
          <cell r="M6261">
            <v>0</v>
          </cell>
        </row>
        <row r="6262">
          <cell r="A6262">
            <v>6260</v>
          </cell>
          <cell r="B6262">
            <v>19</v>
          </cell>
          <cell r="C6262">
            <v>117</v>
          </cell>
          <cell r="D6262" t="str">
            <v xml:space="preserve">HADLEY                       </v>
          </cell>
          <cell r="E6262">
            <v>0</v>
          </cell>
          <cell r="G6262">
            <v>8365</v>
          </cell>
          <cell r="H6262" t="str">
            <v>Building Technology (2250)</v>
          </cell>
          <cell r="I6262">
            <v>0</v>
          </cell>
          <cell r="J6262">
            <v>0</v>
          </cell>
          <cell r="K6262">
            <v>0</v>
          </cell>
          <cell r="L6262">
            <v>0</v>
          </cell>
          <cell r="M6262">
            <v>0</v>
          </cell>
        </row>
        <row r="6263">
          <cell r="A6263">
            <v>6261</v>
          </cell>
          <cell r="B6263">
            <v>20</v>
          </cell>
          <cell r="C6263">
            <v>117</v>
          </cell>
          <cell r="D6263" t="str">
            <v xml:space="preserve">HADLEY                       </v>
          </cell>
          <cell r="E6263">
            <v>0</v>
          </cell>
          <cell r="G6263">
            <v>8380</v>
          </cell>
          <cell r="H6263" t="str">
            <v>Instructional Coordinators and Team Leaders (2315)</v>
          </cell>
          <cell r="I6263">
            <v>0</v>
          </cell>
          <cell r="J6263">
            <v>0</v>
          </cell>
          <cell r="K6263">
            <v>0</v>
          </cell>
          <cell r="L6263">
            <v>0</v>
          </cell>
          <cell r="M6263">
            <v>0</v>
          </cell>
        </row>
        <row r="6264">
          <cell r="A6264">
            <v>6262</v>
          </cell>
          <cell r="B6264">
            <v>21</v>
          </cell>
          <cell r="C6264">
            <v>117</v>
          </cell>
          <cell r="D6264" t="str">
            <v xml:space="preserve">HADLEY                       </v>
          </cell>
          <cell r="E6264">
            <v>6</v>
          </cell>
          <cell r="F6264" t="str">
            <v>Classroom and Specialist Teachers</v>
          </cell>
          <cell r="I6264">
            <v>2246661</v>
          </cell>
          <cell r="J6264">
            <v>451181</v>
          </cell>
          <cell r="K6264">
            <v>2697842</v>
          </cell>
          <cell r="L6264">
            <v>34.927296348537347</v>
          </cell>
          <cell r="M6264">
            <v>3773.7333892852148</v>
          </cell>
        </row>
        <row r="6265">
          <cell r="A6265">
            <v>6263</v>
          </cell>
          <cell r="B6265">
            <v>22</v>
          </cell>
          <cell r="C6265">
            <v>117</v>
          </cell>
          <cell r="D6265" t="str">
            <v xml:space="preserve">HADLEY                       </v>
          </cell>
          <cell r="E6265">
            <v>0</v>
          </cell>
          <cell r="G6265">
            <v>8370</v>
          </cell>
          <cell r="H6265" t="str">
            <v>Teachers, Classroom (2305)</v>
          </cell>
          <cell r="I6265">
            <v>2246661</v>
          </cell>
          <cell r="J6265">
            <v>450134</v>
          </cell>
          <cell r="K6265">
            <v>2696795</v>
          </cell>
          <cell r="L6265">
            <v>34.913741485325602</v>
          </cell>
          <cell r="M6265">
            <v>3772.2688487900405</v>
          </cell>
        </row>
        <row r="6266">
          <cell r="A6266">
            <v>6264</v>
          </cell>
          <cell r="B6266">
            <v>23</v>
          </cell>
          <cell r="C6266">
            <v>117</v>
          </cell>
          <cell r="D6266" t="str">
            <v xml:space="preserve">HADLEY                       </v>
          </cell>
          <cell r="E6266">
            <v>0</v>
          </cell>
          <cell r="G6266">
            <v>8375</v>
          </cell>
          <cell r="H6266" t="str">
            <v>Teachers, Specialists  (2310)</v>
          </cell>
          <cell r="I6266">
            <v>0</v>
          </cell>
          <cell r="J6266">
            <v>1047</v>
          </cell>
          <cell r="K6266">
            <v>1047</v>
          </cell>
          <cell r="L6266">
            <v>1.3554863211751691E-2</v>
          </cell>
          <cell r="M6266">
            <v>1.4645404951741503</v>
          </cell>
        </row>
        <row r="6267">
          <cell r="A6267">
            <v>6265</v>
          </cell>
          <cell r="B6267">
            <v>24</v>
          </cell>
          <cell r="C6267">
            <v>117</v>
          </cell>
          <cell r="D6267" t="str">
            <v xml:space="preserve">HADLEY                       </v>
          </cell>
          <cell r="E6267">
            <v>7</v>
          </cell>
          <cell r="F6267" t="str">
            <v>Other Teaching Services</v>
          </cell>
          <cell r="I6267">
            <v>300273</v>
          </cell>
          <cell r="J6267">
            <v>188777</v>
          </cell>
          <cell r="K6267">
            <v>489050</v>
          </cell>
          <cell r="L6267">
            <v>6.33142870459137</v>
          </cell>
          <cell r="M6267">
            <v>684.0816897468178</v>
          </cell>
        </row>
        <row r="6268">
          <cell r="A6268">
            <v>6266</v>
          </cell>
          <cell r="B6268">
            <v>25</v>
          </cell>
          <cell r="C6268">
            <v>117</v>
          </cell>
          <cell r="D6268" t="str">
            <v xml:space="preserve">HADLEY                       </v>
          </cell>
          <cell r="E6268">
            <v>0</v>
          </cell>
          <cell r="G6268">
            <v>8385</v>
          </cell>
          <cell r="H6268" t="str">
            <v>Medical/ Therapeutic Services (2320)</v>
          </cell>
          <cell r="I6268">
            <v>41483</v>
          </cell>
          <cell r="J6268">
            <v>14186</v>
          </cell>
          <cell r="K6268">
            <v>55669</v>
          </cell>
          <cell r="L6268">
            <v>0.72071220643266942</v>
          </cell>
          <cell r="M6268">
            <v>77.869632116379918</v>
          </cell>
        </row>
        <row r="6269">
          <cell r="A6269">
            <v>6267</v>
          </cell>
          <cell r="B6269">
            <v>26</v>
          </cell>
          <cell r="C6269">
            <v>117</v>
          </cell>
          <cell r="D6269" t="str">
            <v xml:space="preserve">HADLEY                       </v>
          </cell>
          <cell r="E6269">
            <v>0</v>
          </cell>
          <cell r="G6269">
            <v>8390</v>
          </cell>
          <cell r="H6269" t="str">
            <v>Substitute Teachers (2325)</v>
          </cell>
          <cell r="I6269">
            <v>60345</v>
          </cell>
          <cell r="J6269">
            <v>0</v>
          </cell>
          <cell r="K6269">
            <v>60345</v>
          </cell>
          <cell r="L6269">
            <v>0.78124949428190615</v>
          </cell>
          <cell r="M6269">
            <v>84.410407049937064</v>
          </cell>
        </row>
        <row r="6270">
          <cell r="A6270">
            <v>6268</v>
          </cell>
          <cell r="B6270">
            <v>27</v>
          </cell>
          <cell r="C6270">
            <v>117</v>
          </cell>
          <cell r="D6270" t="str">
            <v xml:space="preserve">HADLEY                       </v>
          </cell>
          <cell r="E6270">
            <v>0</v>
          </cell>
          <cell r="G6270">
            <v>8395</v>
          </cell>
          <cell r="H6270" t="str">
            <v>Non-Clerical Paraprofs./Instructional Assistants (2330)</v>
          </cell>
          <cell r="I6270">
            <v>129163</v>
          </cell>
          <cell r="J6270">
            <v>174591</v>
          </cell>
          <cell r="K6270">
            <v>303754</v>
          </cell>
          <cell r="L6270">
            <v>3.9325156829249504</v>
          </cell>
          <cell r="M6270">
            <v>424.89019443278784</v>
          </cell>
        </row>
        <row r="6271">
          <cell r="A6271">
            <v>6269</v>
          </cell>
          <cell r="B6271">
            <v>28</v>
          </cell>
          <cell r="C6271">
            <v>117</v>
          </cell>
          <cell r="D6271" t="str">
            <v xml:space="preserve">HADLEY                       </v>
          </cell>
          <cell r="E6271">
            <v>0</v>
          </cell>
          <cell r="G6271">
            <v>8400</v>
          </cell>
          <cell r="H6271" t="str">
            <v>Librarians and Media Center Directors (2340)</v>
          </cell>
          <cell r="I6271">
            <v>69282</v>
          </cell>
          <cell r="J6271">
            <v>0</v>
          </cell>
          <cell r="K6271">
            <v>69282</v>
          </cell>
          <cell r="L6271">
            <v>0.89695132095184393</v>
          </cell>
          <cell r="M6271">
            <v>96.911456147712968</v>
          </cell>
        </row>
        <row r="6272">
          <cell r="A6272">
            <v>6270</v>
          </cell>
          <cell r="B6272">
            <v>29</v>
          </cell>
          <cell r="C6272">
            <v>117</v>
          </cell>
          <cell r="D6272" t="str">
            <v xml:space="preserve">HADLEY                       </v>
          </cell>
          <cell r="E6272">
            <v>8</v>
          </cell>
          <cell r="F6272" t="str">
            <v>Professional Development</v>
          </cell>
          <cell r="I6272">
            <v>137675</v>
          </cell>
          <cell r="J6272">
            <v>3915</v>
          </cell>
          <cell r="K6272">
            <v>141590</v>
          </cell>
          <cell r="L6272">
            <v>1.8330783974707945</v>
          </cell>
          <cell r="M6272">
            <v>198.05567212197511</v>
          </cell>
        </row>
        <row r="6273">
          <cell r="A6273">
            <v>6271</v>
          </cell>
          <cell r="B6273">
            <v>30</v>
          </cell>
          <cell r="C6273">
            <v>117</v>
          </cell>
          <cell r="D6273" t="str">
            <v xml:space="preserve">HADLEY                       </v>
          </cell>
          <cell r="E6273">
            <v>0</v>
          </cell>
          <cell r="G6273">
            <v>8405</v>
          </cell>
          <cell r="H6273" t="str">
            <v>Professional Development Leadership (2351)</v>
          </cell>
          <cell r="I6273">
            <v>26378</v>
          </cell>
          <cell r="J6273">
            <v>0</v>
          </cell>
          <cell r="K6273">
            <v>26378</v>
          </cell>
          <cell r="L6273">
            <v>0.34149969608365432</v>
          </cell>
          <cell r="M6273">
            <v>36.897468177367465</v>
          </cell>
        </row>
        <row r="6274">
          <cell r="A6274">
            <v>6272</v>
          </cell>
          <cell r="B6274">
            <v>31</v>
          </cell>
          <cell r="C6274">
            <v>117</v>
          </cell>
          <cell r="D6274" t="str">
            <v xml:space="preserve">HADLEY                       </v>
          </cell>
          <cell r="E6274">
            <v>0</v>
          </cell>
          <cell r="G6274">
            <v>8410</v>
          </cell>
          <cell r="H6274" t="str">
            <v>Teacher/Instructional Staff-Professional Days (2353)</v>
          </cell>
          <cell r="I6274">
            <v>0</v>
          </cell>
          <cell r="J6274">
            <v>0</v>
          </cell>
          <cell r="K6274">
            <v>0</v>
          </cell>
          <cell r="L6274">
            <v>0</v>
          </cell>
          <cell r="M6274">
            <v>0</v>
          </cell>
        </row>
        <row r="6275">
          <cell r="A6275">
            <v>6273</v>
          </cell>
          <cell r="B6275">
            <v>32</v>
          </cell>
          <cell r="C6275">
            <v>117</v>
          </cell>
          <cell r="D6275" t="str">
            <v xml:space="preserve">HADLEY                       </v>
          </cell>
          <cell r="E6275">
            <v>0</v>
          </cell>
          <cell r="G6275">
            <v>8415</v>
          </cell>
          <cell r="H6275" t="str">
            <v>Substitutes for Instructional Staff at Prof. Dev. (2355)</v>
          </cell>
          <cell r="I6275">
            <v>93574</v>
          </cell>
          <cell r="J6275">
            <v>0</v>
          </cell>
          <cell r="K6275">
            <v>93574</v>
          </cell>
          <cell r="L6275">
            <v>1.2114448616776052</v>
          </cell>
          <cell r="M6275">
            <v>130.89103371100853</v>
          </cell>
        </row>
        <row r="6276">
          <cell r="A6276">
            <v>6274</v>
          </cell>
          <cell r="B6276">
            <v>33</v>
          </cell>
          <cell r="C6276">
            <v>117</v>
          </cell>
          <cell r="D6276" t="str">
            <v xml:space="preserve">HADLEY                       </v>
          </cell>
          <cell r="E6276">
            <v>0</v>
          </cell>
          <cell r="G6276">
            <v>8420</v>
          </cell>
          <cell r="H6276" t="str">
            <v>Prof. Dev.  Stipends, Providers and Expenses (2357)</v>
          </cell>
          <cell r="I6276">
            <v>17723</v>
          </cell>
          <cell r="J6276">
            <v>3915</v>
          </cell>
          <cell r="K6276">
            <v>21638</v>
          </cell>
          <cell r="L6276">
            <v>0.28013383970953493</v>
          </cell>
          <cell r="M6276">
            <v>30.267170233599106</v>
          </cell>
        </row>
        <row r="6277">
          <cell r="A6277">
            <v>6275</v>
          </cell>
          <cell r="B6277">
            <v>34</v>
          </cell>
          <cell r="C6277">
            <v>117</v>
          </cell>
          <cell r="D6277" t="str">
            <v xml:space="preserve">HADLEY                       </v>
          </cell>
          <cell r="E6277">
            <v>9</v>
          </cell>
          <cell r="F6277" t="str">
            <v>Instructional Materials, Equipment and Technology</v>
          </cell>
          <cell r="I6277">
            <v>107031</v>
          </cell>
          <cell r="J6277">
            <v>16078</v>
          </cell>
          <cell r="K6277">
            <v>123109</v>
          </cell>
          <cell r="L6277">
            <v>1.5938162895277355</v>
          </cell>
          <cell r="M6277">
            <v>172.20450412645127</v>
          </cell>
        </row>
        <row r="6278">
          <cell r="A6278">
            <v>6276</v>
          </cell>
          <cell r="B6278">
            <v>35</v>
          </cell>
          <cell r="C6278">
            <v>117</v>
          </cell>
          <cell r="D6278" t="str">
            <v xml:space="preserve">HADLEY                       </v>
          </cell>
          <cell r="E6278">
            <v>0</v>
          </cell>
          <cell r="G6278">
            <v>8425</v>
          </cell>
          <cell r="H6278" t="str">
            <v>Textbooks &amp; Related Software/Media/Materials (2410)</v>
          </cell>
          <cell r="I6278">
            <v>65801</v>
          </cell>
          <cell r="J6278">
            <v>10930</v>
          </cell>
          <cell r="K6278">
            <v>76731</v>
          </cell>
          <cell r="L6278">
            <v>0.99338892941826074</v>
          </cell>
          <cell r="M6278">
            <v>107.33109525807805</v>
          </cell>
        </row>
        <row r="6279">
          <cell r="A6279">
            <v>6277</v>
          </cell>
          <cell r="B6279">
            <v>36</v>
          </cell>
          <cell r="C6279">
            <v>117</v>
          </cell>
          <cell r="D6279" t="str">
            <v xml:space="preserve">HADLEY                       </v>
          </cell>
          <cell r="E6279">
            <v>0</v>
          </cell>
          <cell r="G6279">
            <v>8430</v>
          </cell>
          <cell r="H6279" t="str">
            <v>Other Instructional Materials (2415)</v>
          </cell>
          <cell r="I6279">
            <v>10889</v>
          </cell>
          <cell r="J6279">
            <v>5148</v>
          </cell>
          <cell r="K6279">
            <v>16037</v>
          </cell>
          <cell r="L6279">
            <v>0.20762114739910398</v>
          </cell>
          <cell r="M6279">
            <v>22.432508043082951</v>
          </cell>
        </row>
        <row r="6280">
          <cell r="A6280">
            <v>6278</v>
          </cell>
          <cell r="B6280">
            <v>37</v>
          </cell>
          <cell r="C6280">
            <v>117</v>
          </cell>
          <cell r="D6280" t="str">
            <v xml:space="preserve">HADLEY                       </v>
          </cell>
          <cell r="E6280">
            <v>0</v>
          </cell>
          <cell r="G6280">
            <v>8435</v>
          </cell>
          <cell r="H6280" t="str">
            <v>Instructional Equipment (2420)</v>
          </cell>
          <cell r="I6280">
            <v>0</v>
          </cell>
          <cell r="J6280">
            <v>0</v>
          </cell>
          <cell r="K6280">
            <v>0</v>
          </cell>
          <cell r="L6280">
            <v>0</v>
          </cell>
          <cell r="M6280">
            <v>0</v>
          </cell>
        </row>
        <row r="6281">
          <cell r="A6281">
            <v>6279</v>
          </cell>
          <cell r="B6281">
            <v>38</v>
          </cell>
          <cell r="C6281">
            <v>117</v>
          </cell>
          <cell r="D6281" t="str">
            <v xml:space="preserve">HADLEY                       </v>
          </cell>
          <cell r="E6281">
            <v>0</v>
          </cell>
          <cell r="G6281">
            <v>8440</v>
          </cell>
          <cell r="H6281" t="str">
            <v>General Supplies (2430)</v>
          </cell>
          <cell r="I6281">
            <v>30341</v>
          </cell>
          <cell r="J6281">
            <v>0</v>
          </cell>
          <cell r="K6281">
            <v>30341</v>
          </cell>
          <cell r="L6281">
            <v>0.39280621271037064</v>
          </cell>
          <cell r="M6281">
            <v>42.44090082529025</v>
          </cell>
        </row>
        <row r="6282">
          <cell r="A6282">
            <v>6280</v>
          </cell>
          <cell r="B6282">
            <v>39</v>
          </cell>
          <cell r="C6282">
            <v>117</v>
          </cell>
          <cell r="D6282" t="str">
            <v xml:space="preserve">HADLEY                       </v>
          </cell>
          <cell r="E6282">
            <v>0</v>
          </cell>
          <cell r="G6282">
            <v>8445</v>
          </cell>
          <cell r="H6282" t="str">
            <v>Other Instructional Services (2440)</v>
          </cell>
          <cell r="I6282">
            <v>0</v>
          </cell>
          <cell r="J6282">
            <v>0</v>
          </cell>
          <cell r="K6282">
            <v>0</v>
          </cell>
          <cell r="L6282">
            <v>0</v>
          </cell>
          <cell r="M6282">
            <v>0</v>
          </cell>
        </row>
        <row r="6283">
          <cell r="A6283">
            <v>6281</v>
          </cell>
          <cell r="B6283">
            <v>40</v>
          </cell>
          <cell r="C6283">
            <v>117</v>
          </cell>
          <cell r="D6283" t="str">
            <v xml:space="preserve">HADLEY                       </v>
          </cell>
          <cell r="E6283">
            <v>0</v>
          </cell>
          <cell r="G6283">
            <v>8450</v>
          </cell>
          <cell r="H6283" t="str">
            <v>Classroom Instructional Technology (2451)</v>
          </cell>
          <cell r="I6283">
            <v>0</v>
          </cell>
          <cell r="J6283">
            <v>0</v>
          </cell>
          <cell r="K6283">
            <v>0</v>
          </cell>
          <cell r="L6283">
            <v>0</v>
          </cell>
          <cell r="M6283">
            <v>0</v>
          </cell>
        </row>
        <row r="6284">
          <cell r="A6284">
            <v>6282</v>
          </cell>
          <cell r="B6284">
            <v>41</v>
          </cell>
          <cell r="C6284">
            <v>117</v>
          </cell>
          <cell r="D6284" t="str">
            <v xml:space="preserve">HADLEY                       </v>
          </cell>
          <cell r="E6284">
            <v>0</v>
          </cell>
          <cell r="G6284">
            <v>8455</v>
          </cell>
          <cell r="H6284" t="str">
            <v>Other Instructional Hardware  (2453)</v>
          </cell>
          <cell r="I6284">
            <v>0</v>
          </cell>
          <cell r="J6284">
            <v>0</v>
          </cell>
          <cell r="K6284">
            <v>0</v>
          </cell>
          <cell r="L6284">
            <v>0</v>
          </cell>
          <cell r="M6284">
            <v>0</v>
          </cell>
        </row>
        <row r="6285">
          <cell r="A6285">
            <v>6283</v>
          </cell>
          <cell r="B6285">
            <v>42</v>
          </cell>
          <cell r="C6285">
            <v>117</v>
          </cell>
          <cell r="D6285" t="str">
            <v xml:space="preserve">HADLEY                       </v>
          </cell>
          <cell r="E6285">
            <v>0</v>
          </cell>
          <cell r="G6285">
            <v>8460</v>
          </cell>
          <cell r="H6285" t="str">
            <v>Instructional Software (2455)</v>
          </cell>
          <cell r="I6285">
            <v>0</v>
          </cell>
          <cell r="J6285">
            <v>0</v>
          </cell>
          <cell r="K6285">
            <v>0</v>
          </cell>
          <cell r="L6285">
            <v>0</v>
          </cell>
          <cell r="M6285">
            <v>0</v>
          </cell>
        </row>
        <row r="6286">
          <cell r="A6286">
            <v>6284</v>
          </cell>
          <cell r="B6286">
            <v>43</v>
          </cell>
          <cell r="C6286">
            <v>117</v>
          </cell>
          <cell r="D6286" t="str">
            <v xml:space="preserve">HADLEY                       </v>
          </cell>
          <cell r="E6286">
            <v>10</v>
          </cell>
          <cell r="F6286" t="str">
            <v>Guidance, Counseling and Testing</v>
          </cell>
          <cell r="I6286">
            <v>126591</v>
          </cell>
          <cell r="J6286">
            <v>0</v>
          </cell>
          <cell r="K6286">
            <v>126591</v>
          </cell>
          <cell r="L6286">
            <v>1.6388955958346307</v>
          </cell>
          <cell r="M6286">
            <v>177.07511540075535</v>
          </cell>
        </row>
        <row r="6287">
          <cell r="A6287">
            <v>6285</v>
          </cell>
          <cell r="B6287">
            <v>44</v>
          </cell>
          <cell r="C6287">
            <v>117</v>
          </cell>
          <cell r="D6287" t="str">
            <v xml:space="preserve">HADLEY                       </v>
          </cell>
          <cell r="E6287">
            <v>0</v>
          </cell>
          <cell r="G6287">
            <v>8465</v>
          </cell>
          <cell r="H6287" t="str">
            <v>Guidance and Adjustment Counselors (2710)</v>
          </cell>
          <cell r="I6287">
            <v>45406</v>
          </cell>
          <cell r="J6287">
            <v>0</v>
          </cell>
          <cell r="K6287">
            <v>45406</v>
          </cell>
          <cell r="L6287">
            <v>0.5878434756378198</v>
          </cell>
          <cell r="M6287">
            <v>63.513778150790323</v>
          </cell>
        </row>
        <row r="6288">
          <cell r="A6288">
            <v>6286</v>
          </cell>
          <cell r="B6288">
            <v>45</v>
          </cell>
          <cell r="C6288">
            <v>117</v>
          </cell>
          <cell r="D6288" t="str">
            <v xml:space="preserve">HADLEY                       </v>
          </cell>
          <cell r="E6288">
            <v>0</v>
          </cell>
          <cell r="G6288">
            <v>8470</v>
          </cell>
          <cell r="H6288" t="str">
            <v>Testing and Assessment (2720)</v>
          </cell>
          <cell r="I6288">
            <v>1577</v>
          </cell>
          <cell r="J6288">
            <v>0</v>
          </cell>
          <cell r="K6288">
            <v>1577</v>
          </cell>
          <cell r="L6288">
            <v>2.0416446308435927E-2</v>
          </cell>
          <cell r="M6288">
            <v>2.2059029234858021</v>
          </cell>
        </row>
        <row r="6289">
          <cell r="A6289">
            <v>6287</v>
          </cell>
          <cell r="B6289">
            <v>46</v>
          </cell>
          <cell r="C6289">
            <v>117</v>
          </cell>
          <cell r="D6289" t="str">
            <v xml:space="preserve">HADLEY                       </v>
          </cell>
          <cell r="E6289">
            <v>0</v>
          </cell>
          <cell r="G6289">
            <v>8475</v>
          </cell>
          <cell r="H6289" t="str">
            <v>Psychological Services (2800)</v>
          </cell>
          <cell r="I6289">
            <v>79608</v>
          </cell>
          <cell r="J6289">
            <v>0</v>
          </cell>
          <cell r="K6289">
            <v>79608</v>
          </cell>
          <cell r="L6289">
            <v>1.0306356738883751</v>
          </cell>
          <cell r="M6289">
            <v>111.35543432647923</v>
          </cell>
        </row>
        <row r="6290">
          <cell r="A6290">
            <v>6288</v>
          </cell>
          <cell r="B6290">
            <v>47</v>
          </cell>
          <cell r="C6290">
            <v>117</v>
          </cell>
          <cell r="D6290" t="str">
            <v xml:space="preserve">HADLEY                       </v>
          </cell>
          <cell r="E6290">
            <v>11</v>
          </cell>
          <cell r="F6290" t="str">
            <v>Pupil Services</v>
          </cell>
          <cell r="I6290">
            <v>518609</v>
          </cell>
          <cell r="J6290">
            <v>248198</v>
          </cell>
          <cell r="K6290">
            <v>766807</v>
          </cell>
          <cell r="L6290">
            <v>9.9273772634323585</v>
          </cell>
          <cell r="M6290">
            <v>1072.6073576724018</v>
          </cell>
        </row>
        <row r="6291">
          <cell r="A6291">
            <v>6289</v>
          </cell>
          <cell r="B6291">
            <v>48</v>
          </cell>
          <cell r="C6291">
            <v>117</v>
          </cell>
          <cell r="D6291" t="str">
            <v xml:space="preserve">HADLEY                       </v>
          </cell>
          <cell r="E6291">
            <v>0</v>
          </cell>
          <cell r="G6291">
            <v>8485</v>
          </cell>
          <cell r="H6291" t="str">
            <v>Attendance and Parent Liaison Services (3100)</v>
          </cell>
          <cell r="I6291">
            <v>0</v>
          </cell>
          <cell r="J6291">
            <v>0</v>
          </cell>
          <cell r="K6291">
            <v>0</v>
          </cell>
          <cell r="L6291">
            <v>0</v>
          </cell>
          <cell r="M6291">
            <v>0</v>
          </cell>
        </row>
        <row r="6292">
          <cell r="A6292">
            <v>6290</v>
          </cell>
          <cell r="B6292">
            <v>49</v>
          </cell>
          <cell r="C6292">
            <v>117</v>
          </cell>
          <cell r="D6292" t="str">
            <v xml:space="preserve">HADLEY                       </v>
          </cell>
          <cell r="E6292">
            <v>0</v>
          </cell>
          <cell r="G6292">
            <v>8490</v>
          </cell>
          <cell r="H6292" t="str">
            <v>Medical/Health Services (3200)</v>
          </cell>
          <cell r="I6292">
            <v>79190</v>
          </cell>
          <cell r="J6292">
            <v>55760</v>
          </cell>
          <cell r="K6292">
            <v>134950</v>
          </cell>
          <cell r="L6292">
            <v>1.7471144130142222</v>
          </cell>
          <cell r="M6292">
            <v>188.76765981256119</v>
          </cell>
        </row>
        <row r="6293">
          <cell r="A6293">
            <v>6291</v>
          </cell>
          <cell r="B6293">
            <v>50</v>
          </cell>
          <cell r="C6293">
            <v>117</v>
          </cell>
          <cell r="D6293" t="str">
            <v xml:space="preserve">HADLEY                       </v>
          </cell>
          <cell r="E6293">
            <v>0</v>
          </cell>
          <cell r="G6293">
            <v>8495</v>
          </cell>
          <cell r="H6293" t="str">
            <v>In-District Transportation (3300)</v>
          </cell>
          <cell r="I6293">
            <v>261284</v>
          </cell>
          <cell r="J6293">
            <v>0</v>
          </cell>
          <cell r="K6293">
            <v>261284</v>
          </cell>
          <cell r="L6293">
            <v>3.3826827883661212</v>
          </cell>
          <cell r="M6293">
            <v>365.48328437543711</v>
          </cell>
        </row>
        <row r="6294">
          <cell r="A6294">
            <v>6292</v>
          </cell>
          <cell r="B6294">
            <v>51</v>
          </cell>
          <cell r="C6294">
            <v>117</v>
          </cell>
          <cell r="D6294" t="str">
            <v xml:space="preserve">HADLEY                       </v>
          </cell>
          <cell r="E6294">
            <v>0</v>
          </cell>
          <cell r="G6294">
            <v>8500</v>
          </cell>
          <cell r="H6294" t="str">
            <v>Food Salaries and Other Expenses (3400)</v>
          </cell>
          <cell r="I6294">
            <v>0</v>
          </cell>
          <cell r="J6294">
            <v>179245</v>
          </cell>
          <cell r="K6294">
            <v>179245</v>
          </cell>
          <cell r="L6294">
            <v>2.3205744569154079</v>
          </cell>
          <cell r="M6294">
            <v>250.72737445796616</v>
          </cell>
        </row>
        <row r="6295">
          <cell r="A6295">
            <v>6293</v>
          </cell>
          <cell r="B6295">
            <v>52</v>
          </cell>
          <cell r="C6295">
            <v>117</v>
          </cell>
          <cell r="D6295" t="str">
            <v xml:space="preserve">HADLEY                       </v>
          </cell>
          <cell r="E6295">
            <v>0</v>
          </cell>
          <cell r="G6295">
            <v>8505</v>
          </cell>
          <cell r="H6295" t="str">
            <v>Athletics (3510)</v>
          </cell>
          <cell r="I6295">
            <v>134456</v>
          </cell>
          <cell r="J6295">
            <v>13193</v>
          </cell>
          <cell r="K6295">
            <v>147649</v>
          </cell>
          <cell r="L6295">
            <v>1.9115205332874168</v>
          </cell>
          <cell r="M6295">
            <v>206.53098335431528</v>
          </cell>
        </row>
        <row r="6296">
          <cell r="A6296">
            <v>6294</v>
          </cell>
          <cell r="B6296">
            <v>53</v>
          </cell>
          <cell r="C6296">
            <v>117</v>
          </cell>
          <cell r="D6296" t="str">
            <v xml:space="preserve">HADLEY                       </v>
          </cell>
          <cell r="E6296">
            <v>0</v>
          </cell>
          <cell r="G6296">
            <v>8510</v>
          </cell>
          <cell r="H6296" t="str">
            <v>Other Student Body Activities (3520)</v>
          </cell>
          <cell r="I6296">
            <v>43679</v>
          </cell>
          <cell r="J6296">
            <v>0</v>
          </cell>
          <cell r="K6296">
            <v>43679</v>
          </cell>
          <cell r="L6296">
            <v>0.56548507184919017</v>
          </cell>
          <cell r="M6296">
            <v>61.09805567212198</v>
          </cell>
        </row>
        <row r="6297">
          <cell r="A6297">
            <v>6295</v>
          </cell>
          <cell r="B6297">
            <v>54</v>
          </cell>
          <cell r="C6297">
            <v>117</v>
          </cell>
          <cell r="D6297" t="str">
            <v xml:space="preserve">HADLEY                       </v>
          </cell>
          <cell r="E6297">
            <v>0</v>
          </cell>
          <cell r="G6297">
            <v>8515</v>
          </cell>
          <cell r="H6297" t="str">
            <v>School Security  (3600)</v>
          </cell>
          <cell r="I6297">
            <v>0</v>
          </cell>
          <cell r="J6297">
            <v>0</v>
          </cell>
          <cell r="K6297">
            <v>0</v>
          </cell>
          <cell r="L6297">
            <v>0</v>
          </cell>
          <cell r="M6297">
            <v>0</v>
          </cell>
        </row>
        <row r="6298">
          <cell r="A6298">
            <v>6296</v>
          </cell>
          <cell r="B6298">
            <v>55</v>
          </cell>
          <cell r="C6298">
            <v>117</v>
          </cell>
          <cell r="D6298" t="str">
            <v xml:space="preserve">HADLEY                       </v>
          </cell>
          <cell r="E6298">
            <v>12</v>
          </cell>
          <cell r="F6298" t="str">
            <v>Operations and Maintenance</v>
          </cell>
          <cell r="I6298">
            <v>685912</v>
          </cell>
          <cell r="J6298">
            <v>0</v>
          </cell>
          <cell r="K6298">
            <v>685912</v>
          </cell>
          <cell r="L6298">
            <v>8.8800795943639219</v>
          </cell>
          <cell r="M6298">
            <v>959.45167156245634</v>
          </cell>
        </row>
        <row r="6299">
          <cell r="A6299">
            <v>6297</v>
          </cell>
          <cell r="B6299">
            <v>56</v>
          </cell>
          <cell r="C6299">
            <v>117</v>
          </cell>
          <cell r="D6299" t="str">
            <v xml:space="preserve">HADLEY                       </v>
          </cell>
          <cell r="E6299">
            <v>0</v>
          </cell>
          <cell r="G6299">
            <v>8520</v>
          </cell>
          <cell r="H6299" t="str">
            <v>Custodial Services (4110)</v>
          </cell>
          <cell r="I6299">
            <v>229010</v>
          </cell>
          <cell r="J6299">
            <v>0</v>
          </cell>
          <cell r="K6299">
            <v>229010</v>
          </cell>
          <cell r="L6299">
            <v>2.9648512169276549</v>
          </cell>
          <cell r="M6299">
            <v>320.33850888236117</v>
          </cell>
        </row>
        <row r="6300">
          <cell r="A6300">
            <v>6298</v>
          </cell>
          <cell r="B6300">
            <v>57</v>
          </cell>
          <cell r="C6300">
            <v>117</v>
          </cell>
          <cell r="D6300" t="str">
            <v xml:space="preserve">HADLEY                       </v>
          </cell>
          <cell r="E6300">
            <v>0</v>
          </cell>
          <cell r="G6300">
            <v>8525</v>
          </cell>
          <cell r="H6300" t="str">
            <v>Heating of Buildings (4120)</v>
          </cell>
          <cell r="I6300">
            <v>124047</v>
          </cell>
          <cell r="J6300">
            <v>0</v>
          </cell>
          <cell r="K6300">
            <v>124047</v>
          </cell>
          <cell r="L6300">
            <v>1.6059599969705463</v>
          </cell>
          <cell r="M6300">
            <v>173.51657574485944</v>
          </cell>
        </row>
        <row r="6301">
          <cell r="A6301">
            <v>6299</v>
          </cell>
          <cell r="B6301">
            <v>58</v>
          </cell>
          <cell r="C6301">
            <v>117</v>
          </cell>
          <cell r="D6301" t="str">
            <v xml:space="preserve">HADLEY                       </v>
          </cell>
          <cell r="E6301">
            <v>0</v>
          </cell>
          <cell r="G6301">
            <v>8530</v>
          </cell>
          <cell r="H6301" t="str">
            <v>Utility Services (4130)</v>
          </cell>
          <cell r="I6301">
            <v>123294</v>
          </cell>
          <cell r="J6301">
            <v>0</v>
          </cell>
          <cell r="K6301">
            <v>123294</v>
          </cell>
          <cell r="L6301">
            <v>1.5962113704199743</v>
          </cell>
          <cell r="M6301">
            <v>172.46328157784305</v>
          </cell>
        </row>
        <row r="6302">
          <cell r="A6302">
            <v>6300</v>
          </cell>
          <cell r="B6302">
            <v>59</v>
          </cell>
          <cell r="C6302">
            <v>117</v>
          </cell>
          <cell r="D6302" t="str">
            <v xml:space="preserve">HADLEY                       </v>
          </cell>
          <cell r="E6302">
            <v>0</v>
          </cell>
          <cell r="G6302">
            <v>8535</v>
          </cell>
          <cell r="H6302" t="str">
            <v>Maintenance of Grounds (4210)</v>
          </cell>
          <cell r="I6302">
            <v>30555</v>
          </cell>
          <cell r="J6302">
            <v>0</v>
          </cell>
          <cell r="K6302">
            <v>30555</v>
          </cell>
          <cell r="L6302">
            <v>0.39557673871544691</v>
          </cell>
          <cell r="M6302">
            <v>42.740243390684014</v>
          </cell>
        </row>
        <row r="6303">
          <cell r="A6303">
            <v>6301</v>
          </cell>
          <cell r="B6303">
            <v>60</v>
          </cell>
          <cell r="C6303">
            <v>117</v>
          </cell>
          <cell r="D6303" t="str">
            <v xml:space="preserve">HADLEY                       </v>
          </cell>
          <cell r="E6303">
            <v>0</v>
          </cell>
          <cell r="G6303">
            <v>8540</v>
          </cell>
          <cell r="H6303" t="str">
            <v>Maintenance of Buildings (4220)</v>
          </cell>
          <cell r="I6303">
            <v>169832</v>
          </cell>
          <cell r="J6303">
            <v>0</v>
          </cell>
          <cell r="K6303">
            <v>169832</v>
          </cell>
          <cell r="L6303">
            <v>2.1987101518416554</v>
          </cell>
          <cell r="M6303">
            <v>237.5604979717443</v>
          </cell>
        </row>
        <row r="6304">
          <cell r="A6304">
            <v>6302</v>
          </cell>
          <cell r="B6304">
            <v>61</v>
          </cell>
          <cell r="C6304">
            <v>117</v>
          </cell>
          <cell r="D6304" t="str">
            <v xml:space="preserve">HADLEY                       </v>
          </cell>
          <cell r="E6304">
            <v>0</v>
          </cell>
          <cell r="G6304">
            <v>8545</v>
          </cell>
          <cell r="H6304" t="str">
            <v>Building Security System (4225)</v>
          </cell>
          <cell r="I6304">
            <v>0</v>
          </cell>
          <cell r="J6304">
            <v>0</v>
          </cell>
          <cell r="K6304">
            <v>0</v>
          </cell>
          <cell r="L6304">
            <v>0</v>
          </cell>
          <cell r="M6304">
            <v>0</v>
          </cell>
        </row>
        <row r="6305">
          <cell r="A6305">
            <v>6303</v>
          </cell>
          <cell r="B6305">
            <v>62</v>
          </cell>
          <cell r="C6305">
            <v>117</v>
          </cell>
          <cell r="D6305" t="str">
            <v xml:space="preserve">HADLEY                       </v>
          </cell>
          <cell r="E6305">
            <v>0</v>
          </cell>
          <cell r="G6305">
            <v>8550</v>
          </cell>
          <cell r="H6305" t="str">
            <v>Maintenance of Equipment (4230)</v>
          </cell>
          <cell r="I6305">
            <v>9174</v>
          </cell>
          <cell r="J6305">
            <v>0</v>
          </cell>
          <cell r="K6305">
            <v>9174</v>
          </cell>
          <cell r="L6305">
            <v>0.11877011948864376</v>
          </cell>
          <cell r="M6305">
            <v>12.832563994964332</v>
          </cell>
        </row>
        <row r="6306">
          <cell r="A6306">
            <v>6304</v>
          </cell>
          <cell r="B6306">
            <v>63</v>
          </cell>
          <cell r="C6306">
            <v>117</v>
          </cell>
          <cell r="D6306" t="str">
            <v xml:space="preserve">HADLEY                       </v>
          </cell>
          <cell r="E6306">
            <v>0</v>
          </cell>
          <cell r="G6306">
            <v>8555</v>
          </cell>
          <cell r="H6306" t="str">
            <v xml:space="preserve">Extraordinary Maintenance (4300)   </v>
          </cell>
          <cell r="I6306">
            <v>0</v>
          </cell>
          <cell r="J6306">
            <v>0</v>
          </cell>
          <cell r="K6306">
            <v>0</v>
          </cell>
          <cell r="L6306">
            <v>0</v>
          </cell>
          <cell r="M6306">
            <v>0</v>
          </cell>
        </row>
        <row r="6307">
          <cell r="A6307">
            <v>6305</v>
          </cell>
          <cell r="B6307">
            <v>64</v>
          </cell>
          <cell r="C6307">
            <v>117</v>
          </cell>
          <cell r="D6307" t="str">
            <v xml:space="preserve">HADLEY                       </v>
          </cell>
          <cell r="E6307">
            <v>0</v>
          </cell>
          <cell r="G6307">
            <v>8560</v>
          </cell>
          <cell r="H6307" t="str">
            <v>Networking and Telecommunications (4400)</v>
          </cell>
          <cell r="I6307">
            <v>0</v>
          </cell>
          <cell r="J6307">
            <v>0</v>
          </cell>
          <cell r="K6307">
            <v>0</v>
          </cell>
          <cell r="L6307">
            <v>0</v>
          </cell>
          <cell r="M6307">
            <v>0</v>
          </cell>
        </row>
        <row r="6308">
          <cell r="A6308">
            <v>6306</v>
          </cell>
          <cell r="B6308">
            <v>65</v>
          </cell>
          <cell r="C6308">
            <v>117</v>
          </cell>
          <cell r="D6308" t="str">
            <v xml:space="preserve">HADLEY                       </v>
          </cell>
          <cell r="E6308">
            <v>0</v>
          </cell>
          <cell r="G6308">
            <v>8565</v>
          </cell>
          <cell r="H6308" t="str">
            <v>Technology Maintenance (4450)</v>
          </cell>
          <cell r="I6308">
            <v>0</v>
          </cell>
          <cell r="J6308">
            <v>0</v>
          </cell>
          <cell r="K6308">
            <v>0</v>
          </cell>
          <cell r="L6308">
            <v>0</v>
          </cell>
          <cell r="M6308">
            <v>0</v>
          </cell>
        </row>
        <row r="6309">
          <cell r="A6309">
            <v>6307</v>
          </cell>
          <cell r="B6309">
            <v>66</v>
          </cell>
          <cell r="C6309">
            <v>117</v>
          </cell>
          <cell r="D6309" t="str">
            <v xml:space="preserve">HADLEY                       </v>
          </cell>
          <cell r="E6309">
            <v>13</v>
          </cell>
          <cell r="F6309" t="str">
            <v>Insurance, Retirement Programs and Other</v>
          </cell>
          <cell r="I6309">
            <v>813780</v>
          </cell>
          <cell r="J6309">
            <v>25631</v>
          </cell>
          <cell r="K6309">
            <v>839411</v>
          </cell>
          <cell r="L6309">
            <v>10.867336469378891</v>
          </cell>
          <cell r="M6309">
            <v>1174.1656175688909</v>
          </cell>
        </row>
        <row r="6310">
          <cell r="A6310">
            <v>6308</v>
          </cell>
          <cell r="B6310">
            <v>67</v>
          </cell>
          <cell r="C6310">
            <v>117</v>
          </cell>
          <cell r="D6310" t="str">
            <v xml:space="preserve">HADLEY                       </v>
          </cell>
          <cell r="E6310">
            <v>0</v>
          </cell>
          <cell r="G6310">
            <v>8570</v>
          </cell>
          <cell r="H6310" t="str">
            <v>Employer Retirement Contributions (5100)</v>
          </cell>
          <cell r="I6310">
            <v>231954</v>
          </cell>
          <cell r="J6310">
            <v>25631</v>
          </cell>
          <cell r="K6310">
            <v>257585</v>
          </cell>
          <cell r="L6310">
            <v>3.3347941169045456</v>
          </cell>
          <cell r="M6310">
            <v>360.30913414463561</v>
          </cell>
        </row>
        <row r="6311">
          <cell r="A6311">
            <v>6309</v>
          </cell>
          <cell r="B6311">
            <v>68</v>
          </cell>
          <cell r="C6311">
            <v>117</v>
          </cell>
          <cell r="D6311" t="str">
            <v xml:space="preserve">HADLEY                       </v>
          </cell>
          <cell r="E6311">
            <v>0</v>
          </cell>
          <cell r="G6311">
            <v>8575</v>
          </cell>
          <cell r="H6311" t="str">
            <v>Insurance for Active Employees (5200)</v>
          </cell>
          <cell r="I6311">
            <v>525299</v>
          </cell>
          <cell r="J6311">
            <v>0</v>
          </cell>
          <cell r="K6311">
            <v>525299</v>
          </cell>
          <cell r="L6311">
            <v>6.8007221492549679</v>
          </cell>
          <cell r="M6311">
            <v>734.78668345223116</v>
          </cell>
        </row>
        <row r="6312">
          <cell r="A6312">
            <v>6310</v>
          </cell>
          <cell r="B6312">
            <v>69</v>
          </cell>
          <cell r="C6312">
            <v>117</v>
          </cell>
          <cell r="D6312" t="str">
            <v xml:space="preserve">HADLEY                       </v>
          </cell>
          <cell r="E6312">
            <v>0</v>
          </cell>
          <cell r="G6312">
            <v>8580</v>
          </cell>
          <cell r="H6312" t="str">
            <v>Insurance for Retired School Employees (5250)</v>
          </cell>
          <cell r="I6312">
            <v>0</v>
          </cell>
          <cell r="J6312">
            <v>0</v>
          </cell>
          <cell r="K6312">
            <v>0</v>
          </cell>
          <cell r="L6312">
            <v>0</v>
          </cell>
          <cell r="M6312">
            <v>0</v>
          </cell>
        </row>
        <row r="6313">
          <cell r="A6313">
            <v>6311</v>
          </cell>
          <cell r="B6313">
            <v>70</v>
          </cell>
          <cell r="C6313">
            <v>117</v>
          </cell>
          <cell r="D6313" t="str">
            <v xml:space="preserve">HADLEY                       </v>
          </cell>
          <cell r="E6313">
            <v>0</v>
          </cell>
          <cell r="G6313">
            <v>8585</v>
          </cell>
          <cell r="H6313" t="str">
            <v>Other Non-Employee Insurance (5260)</v>
          </cell>
          <cell r="I6313">
            <v>56527</v>
          </cell>
          <cell r="J6313">
            <v>0</v>
          </cell>
          <cell r="K6313">
            <v>56527</v>
          </cell>
          <cell r="L6313">
            <v>0.73182020321937713</v>
          </cell>
          <cell r="M6313">
            <v>79.069799972024057</v>
          </cell>
        </row>
        <row r="6314">
          <cell r="A6314">
            <v>6312</v>
          </cell>
          <cell r="B6314">
            <v>71</v>
          </cell>
          <cell r="C6314">
            <v>117</v>
          </cell>
          <cell r="D6314" t="str">
            <v xml:space="preserve">HADLEY                       </v>
          </cell>
          <cell r="E6314">
            <v>0</v>
          </cell>
          <cell r="G6314">
            <v>8590</v>
          </cell>
          <cell r="H6314" t="str">
            <v xml:space="preserve">Rental Lease of Equipment (5300)   </v>
          </cell>
          <cell r="I6314">
            <v>0</v>
          </cell>
          <cell r="J6314">
            <v>0</v>
          </cell>
          <cell r="K6314">
            <v>0</v>
          </cell>
          <cell r="L6314">
            <v>0</v>
          </cell>
          <cell r="M6314">
            <v>0</v>
          </cell>
        </row>
        <row r="6315">
          <cell r="A6315">
            <v>6313</v>
          </cell>
          <cell r="B6315">
            <v>72</v>
          </cell>
          <cell r="C6315">
            <v>117</v>
          </cell>
          <cell r="D6315" t="str">
            <v xml:space="preserve">HADLEY                       </v>
          </cell>
          <cell r="E6315">
            <v>0</v>
          </cell>
          <cell r="G6315">
            <v>8595</v>
          </cell>
          <cell r="H6315" t="str">
            <v>Rental Lease  of Buildings (5350)</v>
          </cell>
          <cell r="I6315">
            <v>0</v>
          </cell>
          <cell r="J6315">
            <v>0</v>
          </cell>
          <cell r="K6315">
            <v>0</v>
          </cell>
          <cell r="L6315">
            <v>0</v>
          </cell>
          <cell r="M6315">
            <v>0</v>
          </cell>
        </row>
        <row r="6316">
          <cell r="A6316">
            <v>6314</v>
          </cell>
          <cell r="B6316">
            <v>73</v>
          </cell>
          <cell r="C6316">
            <v>117</v>
          </cell>
          <cell r="D6316" t="str">
            <v xml:space="preserve">HADLEY                       </v>
          </cell>
          <cell r="E6316">
            <v>0</v>
          </cell>
          <cell r="G6316">
            <v>8600</v>
          </cell>
          <cell r="H6316" t="str">
            <v>Short Term Interest RAN's (5400)</v>
          </cell>
          <cell r="I6316">
            <v>0</v>
          </cell>
          <cell r="J6316">
            <v>0</v>
          </cell>
          <cell r="K6316">
            <v>0</v>
          </cell>
          <cell r="L6316">
            <v>0</v>
          </cell>
          <cell r="M6316">
            <v>0</v>
          </cell>
        </row>
        <row r="6317">
          <cell r="A6317">
            <v>6315</v>
          </cell>
          <cell r="B6317">
            <v>74</v>
          </cell>
          <cell r="C6317">
            <v>117</v>
          </cell>
          <cell r="D6317" t="str">
            <v xml:space="preserve">HADLEY                       </v>
          </cell>
          <cell r="E6317">
            <v>0</v>
          </cell>
          <cell r="G6317">
            <v>8610</v>
          </cell>
          <cell r="H6317" t="str">
            <v>Crossing Guards, Inspections, Bank Charges (5500)</v>
          </cell>
          <cell r="I6317">
            <v>0</v>
          </cell>
          <cell r="J6317">
            <v>0</v>
          </cell>
          <cell r="K6317">
            <v>0</v>
          </cell>
          <cell r="L6317">
            <v>0</v>
          </cell>
          <cell r="M6317">
            <v>0</v>
          </cell>
        </row>
        <row r="6318">
          <cell r="A6318">
            <v>6316</v>
          </cell>
          <cell r="B6318">
            <v>75</v>
          </cell>
          <cell r="C6318">
            <v>117</v>
          </cell>
          <cell r="D6318" t="str">
            <v xml:space="preserve">HADLEY                       </v>
          </cell>
          <cell r="E6318">
            <v>14</v>
          </cell>
          <cell r="F6318" t="str">
            <v xml:space="preserve">Payments To Out-Of-District Schools </v>
          </cell>
          <cell r="I6318">
            <v>1002169</v>
          </cell>
          <cell r="J6318">
            <v>6750</v>
          </cell>
          <cell r="K6318">
            <v>1008919</v>
          </cell>
          <cell r="L6318">
            <v>13.061851993063328</v>
          </cell>
          <cell r="M6318">
            <v>13310.277044854882</v>
          </cell>
        </row>
        <row r="6319">
          <cell r="A6319">
            <v>6317</v>
          </cell>
          <cell r="B6319">
            <v>76</v>
          </cell>
          <cell r="C6319">
            <v>117</v>
          </cell>
          <cell r="D6319" t="str">
            <v xml:space="preserve">HADLEY                       </v>
          </cell>
          <cell r="E6319">
            <v>15</v>
          </cell>
          <cell r="F6319" t="str">
            <v>Tuition To Other Schools (9000)</v>
          </cell>
          <cell r="G6319" t="str">
            <v xml:space="preserve"> </v>
          </cell>
          <cell r="I6319">
            <v>904506</v>
          </cell>
          <cell r="J6319">
            <v>6750</v>
          </cell>
          <cell r="K6319">
            <v>911256</v>
          </cell>
          <cell r="L6319">
            <v>11.797469370475644</v>
          </cell>
          <cell r="M6319">
            <v>12021.846965699209</v>
          </cell>
        </row>
        <row r="6320">
          <cell r="A6320">
            <v>6318</v>
          </cell>
          <cell r="B6320">
            <v>77</v>
          </cell>
          <cell r="C6320">
            <v>117</v>
          </cell>
          <cell r="D6320" t="str">
            <v xml:space="preserve">HADLEY                       </v>
          </cell>
          <cell r="E6320">
            <v>16</v>
          </cell>
          <cell r="F6320" t="str">
            <v>Out-of-District Transportation (3300)</v>
          </cell>
          <cell r="I6320">
            <v>97663</v>
          </cell>
          <cell r="K6320">
            <v>97663</v>
          </cell>
          <cell r="L6320">
            <v>1.2643826225876842</v>
          </cell>
          <cell r="M6320">
            <v>1288.430079155673</v>
          </cell>
        </row>
        <row r="6321">
          <cell r="A6321">
            <v>6319</v>
          </cell>
          <cell r="B6321">
            <v>78</v>
          </cell>
          <cell r="C6321">
            <v>117</v>
          </cell>
          <cell r="D6321" t="str">
            <v xml:space="preserve">HADLEY                       </v>
          </cell>
          <cell r="E6321">
            <v>17</v>
          </cell>
          <cell r="F6321" t="str">
            <v>TOTAL EXPENDITURES</v>
          </cell>
          <cell r="I6321">
            <v>6780770</v>
          </cell>
          <cell r="J6321">
            <v>943395</v>
          </cell>
          <cell r="K6321">
            <v>7724165</v>
          </cell>
          <cell r="L6321">
            <v>99.999999999999986</v>
          </cell>
          <cell r="M6321">
            <v>9768.7681800935879</v>
          </cell>
        </row>
        <row r="6322">
          <cell r="A6322">
            <v>6320</v>
          </cell>
          <cell r="B6322">
            <v>79</v>
          </cell>
          <cell r="C6322">
            <v>117</v>
          </cell>
          <cell r="D6322" t="str">
            <v xml:space="preserve">HADLEY                       </v>
          </cell>
          <cell r="E6322">
            <v>18</v>
          </cell>
          <cell r="F6322" t="str">
            <v>percentage of overall spending from the general fund</v>
          </cell>
          <cell r="I6322">
            <v>87.786446819818067</v>
          </cell>
        </row>
        <row r="6323">
          <cell r="A6323">
            <v>6321</v>
          </cell>
          <cell r="B6323">
            <v>1</v>
          </cell>
          <cell r="C6323">
            <v>118</v>
          </cell>
          <cell r="D6323" t="str">
            <v xml:space="preserve">HALIFAX                      </v>
          </cell>
          <cell r="E6323">
            <v>1</v>
          </cell>
          <cell r="F6323" t="str">
            <v>In-District FTE Average Membership</v>
          </cell>
          <cell r="G6323" t="str">
            <v xml:space="preserve"> </v>
          </cell>
        </row>
        <row r="6324">
          <cell r="A6324">
            <v>6322</v>
          </cell>
          <cell r="B6324">
            <v>2</v>
          </cell>
          <cell r="C6324">
            <v>118</v>
          </cell>
          <cell r="D6324" t="str">
            <v xml:space="preserve">HALIFAX                      </v>
          </cell>
          <cell r="E6324">
            <v>2</v>
          </cell>
          <cell r="F6324" t="str">
            <v>Out-of-District FTE Average Membership</v>
          </cell>
          <cell r="G6324" t="str">
            <v xml:space="preserve"> </v>
          </cell>
        </row>
        <row r="6325">
          <cell r="A6325">
            <v>6323</v>
          </cell>
          <cell r="B6325">
            <v>3</v>
          </cell>
          <cell r="C6325">
            <v>118</v>
          </cell>
          <cell r="D6325" t="str">
            <v xml:space="preserve">HALIFAX                      </v>
          </cell>
          <cell r="E6325">
            <v>3</v>
          </cell>
          <cell r="F6325" t="str">
            <v>Total FTE Average Membership</v>
          </cell>
          <cell r="G6325" t="str">
            <v xml:space="preserve"> </v>
          </cell>
        </row>
        <row r="6326">
          <cell r="A6326">
            <v>6324</v>
          </cell>
          <cell r="B6326">
            <v>4</v>
          </cell>
          <cell r="C6326">
            <v>118</v>
          </cell>
          <cell r="D6326" t="str">
            <v xml:space="preserve">HALIFAX                      </v>
          </cell>
          <cell r="E6326">
            <v>4</v>
          </cell>
          <cell r="F6326" t="str">
            <v>Administration</v>
          </cell>
          <cell r="G6326" t="str">
            <v xml:space="preserve"> </v>
          </cell>
          <cell r="I6326">
            <v>292764</v>
          </cell>
          <cell r="J6326">
            <v>0</v>
          </cell>
          <cell r="K6326">
            <v>292764</v>
          </cell>
          <cell r="L6326">
            <v>4.0467663563441763</v>
          </cell>
          <cell r="M6326">
            <v>462.50236966824644</v>
          </cell>
        </row>
        <row r="6327">
          <cell r="A6327">
            <v>6325</v>
          </cell>
          <cell r="B6327">
            <v>5</v>
          </cell>
          <cell r="C6327">
            <v>118</v>
          </cell>
          <cell r="D6327" t="str">
            <v xml:space="preserve">HALIFAX                      </v>
          </cell>
          <cell r="E6327">
            <v>0</v>
          </cell>
          <cell r="G6327">
            <v>8300</v>
          </cell>
          <cell r="H6327" t="str">
            <v>School Committee (1110)</v>
          </cell>
          <cell r="I6327">
            <v>95762</v>
          </cell>
          <cell r="J6327">
            <v>0</v>
          </cell>
          <cell r="K6327">
            <v>95762</v>
          </cell>
          <cell r="L6327">
            <v>1.3236820094555033</v>
          </cell>
          <cell r="M6327">
            <v>151.2827804107425</v>
          </cell>
        </row>
        <row r="6328">
          <cell r="A6328">
            <v>6326</v>
          </cell>
          <cell r="B6328">
            <v>6</v>
          </cell>
          <cell r="C6328">
            <v>118</v>
          </cell>
          <cell r="D6328" t="str">
            <v xml:space="preserve">HALIFAX                      </v>
          </cell>
          <cell r="E6328">
            <v>0</v>
          </cell>
          <cell r="G6328">
            <v>8305</v>
          </cell>
          <cell r="H6328" t="str">
            <v>Superintendent (1210)</v>
          </cell>
          <cell r="I6328">
            <v>28722</v>
          </cell>
          <cell r="J6328">
            <v>0</v>
          </cell>
          <cell r="K6328">
            <v>28722</v>
          </cell>
          <cell r="L6328">
            <v>0.39701337352583455</v>
          </cell>
          <cell r="M6328">
            <v>45.374407582938389</v>
          </cell>
        </row>
        <row r="6329">
          <cell r="A6329">
            <v>6327</v>
          </cell>
          <cell r="B6329">
            <v>7</v>
          </cell>
          <cell r="C6329">
            <v>118</v>
          </cell>
          <cell r="D6329" t="str">
            <v xml:space="preserve">HALIFAX                      </v>
          </cell>
          <cell r="E6329">
            <v>0</v>
          </cell>
          <cell r="G6329">
            <v>8310</v>
          </cell>
          <cell r="H6329" t="str">
            <v>Assistant Superintendents (1220)</v>
          </cell>
          <cell r="I6329">
            <v>25495</v>
          </cell>
          <cell r="J6329">
            <v>0</v>
          </cell>
          <cell r="K6329">
            <v>25495</v>
          </cell>
          <cell r="L6329">
            <v>0.35240776958572356</v>
          </cell>
          <cell r="M6329">
            <v>40.276461295418642</v>
          </cell>
        </row>
        <row r="6330">
          <cell r="A6330">
            <v>6328</v>
          </cell>
          <cell r="B6330">
            <v>8</v>
          </cell>
          <cell r="C6330">
            <v>118</v>
          </cell>
          <cell r="D6330" t="str">
            <v xml:space="preserve">HALIFAX                      </v>
          </cell>
          <cell r="E6330">
            <v>0</v>
          </cell>
          <cell r="G6330">
            <v>8315</v>
          </cell>
          <cell r="H6330" t="str">
            <v>Other District-Wide Administration (1230)</v>
          </cell>
          <cell r="I6330">
            <v>0</v>
          </cell>
          <cell r="J6330">
            <v>0</v>
          </cell>
          <cell r="K6330">
            <v>0</v>
          </cell>
          <cell r="L6330">
            <v>0</v>
          </cell>
          <cell r="M6330">
            <v>0</v>
          </cell>
        </row>
        <row r="6331">
          <cell r="A6331">
            <v>6329</v>
          </cell>
          <cell r="B6331">
            <v>9</v>
          </cell>
          <cell r="C6331">
            <v>118</v>
          </cell>
          <cell r="D6331" t="str">
            <v xml:space="preserve">HALIFAX                      </v>
          </cell>
          <cell r="E6331">
            <v>0</v>
          </cell>
          <cell r="G6331">
            <v>8320</v>
          </cell>
          <cell r="H6331" t="str">
            <v>Business and Finance (1410)</v>
          </cell>
          <cell r="I6331">
            <v>93535</v>
          </cell>
          <cell r="J6331">
            <v>0</v>
          </cell>
          <cell r="K6331">
            <v>93535</v>
          </cell>
          <cell r="L6331">
            <v>1.2928990283663719</v>
          </cell>
          <cell r="M6331">
            <v>147.76461295418642</v>
          </cell>
        </row>
        <row r="6332">
          <cell r="A6332">
            <v>6330</v>
          </cell>
          <cell r="B6332">
            <v>10</v>
          </cell>
          <cell r="C6332">
            <v>118</v>
          </cell>
          <cell r="D6332" t="str">
            <v xml:space="preserve">HALIFAX                      </v>
          </cell>
          <cell r="E6332">
            <v>0</v>
          </cell>
          <cell r="G6332">
            <v>8325</v>
          </cell>
          <cell r="H6332" t="str">
            <v>Human Resources and Benefits (1420)</v>
          </cell>
          <cell r="I6332">
            <v>18658</v>
          </cell>
          <cell r="J6332">
            <v>0</v>
          </cell>
          <cell r="K6332">
            <v>18658</v>
          </cell>
          <cell r="L6332">
            <v>0.25790249715357638</v>
          </cell>
          <cell r="M6332">
            <v>29.475513428120063</v>
          </cell>
        </row>
        <row r="6333">
          <cell r="A6333">
            <v>6331</v>
          </cell>
          <cell r="B6333">
            <v>11</v>
          </cell>
          <cell r="C6333">
            <v>118</v>
          </cell>
          <cell r="D6333" t="str">
            <v xml:space="preserve">HALIFAX                      </v>
          </cell>
          <cell r="E6333">
            <v>0</v>
          </cell>
          <cell r="G6333">
            <v>8330</v>
          </cell>
          <cell r="H6333" t="str">
            <v>Legal Service For School Committee (1430)</v>
          </cell>
          <cell r="I6333">
            <v>20238</v>
          </cell>
          <cell r="J6333">
            <v>0</v>
          </cell>
          <cell r="K6333">
            <v>20238</v>
          </cell>
          <cell r="L6333">
            <v>0.27974224125812408</v>
          </cell>
          <cell r="M6333">
            <v>31.971563981042653</v>
          </cell>
        </row>
        <row r="6334">
          <cell r="A6334">
            <v>6332</v>
          </cell>
          <cell r="B6334">
            <v>12</v>
          </cell>
          <cell r="C6334">
            <v>118</v>
          </cell>
          <cell r="D6334" t="str">
            <v xml:space="preserve">HALIFAX                      </v>
          </cell>
          <cell r="E6334">
            <v>0</v>
          </cell>
          <cell r="G6334">
            <v>8335</v>
          </cell>
          <cell r="H6334" t="str">
            <v>Legal Settlements (1435)</v>
          </cell>
          <cell r="I6334">
            <v>0</v>
          </cell>
          <cell r="J6334">
            <v>0</v>
          </cell>
          <cell r="K6334">
            <v>0</v>
          </cell>
          <cell r="L6334">
            <v>0</v>
          </cell>
          <cell r="M6334">
            <v>0</v>
          </cell>
        </row>
        <row r="6335">
          <cell r="A6335">
            <v>6333</v>
          </cell>
          <cell r="B6335">
            <v>13</v>
          </cell>
          <cell r="C6335">
            <v>118</v>
          </cell>
          <cell r="D6335" t="str">
            <v xml:space="preserve">HALIFAX                      </v>
          </cell>
          <cell r="E6335">
            <v>0</v>
          </cell>
          <cell r="G6335">
            <v>8340</v>
          </cell>
          <cell r="H6335" t="str">
            <v>District-wide Information Mgmt and Tech (1450)</v>
          </cell>
          <cell r="I6335">
            <v>10354</v>
          </cell>
          <cell r="J6335">
            <v>0</v>
          </cell>
          <cell r="K6335">
            <v>10354</v>
          </cell>
          <cell r="L6335">
            <v>0.14311943699904223</v>
          </cell>
          <cell r="M6335">
            <v>16.35703001579779</v>
          </cell>
        </row>
        <row r="6336">
          <cell r="A6336">
            <v>6334</v>
          </cell>
          <cell r="B6336">
            <v>14</v>
          </cell>
          <cell r="C6336">
            <v>118</v>
          </cell>
          <cell r="D6336" t="str">
            <v xml:space="preserve">HALIFAX                      </v>
          </cell>
          <cell r="E6336">
            <v>5</v>
          </cell>
          <cell r="F6336" t="str">
            <v xml:space="preserve">Instructional Leadership </v>
          </cell>
          <cell r="I6336">
            <v>294040</v>
          </cell>
          <cell r="J6336">
            <v>0</v>
          </cell>
          <cell r="K6336">
            <v>294040</v>
          </cell>
          <cell r="L6336">
            <v>4.0644040231020258</v>
          </cell>
          <cell r="M6336">
            <v>464.51816745655606</v>
          </cell>
        </row>
        <row r="6337">
          <cell r="A6337">
            <v>6335</v>
          </cell>
          <cell r="B6337">
            <v>15</v>
          </cell>
          <cell r="C6337">
            <v>118</v>
          </cell>
          <cell r="D6337" t="str">
            <v xml:space="preserve">HALIFAX                      </v>
          </cell>
          <cell r="E6337">
            <v>0</v>
          </cell>
          <cell r="G6337">
            <v>8345</v>
          </cell>
          <cell r="H6337" t="str">
            <v>Curriculum Directors  (Supervisory) (2110)</v>
          </cell>
          <cell r="I6337">
            <v>47546</v>
          </cell>
          <cell r="J6337">
            <v>0</v>
          </cell>
          <cell r="K6337">
            <v>47546</v>
          </cell>
          <cell r="L6337">
            <v>0.65721042607267355</v>
          </cell>
          <cell r="M6337">
            <v>75.112164296998415</v>
          </cell>
        </row>
        <row r="6338">
          <cell r="A6338">
            <v>6336</v>
          </cell>
          <cell r="B6338">
            <v>16</v>
          </cell>
          <cell r="C6338">
            <v>118</v>
          </cell>
          <cell r="D6338" t="str">
            <v xml:space="preserve">HALIFAX                      </v>
          </cell>
          <cell r="E6338">
            <v>0</v>
          </cell>
          <cell r="G6338">
            <v>8350</v>
          </cell>
          <cell r="H6338" t="str">
            <v>Department Heads  (Non-Supervisory) (2120)</v>
          </cell>
          <cell r="I6338">
            <v>0</v>
          </cell>
          <cell r="J6338">
            <v>0</v>
          </cell>
          <cell r="K6338">
            <v>0</v>
          </cell>
          <cell r="L6338">
            <v>0</v>
          </cell>
          <cell r="M6338">
            <v>0</v>
          </cell>
        </row>
        <row r="6339">
          <cell r="A6339">
            <v>6337</v>
          </cell>
          <cell r="B6339">
            <v>17</v>
          </cell>
          <cell r="C6339">
            <v>118</v>
          </cell>
          <cell r="D6339" t="str">
            <v xml:space="preserve">HALIFAX                      </v>
          </cell>
          <cell r="E6339">
            <v>0</v>
          </cell>
          <cell r="G6339">
            <v>8355</v>
          </cell>
          <cell r="H6339" t="str">
            <v>School Leadership-Building (2210)</v>
          </cell>
          <cell r="I6339">
            <v>246494</v>
          </cell>
          <cell r="J6339">
            <v>0</v>
          </cell>
          <cell r="K6339">
            <v>246494</v>
          </cell>
          <cell r="L6339">
            <v>3.4071935970293525</v>
          </cell>
          <cell r="M6339">
            <v>389.40600315955766</v>
          </cell>
        </row>
        <row r="6340">
          <cell r="A6340">
            <v>6338</v>
          </cell>
          <cell r="B6340">
            <v>18</v>
          </cell>
          <cell r="C6340">
            <v>118</v>
          </cell>
          <cell r="D6340" t="str">
            <v xml:space="preserve">HALIFAX                      </v>
          </cell>
          <cell r="E6340">
            <v>0</v>
          </cell>
          <cell r="G6340">
            <v>8360</v>
          </cell>
          <cell r="H6340" t="str">
            <v>Curriculum Leaders/Dept Heads-Building Level (2220)</v>
          </cell>
          <cell r="I6340">
            <v>0</v>
          </cell>
          <cell r="J6340">
            <v>0</v>
          </cell>
          <cell r="K6340">
            <v>0</v>
          </cell>
          <cell r="L6340">
            <v>0</v>
          </cell>
          <cell r="M6340">
            <v>0</v>
          </cell>
        </row>
        <row r="6341">
          <cell r="A6341">
            <v>6339</v>
          </cell>
          <cell r="B6341">
            <v>19</v>
          </cell>
          <cell r="C6341">
            <v>118</v>
          </cell>
          <cell r="D6341" t="str">
            <v xml:space="preserve">HALIFAX                      </v>
          </cell>
          <cell r="E6341">
            <v>0</v>
          </cell>
          <cell r="G6341">
            <v>8365</v>
          </cell>
          <cell r="H6341" t="str">
            <v>Building Technology (2250)</v>
          </cell>
          <cell r="I6341">
            <v>0</v>
          </cell>
          <cell r="J6341">
            <v>0</v>
          </cell>
          <cell r="K6341">
            <v>0</v>
          </cell>
          <cell r="L6341">
            <v>0</v>
          </cell>
          <cell r="M6341">
            <v>0</v>
          </cell>
        </row>
        <row r="6342">
          <cell r="A6342">
            <v>6340</v>
          </cell>
          <cell r="B6342">
            <v>20</v>
          </cell>
          <cell r="C6342">
            <v>118</v>
          </cell>
          <cell r="D6342" t="str">
            <v xml:space="preserve">HALIFAX                      </v>
          </cell>
          <cell r="E6342">
            <v>0</v>
          </cell>
          <cell r="G6342">
            <v>8380</v>
          </cell>
          <cell r="H6342" t="str">
            <v>Instructional Coordinators and Team Leaders (2315)</v>
          </cell>
          <cell r="I6342">
            <v>0</v>
          </cell>
          <cell r="J6342">
            <v>0</v>
          </cell>
          <cell r="K6342">
            <v>0</v>
          </cell>
          <cell r="L6342">
            <v>0</v>
          </cell>
          <cell r="M6342">
            <v>0</v>
          </cell>
        </row>
        <row r="6343">
          <cell r="A6343">
            <v>6341</v>
          </cell>
          <cell r="B6343">
            <v>21</v>
          </cell>
          <cell r="C6343">
            <v>118</v>
          </cell>
          <cell r="D6343" t="str">
            <v xml:space="preserve">HALIFAX                      </v>
          </cell>
          <cell r="E6343">
            <v>6</v>
          </cell>
          <cell r="F6343" t="str">
            <v>Classroom and Specialist Teachers</v>
          </cell>
          <cell r="I6343">
            <v>2757301</v>
          </cell>
          <cell r="J6343">
            <v>0</v>
          </cell>
          <cell r="K6343">
            <v>2757301</v>
          </cell>
          <cell r="L6343">
            <v>38.113131809628754</v>
          </cell>
          <cell r="M6343">
            <v>4355.9257503949448</v>
          </cell>
        </row>
        <row r="6344">
          <cell r="A6344">
            <v>6342</v>
          </cell>
          <cell r="B6344">
            <v>22</v>
          </cell>
          <cell r="C6344">
            <v>118</v>
          </cell>
          <cell r="D6344" t="str">
            <v xml:space="preserve">HALIFAX                      </v>
          </cell>
          <cell r="E6344">
            <v>0</v>
          </cell>
          <cell r="G6344">
            <v>8370</v>
          </cell>
          <cell r="H6344" t="str">
            <v>Teachers, Classroom (2305)</v>
          </cell>
          <cell r="I6344">
            <v>2757301</v>
          </cell>
          <cell r="J6344">
            <v>0</v>
          </cell>
          <cell r="K6344">
            <v>2757301</v>
          </cell>
          <cell r="L6344">
            <v>38.113131809628754</v>
          </cell>
          <cell r="M6344">
            <v>4355.9257503949448</v>
          </cell>
        </row>
        <row r="6345">
          <cell r="A6345">
            <v>6343</v>
          </cell>
          <cell r="B6345">
            <v>23</v>
          </cell>
          <cell r="C6345">
            <v>118</v>
          </cell>
          <cell r="D6345" t="str">
            <v xml:space="preserve">HALIFAX                      </v>
          </cell>
          <cell r="E6345">
            <v>0</v>
          </cell>
          <cell r="G6345">
            <v>8375</v>
          </cell>
          <cell r="H6345" t="str">
            <v>Teachers, Specialists  (2310)</v>
          </cell>
          <cell r="I6345">
            <v>0</v>
          </cell>
          <cell r="J6345">
            <v>0</v>
          </cell>
          <cell r="K6345">
            <v>0</v>
          </cell>
          <cell r="L6345">
            <v>0</v>
          </cell>
          <cell r="M6345">
            <v>0</v>
          </cell>
        </row>
        <row r="6346">
          <cell r="A6346">
            <v>6344</v>
          </cell>
          <cell r="B6346">
            <v>24</v>
          </cell>
          <cell r="C6346">
            <v>118</v>
          </cell>
          <cell r="D6346" t="str">
            <v xml:space="preserve">HALIFAX                      </v>
          </cell>
          <cell r="E6346">
            <v>7</v>
          </cell>
          <cell r="F6346" t="str">
            <v>Other Teaching Services</v>
          </cell>
          <cell r="I6346">
            <v>452154</v>
          </cell>
          <cell r="J6346">
            <v>0</v>
          </cell>
          <cell r="K6346">
            <v>452154</v>
          </cell>
          <cell r="L6346">
            <v>6.2499542125618062</v>
          </cell>
          <cell r="M6346">
            <v>714.30331753554503</v>
          </cell>
        </row>
        <row r="6347">
          <cell r="A6347">
            <v>6345</v>
          </cell>
          <cell r="B6347">
            <v>25</v>
          </cell>
          <cell r="C6347">
            <v>118</v>
          </cell>
          <cell r="D6347" t="str">
            <v xml:space="preserve">HALIFAX                      </v>
          </cell>
          <cell r="E6347">
            <v>0</v>
          </cell>
          <cell r="G6347">
            <v>8385</v>
          </cell>
          <cell r="H6347" t="str">
            <v>Medical/ Therapeutic Services (2320)</v>
          </cell>
          <cell r="I6347">
            <v>63708</v>
          </cell>
          <cell r="J6347">
            <v>0</v>
          </cell>
          <cell r="K6347">
            <v>63708</v>
          </cell>
          <cell r="L6347">
            <v>0.88061165659020502</v>
          </cell>
          <cell r="M6347">
            <v>100.64454976303317</v>
          </cell>
        </row>
        <row r="6348">
          <cell r="A6348">
            <v>6346</v>
          </cell>
          <cell r="B6348">
            <v>26</v>
          </cell>
          <cell r="C6348">
            <v>118</v>
          </cell>
          <cell r="D6348" t="str">
            <v xml:space="preserve">HALIFAX                      </v>
          </cell>
          <cell r="E6348">
            <v>0</v>
          </cell>
          <cell r="G6348">
            <v>8390</v>
          </cell>
          <cell r="H6348" t="str">
            <v>Substitute Teachers (2325)</v>
          </cell>
          <cell r="I6348">
            <v>157105</v>
          </cell>
          <cell r="J6348">
            <v>0</v>
          </cell>
          <cell r="K6348">
            <v>157105</v>
          </cell>
          <cell r="L6348">
            <v>2.1716031630031418</v>
          </cell>
          <cell r="M6348">
            <v>248.1911532385466</v>
          </cell>
        </row>
        <row r="6349">
          <cell r="A6349">
            <v>6347</v>
          </cell>
          <cell r="B6349">
            <v>27</v>
          </cell>
          <cell r="C6349">
            <v>118</v>
          </cell>
          <cell r="D6349" t="str">
            <v xml:space="preserve">HALIFAX                      </v>
          </cell>
          <cell r="E6349">
            <v>0</v>
          </cell>
          <cell r="G6349">
            <v>8395</v>
          </cell>
          <cell r="H6349" t="str">
            <v>Non-Clerical Paraprofs./Instructional Assistants (2330)</v>
          </cell>
          <cell r="I6349">
            <v>195894</v>
          </cell>
          <cell r="J6349">
            <v>0</v>
          </cell>
          <cell r="K6349">
            <v>195894</v>
          </cell>
          <cell r="L6349">
            <v>2.7077688807697875</v>
          </cell>
          <cell r="M6349">
            <v>309.46919431279622</v>
          </cell>
        </row>
        <row r="6350">
          <cell r="A6350">
            <v>6348</v>
          </cell>
          <cell r="B6350">
            <v>28</v>
          </cell>
          <cell r="C6350">
            <v>118</v>
          </cell>
          <cell r="D6350" t="str">
            <v xml:space="preserve">HALIFAX                      </v>
          </cell>
          <cell r="E6350">
            <v>0</v>
          </cell>
          <cell r="G6350">
            <v>8400</v>
          </cell>
          <cell r="H6350" t="str">
            <v>Librarians and Media Center Directors (2340)</v>
          </cell>
          <cell r="I6350">
            <v>35447</v>
          </cell>
          <cell r="J6350">
            <v>0</v>
          </cell>
          <cell r="K6350">
            <v>35447</v>
          </cell>
          <cell r="L6350">
            <v>0.48997051219867199</v>
          </cell>
          <cell r="M6350">
            <v>55.998420221169035</v>
          </cell>
        </row>
        <row r="6351">
          <cell r="A6351">
            <v>6349</v>
          </cell>
          <cell r="B6351">
            <v>29</v>
          </cell>
          <cell r="C6351">
            <v>118</v>
          </cell>
          <cell r="D6351" t="str">
            <v xml:space="preserve">HALIFAX                      </v>
          </cell>
          <cell r="E6351">
            <v>8</v>
          </cell>
          <cell r="F6351" t="str">
            <v>Professional Development</v>
          </cell>
          <cell r="I6351">
            <v>77612</v>
          </cell>
          <cell r="J6351">
            <v>0</v>
          </cell>
          <cell r="K6351">
            <v>77612</v>
          </cell>
          <cell r="L6351">
            <v>1.0728014047102246</v>
          </cell>
          <cell r="M6351">
            <v>122.60979462875197</v>
          </cell>
        </row>
        <row r="6352">
          <cell r="A6352">
            <v>6350</v>
          </cell>
          <cell r="B6352">
            <v>30</v>
          </cell>
          <cell r="C6352">
            <v>118</v>
          </cell>
          <cell r="D6352" t="str">
            <v xml:space="preserve">HALIFAX                      </v>
          </cell>
          <cell r="E6352">
            <v>0</v>
          </cell>
          <cell r="G6352">
            <v>8405</v>
          </cell>
          <cell r="H6352" t="str">
            <v>Professional Development Leadership (2351)</v>
          </cell>
          <cell r="I6352">
            <v>0</v>
          </cell>
          <cell r="J6352">
            <v>0</v>
          </cell>
          <cell r="K6352">
            <v>0</v>
          </cell>
          <cell r="L6352">
            <v>0</v>
          </cell>
          <cell r="M6352">
            <v>0</v>
          </cell>
        </row>
        <row r="6353">
          <cell r="A6353">
            <v>6351</v>
          </cell>
          <cell r="B6353">
            <v>31</v>
          </cell>
          <cell r="C6353">
            <v>118</v>
          </cell>
          <cell r="D6353" t="str">
            <v xml:space="preserve">HALIFAX                      </v>
          </cell>
          <cell r="E6353">
            <v>0</v>
          </cell>
          <cell r="G6353">
            <v>8410</v>
          </cell>
          <cell r="H6353" t="str">
            <v>Teacher/Instructional Staff-Professional Days (2353)</v>
          </cell>
          <cell r="I6353">
            <v>61273</v>
          </cell>
          <cell r="J6353">
            <v>0</v>
          </cell>
          <cell r="K6353">
            <v>61273</v>
          </cell>
          <cell r="L6353">
            <v>0.84695356994806981</v>
          </cell>
          <cell r="M6353">
            <v>96.797788309636644</v>
          </cell>
        </row>
        <row r="6354">
          <cell r="A6354">
            <v>6352</v>
          </cell>
          <cell r="B6354">
            <v>32</v>
          </cell>
          <cell r="C6354">
            <v>118</v>
          </cell>
          <cell r="D6354" t="str">
            <v xml:space="preserve">HALIFAX                      </v>
          </cell>
          <cell r="E6354">
            <v>0</v>
          </cell>
          <cell r="G6354">
            <v>8415</v>
          </cell>
          <cell r="H6354" t="str">
            <v>Substitutes for Instructional Staff at Prof. Dev. (2355)</v>
          </cell>
          <cell r="I6354">
            <v>0</v>
          </cell>
          <cell r="J6354">
            <v>0</v>
          </cell>
          <cell r="K6354">
            <v>0</v>
          </cell>
          <cell r="L6354">
            <v>0</v>
          </cell>
          <cell r="M6354">
            <v>0</v>
          </cell>
        </row>
        <row r="6355">
          <cell r="A6355">
            <v>6353</v>
          </cell>
          <cell r="B6355">
            <v>33</v>
          </cell>
          <cell r="C6355">
            <v>118</v>
          </cell>
          <cell r="D6355" t="str">
            <v xml:space="preserve">HALIFAX                      </v>
          </cell>
          <cell r="E6355">
            <v>0</v>
          </cell>
          <cell r="G6355">
            <v>8420</v>
          </cell>
          <cell r="H6355" t="str">
            <v>Prof. Dev.  Stipends, Providers and Expenses (2357)</v>
          </cell>
          <cell r="I6355">
            <v>16339</v>
          </cell>
          <cell r="J6355">
            <v>0</v>
          </cell>
          <cell r="K6355">
            <v>16339</v>
          </cell>
          <cell r="L6355">
            <v>0.22584783476215481</v>
          </cell>
          <cell r="M6355">
            <v>25.812006319115323</v>
          </cell>
        </row>
        <row r="6356">
          <cell r="A6356">
            <v>6354</v>
          </cell>
          <cell r="B6356">
            <v>34</v>
          </cell>
          <cell r="C6356">
            <v>118</v>
          </cell>
          <cell r="D6356" t="str">
            <v xml:space="preserve">HALIFAX                      </v>
          </cell>
          <cell r="E6356">
            <v>9</v>
          </cell>
          <cell r="F6356" t="str">
            <v>Instructional Materials, Equipment and Technology</v>
          </cell>
          <cell r="I6356">
            <v>43827</v>
          </cell>
          <cell r="J6356">
            <v>0</v>
          </cell>
          <cell r="K6356">
            <v>43827</v>
          </cell>
          <cell r="L6356">
            <v>0.60580409168988059</v>
          </cell>
          <cell r="M6356">
            <v>69.236966824644554</v>
          </cell>
        </row>
        <row r="6357">
          <cell r="A6357">
            <v>6355</v>
          </cell>
          <cell r="B6357">
            <v>35</v>
          </cell>
          <cell r="C6357">
            <v>118</v>
          </cell>
          <cell r="D6357" t="str">
            <v xml:space="preserve">HALIFAX                      </v>
          </cell>
          <cell r="E6357">
            <v>0</v>
          </cell>
          <cell r="G6357">
            <v>8425</v>
          </cell>
          <cell r="H6357" t="str">
            <v>Textbooks &amp; Related Software/Media/Materials (2410)</v>
          </cell>
          <cell r="I6357">
            <v>18180</v>
          </cell>
          <cell r="J6357">
            <v>0</v>
          </cell>
          <cell r="K6357">
            <v>18180</v>
          </cell>
          <cell r="L6357">
            <v>0.25129528343080815</v>
          </cell>
          <cell r="M6357">
            <v>28.720379146919431</v>
          </cell>
        </row>
        <row r="6358">
          <cell r="A6358">
            <v>6356</v>
          </cell>
          <cell r="B6358">
            <v>36</v>
          </cell>
          <cell r="C6358">
            <v>118</v>
          </cell>
          <cell r="D6358" t="str">
            <v xml:space="preserve">HALIFAX                      </v>
          </cell>
          <cell r="E6358">
            <v>0</v>
          </cell>
          <cell r="G6358">
            <v>8430</v>
          </cell>
          <cell r="H6358" t="str">
            <v>Other Instructional Materials (2415)</v>
          </cell>
          <cell r="I6358">
            <v>25052</v>
          </cell>
          <cell r="J6358">
            <v>0</v>
          </cell>
          <cell r="K6358">
            <v>25052</v>
          </cell>
          <cell r="L6358">
            <v>0.34628434766273963</v>
          </cell>
          <cell r="M6358">
            <v>39.576619273301738</v>
          </cell>
        </row>
        <row r="6359">
          <cell r="A6359">
            <v>6357</v>
          </cell>
          <cell r="B6359">
            <v>37</v>
          </cell>
          <cell r="C6359">
            <v>118</v>
          </cell>
          <cell r="D6359" t="str">
            <v xml:space="preserve">HALIFAX                      </v>
          </cell>
          <cell r="E6359">
            <v>0</v>
          </cell>
          <cell r="G6359">
            <v>8435</v>
          </cell>
          <cell r="H6359" t="str">
            <v>Instructional Equipment (2420)</v>
          </cell>
          <cell r="I6359">
            <v>0</v>
          </cell>
          <cell r="J6359">
            <v>0</v>
          </cell>
          <cell r="K6359">
            <v>0</v>
          </cell>
          <cell r="L6359">
            <v>0</v>
          </cell>
          <cell r="M6359">
            <v>0</v>
          </cell>
        </row>
        <row r="6360">
          <cell r="A6360">
            <v>6358</v>
          </cell>
          <cell r="B6360">
            <v>38</v>
          </cell>
          <cell r="C6360">
            <v>118</v>
          </cell>
          <cell r="D6360" t="str">
            <v xml:space="preserve">HALIFAX                      </v>
          </cell>
          <cell r="E6360">
            <v>0</v>
          </cell>
          <cell r="G6360">
            <v>8440</v>
          </cell>
          <cell r="H6360" t="str">
            <v>General Supplies (2430)</v>
          </cell>
          <cell r="I6360">
            <v>0</v>
          </cell>
          <cell r="J6360">
            <v>0</v>
          </cell>
          <cell r="K6360">
            <v>0</v>
          </cell>
          <cell r="L6360">
            <v>0</v>
          </cell>
          <cell r="M6360">
            <v>0</v>
          </cell>
        </row>
        <row r="6361">
          <cell r="A6361">
            <v>6359</v>
          </cell>
          <cell r="B6361">
            <v>39</v>
          </cell>
          <cell r="C6361">
            <v>118</v>
          </cell>
          <cell r="D6361" t="str">
            <v xml:space="preserve">HALIFAX                      </v>
          </cell>
          <cell r="E6361">
            <v>0</v>
          </cell>
          <cell r="G6361">
            <v>8445</v>
          </cell>
          <cell r="H6361" t="str">
            <v>Other Instructional Services (2440)</v>
          </cell>
          <cell r="I6361">
            <v>595</v>
          </cell>
          <cell r="J6361">
            <v>0</v>
          </cell>
          <cell r="K6361">
            <v>595</v>
          </cell>
          <cell r="L6361">
            <v>8.2244605963328297E-3</v>
          </cell>
          <cell r="M6361">
            <v>0.9399684044233807</v>
          </cell>
        </row>
        <row r="6362">
          <cell r="A6362">
            <v>6360</v>
          </cell>
          <cell r="B6362">
            <v>40</v>
          </cell>
          <cell r="C6362">
            <v>118</v>
          </cell>
          <cell r="D6362" t="str">
            <v xml:space="preserve">HALIFAX                      </v>
          </cell>
          <cell r="E6362">
            <v>0</v>
          </cell>
          <cell r="G6362">
            <v>8450</v>
          </cell>
          <cell r="H6362" t="str">
            <v>Classroom Instructional Technology (2451)</v>
          </cell>
          <cell r="I6362">
            <v>0</v>
          </cell>
          <cell r="J6362">
            <v>0</v>
          </cell>
          <cell r="K6362">
            <v>0</v>
          </cell>
          <cell r="L6362">
            <v>0</v>
          </cell>
          <cell r="M6362">
            <v>0</v>
          </cell>
        </row>
        <row r="6363">
          <cell r="A6363">
            <v>6361</v>
          </cell>
          <cell r="B6363">
            <v>41</v>
          </cell>
          <cell r="C6363">
            <v>118</v>
          </cell>
          <cell r="D6363" t="str">
            <v xml:space="preserve">HALIFAX                      </v>
          </cell>
          <cell r="E6363">
            <v>0</v>
          </cell>
          <cell r="G6363">
            <v>8455</v>
          </cell>
          <cell r="H6363" t="str">
            <v>Other Instructional Hardware  (2453)</v>
          </cell>
          <cell r="I6363">
            <v>0</v>
          </cell>
          <cell r="J6363">
            <v>0</v>
          </cell>
          <cell r="K6363">
            <v>0</v>
          </cell>
          <cell r="L6363">
            <v>0</v>
          </cell>
          <cell r="M6363">
            <v>0</v>
          </cell>
        </row>
        <row r="6364">
          <cell r="A6364">
            <v>6362</v>
          </cell>
          <cell r="B6364">
            <v>42</v>
          </cell>
          <cell r="C6364">
            <v>118</v>
          </cell>
          <cell r="D6364" t="str">
            <v xml:space="preserve">HALIFAX                      </v>
          </cell>
          <cell r="E6364">
            <v>0</v>
          </cell>
          <cell r="G6364">
            <v>8460</v>
          </cell>
          <cell r="H6364" t="str">
            <v>Instructional Software (2455)</v>
          </cell>
          <cell r="I6364">
            <v>0</v>
          </cell>
          <cell r="J6364">
            <v>0</v>
          </cell>
          <cell r="K6364">
            <v>0</v>
          </cell>
          <cell r="L6364">
            <v>0</v>
          </cell>
          <cell r="M6364">
            <v>0</v>
          </cell>
        </row>
        <row r="6365">
          <cell r="A6365">
            <v>6363</v>
          </cell>
          <cell r="B6365">
            <v>43</v>
          </cell>
          <cell r="C6365">
            <v>118</v>
          </cell>
          <cell r="D6365" t="str">
            <v xml:space="preserve">HALIFAX                      </v>
          </cell>
          <cell r="E6365">
            <v>10</v>
          </cell>
          <cell r="F6365" t="str">
            <v>Guidance, Counseling and Testing</v>
          </cell>
          <cell r="I6365">
            <v>114864</v>
          </cell>
          <cell r="J6365">
            <v>0</v>
          </cell>
          <cell r="K6365">
            <v>114864</v>
          </cell>
          <cell r="L6365">
            <v>1.5877217511549147</v>
          </cell>
          <cell r="M6365">
            <v>181.45971563981044</v>
          </cell>
        </row>
        <row r="6366">
          <cell r="A6366">
            <v>6364</v>
          </cell>
          <cell r="B6366">
            <v>44</v>
          </cell>
          <cell r="C6366">
            <v>118</v>
          </cell>
          <cell r="D6366" t="str">
            <v xml:space="preserve">HALIFAX                      </v>
          </cell>
          <cell r="E6366">
            <v>0</v>
          </cell>
          <cell r="G6366">
            <v>8465</v>
          </cell>
          <cell r="H6366" t="str">
            <v>Guidance and Adjustment Counselors (2710)</v>
          </cell>
          <cell r="I6366">
            <v>0</v>
          </cell>
          <cell r="J6366">
            <v>0</v>
          </cell>
          <cell r="K6366">
            <v>0</v>
          </cell>
          <cell r="L6366">
            <v>0</v>
          </cell>
          <cell r="M6366">
            <v>0</v>
          </cell>
        </row>
        <row r="6367">
          <cell r="A6367">
            <v>6365</v>
          </cell>
          <cell r="B6367">
            <v>45</v>
          </cell>
          <cell r="C6367">
            <v>118</v>
          </cell>
          <cell r="D6367" t="str">
            <v xml:space="preserve">HALIFAX                      </v>
          </cell>
          <cell r="E6367">
            <v>0</v>
          </cell>
          <cell r="G6367">
            <v>8470</v>
          </cell>
          <cell r="H6367" t="str">
            <v>Testing and Assessment (2720)</v>
          </cell>
          <cell r="I6367">
            <v>0</v>
          </cell>
          <cell r="J6367">
            <v>0</v>
          </cell>
          <cell r="K6367">
            <v>0</v>
          </cell>
          <cell r="L6367">
            <v>0</v>
          </cell>
          <cell r="M6367">
            <v>0</v>
          </cell>
        </row>
        <row r="6368">
          <cell r="A6368">
            <v>6366</v>
          </cell>
          <cell r="B6368">
            <v>46</v>
          </cell>
          <cell r="C6368">
            <v>118</v>
          </cell>
          <cell r="D6368" t="str">
            <v xml:space="preserve">HALIFAX                      </v>
          </cell>
          <cell r="E6368">
            <v>0</v>
          </cell>
          <cell r="G6368">
            <v>8475</v>
          </cell>
          <cell r="H6368" t="str">
            <v>Psychological Services (2800)</v>
          </cell>
          <cell r="I6368">
            <v>114864</v>
          </cell>
          <cell r="J6368">
            <v>0</v>
          </cell>
          <cell r="K6368">
            <v>114864</v>
          </cell>
          <cell r="L6368">
            <v>1.5877217511549147</v>
          </cell>
          <cell r="M6368">
            <v>181.45971563981044</v>
          </cell>
        </row>
        <row r="6369">
          <cell r="A6369">
            <v>6367</v>
          </cell>
          <cell r="B6369">
            <v>47</v>
          </cell>
          <cell r="C6369">
            <v>118</v>
          </cell>
          <cell r="D6369" t="str">
            <v xml:space="preserve">HALIFAX                      </v>
          </cell>
          <cell r="E6369">
            <v>11</v>
          </cell>
          <cell r="F6369" t="str">
            <v>Pupil Services</v>
          </cell>
          <cell r="I6369">
            <v>346579.24</v>
          </cell>
          <cell r="J6369">
            <v>155687</v>
          </cell>
          <cell r="K6369">
            <v>502266.24</v>
          </cell>
          <cell r="L6369">
            <v>6.9426368062995776</v>
          </cell>
          <cell r="M6369">
            <v>793.46957345971566</v>
          </cell>
        </row>
        <row r="6370">
          <cell r="A6370">
            <v>6368</v>
          </cell>
          <cell r="B6370">
            <v>48</v>
          </cell>
          <cell r="C6370">
            <v>118</v>
          </cell>
          <cell r="D6370" t="str">
            <v xml:space="preserve">HALIFAX                      </v>
          </cell>
          <cell r="E6370">
            <v>0</v>
          </cell>
          <cell r="G6370">
            <v>8485</v>
          </cell>
          <cell r="H6370" t="str">
            <v>Attendance and Parent Liaison Services (3100)</v>
          </cell>
          <cell r="I6370">
            <v>75</v>
          </cell>
          <cell r="J6370">
            <v>0</v>
          </cell>
          <cell r="K6370">
            <v>75</v>
          </cell>
          <cell r="L6370">
            <v>1.036696713823466E-3</v>
          </cell>
          <cell r="M6370">
            <v>0.11848341232227488</v>
          </cell>
        </row>
        <row r="6371">
          <cell r="A6371">
            <v>6369</v>
          </cell>
          <cell r="B6371">
            <v>49</v>
          </cell>
          <cell r="C6371">
            <v>118</v>
          </cell>
          <cell r="D6371" t="str">
            <v xml:space="preserve">HALIFAX                      </v>
          </cell>
          <cell r="E6371">
            <v>0</v>
          </cell>
          <cell r="G6371">
            <v>8490</v>
          </cell>
          <cell r="H6371" t="str">
            <v>Medical/Health Services (3200)</v>
          </cell>
          <cell r="I6371">
            <v>44058</v>
          </cell>
          <cell r="J6371">
            <v>0</v>
          </cell>
          <cell r="K6371">
            <v>44058</v>
          </cell>
          <cell r="L6371">
            <v>0.60899711756845687</v>
          </cell>
          <cell r="M6371">
            <v>69.60189573459715</v>
          </cell>
        </row>
        <row r="6372">
          <cell r="A6372">
            <v>6370</v>
          </cell>
          <cell r="B6372">
            <v>50</v>
          </cell>
          <cell r="C6372">
            <v>118</v>
          </cell>
          <cell r="D6372" t="str">
            <v xml:space="preserve">HALIFAX                      </v>
          </cell>
          <cell r="E6372">
            <v>0</v>
          </cell>
          <cell r="G6372">
            <v>8495</v>
          </cell>
          <cell r="H6372" t="str">
            <v>In-District Transportation (3300)</v>
          </cell>
          <cell r="I6372">
            <v>302446.24</v>
          </cell>
          <cell r="J6372">
            <v>14129</v>
          </cell>
          <cell r="K6372">
            <v>316575.24</v>
          </cell>
          <cell r="L6372">
            <v>4.375900146478334</v>
          </cell>
          <cell r="M6372">
            <v>500.11886255924168</v>
          </cell>
        </row>
        <row r="6373">
          <cell r="A6373">
            <v>6371</v>
          </cell>
          <cell r="B6373">
            <v>51</v>
          </cell>
          <cell r="C6373">
            <v>118</v>
          </cell>
          <cell r="D6373" t="str">
            <v xml:space="preserve">HALIFAX                      </v>
          </cell>
          <cell r="E6373">
            <v>0</v>
          </cell>
          <cell r="G6373">
            <v>8500</v>
          </cell>
          <cell r="H6373" t="str">
            <v>Food Salaries and Other Expenses (3400)</v>
          </cell>
          <cell r="I6373">
            <v>0</v>
          </cell>
          <cell r="J6373">
            <v>141558</v>
          </cell>
          <cell r="K6373">
            <v>141558</v>
          </cell>
          <cell r="L6373">
            <v>1.9567028455389628</v>
          </cell>
          <cell r="M6373">
            <v>223.63033175355451</v>
          </cell>
        </row>
        <row r="6374">
          <cell r="A6374">
            <v>6372</v>
          </cell>
          <cell r="B6374">
            <v>52</v>
          </cell>
          <cell r="C6374">
            <v>118</v>
          </cell>
          <cell r="D6374" t="str">
            <v xml:space="preserve">HALIFAX                      </v>
          </cell>
          <cell r="E6374">
            <v>0</v>
          </cell>
          <cell r="G6374">
            <v>8505</v>
          </cell>
          <cell r="H6374" t="str">
            <v>Athletics (3510)</v>
          </cell>
          <cell r="I6374">
            <v>0</v>
          </cell>
          <cell r="J6374">
            <v>0</v>
          </cell>
          <cell r="K6374">
            <v>0</v>
          </cell>
          <cell r="L6374">
            <v>0</v>
          </cell>
          <cell r="M6374">
            <v>0</v>
          </cell>
        </row>
        <row r="6375">
          <cell r="A6375">
            <v>6373</v>
          </cell>
          <cell r="B6375">
            <v>53</v>
          </cell>
          <cell r="C6375">
            <v>118</v>
          </cell>
          <cell r="D6375" t="str">
            <v xml:space="preserve">HALIFAX                      </v>
          </cell>
          <cell r="E6375">
            <v>0</v>
          </cell>
          <cell r="G6375">
            <v>8510</v>
          </cell>
          <cell r="H6375" t="str">
            <v>Other Student Body Activities (3520)</v>
          </cell>
          <cell r="I6375">
            <v>0</v>
          </cell>
          <cell r="J6375">
            <v>0</v>
          </cell>
          <cell r="K6375">
            <v>0</v>
          </cell>
          <cell r="L6375">
            <v>0</v>
          </cell>
          <cell r="M6375">
            <v>0</v>
          </cell>
        </row>
        <row r="6376">
          <cell r="A6376">
            <v>6374</v>
          </cell>
          <cell r="B6376">
            <v>54</v>
          </cell>
          <cell r="C6376">
            <v>118</v>
          </cell>
          <cell r="D6376" t="str">
            <v xml:space="preserve">HALIFAX                      </v>
          </cell>
          <cell r="E6376">
            <v>0</v>
          </cell>
          <cell r="G6376">
            <v>8515</v>
          </cell>
          <cell r="H6376" t="str">
            <v>School Security  (3600)</v>
          </cell>
          <cell r="I6376">
            <v>0</v>
          </cell>
          <cell r="J6376">
            <v>0</v>
          </cell>
          <cell r="K6376">
            <v>0</v>
          </cell>
          <cell r="L6376">
            <v>0</v>
          </cell>
          <cell r="M6376">
            <v>0</v>
          </cell>
        </row>
        <row r="6377">
          <cell r="A6377">
            <v>6375</v>
          </cell>
          <cell r="B6377">
            <v>55</v>
          </cell>
          <cell r="C6377">
            <v>118</v>
          </cell>
          <cell r="D6377" t="str">
            <v xml:space="preserve">HALIFAX                      </v>
          </cell>
          <cell r="E6377">
            <v>12</v>
          </cell>
          <cell r="F6377" t="str">
            <v>Operations and Maintenance</v>
          </cell>
          <cell r="I6377">
            <v>526728</v>
          </cell>
          <cell r="J6377">
            <v>0</v>
          </cell>
          <cell r="K6377">
            <v>526728</v>
          </cell>
          <cell r="L6377">
            <v>7.2807624890507547</v>
          </cell>
          <cell r="M6377">
            <v>832.11374407582935</v>
          </cell>
        </row>
        <row r="6378">
          <cell r="A6378">
            <v>6376</v>
          </cell>
          <cell r="B6378">
            <v>56</v>
          </cell>
          <cell r="C6378">
            <v>118</v>
          </cell>
          <cell r="D6378" t="str">
            <v xml:space="preserve">HALIFAX                      </v>
          </cell>
          <cell r="E6378">
            <v>0</v>
          </cell>
          <cell r="G6378">
            <v>8520</v>
          </cell>
          <cell r="H6378" t="str">
            <v>Custodial Services (4110)</v>
          </cell>
          <cell r="I6378">
            <v>195383</v>
          </cell>
          <cell r="J6378">
            <v>0</v>
          </cell>
          <cell r="K6378">
            <v>195383</v>
          </cell>
          <cell r="L6378">
            <v>2.7007055204929369</v>
          </cell>
          <cell r="M6378">
            <v>308.6619273301738</v>
          </cell>
        </row>
        <row r="6379">
          <cell r="A6379">
            <v>6377</v>
          </cell>
          <cell r="B6379">
            <v>57</v>
          </cell>
          <cell r="C6379">
            <v>118</v>
          </cell>
          <cell r="D6379" t="str">
            <v xml:space="preserve">HALIFAX                      </v>
          </cell>
          <cell r="E6379">
            <v>0</v>
          </cell>
          <cell r="G6379">
            <v>8525</v>
          </cell>
          <cell r="H6379" t="str">
            <v>Heating of Buildings (4120)</v>
          </cell>
          <cell r="I6379">
            <v>0</v>
          </cell>
          <cell r="J6379">
            <v>0</v>
          </cell>
          <cell r="K6379">
            <v>0</v>
          </cell>
          <cell r="L6379">
            <v>0</v>
          </cell>
          <cell r="M6379">
            <v>0</v>
          </cell>
        </row>
        <row r="6380">
          <cell r="A6380">
            <v>6378</v>
          </cell>
          <cell r="B6380">
            <v>58</v>
          </cell>
          <cell r="C6380">
            <v>118</v>
          </cell>
          <cell r="D6380" t="str">
            <v xml:space="preserve">HALIFAX                      </v>
          </cell>
          <cell r="E6380">
            <v>0</v>
          </cell>
          <cell r="G6380">
            <v>8530</v>
          </cell>
          <cell r="H6380" t="str">
            <v>Utility Services (4130)</v>
          </cell>
          <cell r="I6380">
            <v>149558</v>
          </cell>
          <cell r="J6380">
            <v>0</v>
          </cell>
          <cell r="K6380">
            <v>149558</v>
          </cell>
          <cell r="L6380">
            <v>2.0672838283467989</v>
          </cell>
          <cell r="M6380">
            <v>236.26856240126384</v>
          </cell>
        </row>
        <row r="6381">
          <cell r="A6381">
            <v>6379</v>
          </cell>
          <cell r="B6381">
            <v>59</v>
          </cell>
          <cell r="C6381">
            <v>118</v>
          </cell>
          <cell r="D6381" t="str">
            <v xml:space="preserve">HALIFAX                      </v>
          </cell>
          <cell r="E6381">
            <v>0</v>
          </cell>
          <cell r="G6381">
            <v>8535</v>
          </cell>
          <cell r="H6381" t="str">
            <v>Maintenance of Grounds (4210)</v>
          </cell>
          <cell r="I6381">
            <v>19548</v>
          </cell>
          <cell r="J6381">
            <v>0</v>
          </cell>
          <cell r="K6381">
            <v>19548</v>
          </cell>
          <cell r="L6381">
            <v>0.2702046314909482</v>
          </cell>
          <cell r="M6381">
            <v>30.881516587677726</v>
          </cell>
        </row>
        <row r="6382">
          <cell r="A6382">
            <v>6380</v>
          </cell>
          <cell r="B6382">
            <v>60</v>
          </cell>
          <cell r="C6382">
            <v>118</v>
          </cell>
          <cell r="D6382" t="str">
            <v xml:space="preserve">HALIFAX                      </v>
          </cell>
          <cell r="E6382">
            <v>0</v>
          </cell>
          <cell r="G6382">
            <v>8540</v>
          </cell>
          <cell r="H6382" t="str">
            <v>Maintenance of Buildings (4220)</v>
          </cell>
          <cell r="I6382">
            <v>145310</v>
          </cell>
          <cell r="J6382">
            <v>0</v>
          </cell>
          <cell r="K6382">
            <v>145310</v>
          </cell>
          <cell r="L6382">
            <v>2.0085653264758379</v>
          </cell>
          <cell r="M6382">
            <v>229.55766192733017</v>
          </cell>
        </row>
        <row r="6383">
          <cell r="A6383">
            <v>6381</v>
          </cell>
          <cell r="B6383">
            <v>61</v>
          </cell>
          <cell r="C6383">
            <v>118</v>
          </cell>
          <cell r="D6383" t="str">
            <v xml:space="preserve">HALIFAX                      </v>
          </cell>
          <cell r="E6383">
            <v>0</v>
          </cell>
          <cell r="G6383">
            <v>8545</v>
          </cell>
          <cell r="H6383" t="str">
            <v>Building Security System (4225)</v>
          </cell>
          <cell r="I6383">
            <v>0</v>
          </cell>
          <cell r="J6383">
            <v>0</v>
          </cell>
          <cell r="K6383">
            <v>0</v>
          </cell>
          <cell r="L6383">
            <v>0</v>
          </cell>
          <cell r="M6383">
            <v>0</v>
          </cell>
        </row>
        <row r="6384">
          <cell r="A6384">
            <v>6382</v>
          </cell>
          <cell r="B6384">
            <v>62</v>
          </cell>
          <cell r="C6384">
            <v>118</v>
          </cell>
          <cell r="D6384" t="str">
            <v xml:space="preserve">HALIFAX                      </v>
          </cell>
          <cell r="E6384">
            <v>0</v>
          </cell>
          <cell r="G6384">
            <v>8550</v>
          </cell>
          <cell r="H6384" t="str">
            <v>Maintenance of Equipment (4230)</v>
          </cell>
          <cell r="I6384">
            <v>16929</v>
          </cell>
          <cell r="J6384">
            <v>0</v>
          </cell>
          <cell r="K6384">
            <v>16929</v>
          </cell>
          <cell r="L6384">
            <v>0.23400318224423275</v>
          </cell>
          <cell r="M6384">
            <v>26.744075829383885</v>
          </cell>
        </row>
        <row r="6385">
          <cell r="A6385">
            <v>6383</v>
          </cell>
          <cell r="B6385">
            <v>63</v>
          </cell>
          <cell r="C6385">
            <v>118</v>
          </cell>
          <cell r="D6385" t="str">
            <v xml:space="preserve">HALIFAX                      </v>
          </cell>
          <cell r="E6385">
            <v>0</v>
          </cell>
          <cell r="G6385">
            <v>8555</v>
          </cell>
          <cell r="H6385" t="str">
            <v xml:space="preserve">Extraordinary Maintenance (4300)   </v>
          </cell>
          <cell r="I6385">
            <v>0</v>
          </cell>
          <cell r="J6385">
            <v>0</v>
          </cell>
          <cell r="K6385">
            <v>0</v>
          </cell>
          <cell r="L6385">
            <v>0</v>
          </cell>
          <cell r="M6385">
            <v>0</v>
          </cell>
        </row>
        <row r="6386">
          <cell r="A6386">
            <v>6384</v>
          </cell>
          <cell r="B6386">
            <v>64</v>
          </cell>
          <cell r="C6386">
            <v>118</v>
          </cell>
          <cell r="D6386" t="str">
            <v xml:space="preserve">HALIFAX                      </v>
          </cell>
          <cell r="E6386">
            <v>0</v>
          </cell>
          <cell r="G6386">
            <v>8560</v>
          </cell>
          <cell r="H6386" t="str">
            <v>Networking and Telecommunications (4400)</v>
          </cell>
          <cell r="I6386">
            <v>0</v>
          </cell>
          <cell r="J6386">
            <v>0</v>
          </cell>
          <cell r="K6386">
            <v>0</v>
          </cell>
          <cell r="L6386">
            <v>0</v>
          </cell>
          <cell r="M6386">
            <v>0</v>
          </cell>
        </row>
        <row r="6387">
          <cell r="A6387">
            <v>6385</v>
          </cell>
          <cell r="B6387">
            <v>65</v>
          </cell>
          <cell r="C6387">
            <v>118</v>
          </cell>
          <cell r="D6387" t="str">
            <v xml:space="preserve">HALIFAX                      </v>
          </cell>
          <cell r="E6387">
            <v>0</v>
          </cell>
          <cell r="G6387">
            <v>8565</v>
          </cell>
          <cell r="H6387" t="str">
            <v>Technology Maintenance (4450)</v>
          </cell>
          <cell r="I6387">
            <v>0</v>
          </cell>
          <cell r="J6387">
            <v>0</v>
          </cell>
          <cell r="K6387">
            <v>0</v>
          </cell>
          <cell r="L6387">
            <v>0</v>
          </cell>
          <cell r="M6387">
            <v>0</v>
          </cell>
        </row>
        <row r="6388">
          <cell r="A6388">
            <v>6386</v>
          </cell>
          <cell r="B6388">
            <v>66</v>
          </cell>
          <cell r="C6388">
            <v>118</v>
          </cell>
          <cell r="D6388" t="str">
            <v xml:space="preserve">HALIFAX                      </v>
          </cell>
          <cell r="E6388">
            <v>13</v>
          </cell>
          <cell r="F6388" t="str">
            <v>Insurance, Retirement Programs and Other</v>
          </cell>
          <cell r="I6388">
            <v>714665</v>
          </cell>
          <cell r="J6388">
            <v>0</v>
          </cell>
          <cell r="K6388">
            <v>714665</v>
          </cell>
          <cell r="L6388">
            <v>9.8785447597952984</v>
          </cell>
          <cell r="M6388">
            <v>1129.0126382306478</v>
          </cell>
        </row>
        <row r="6389">
          <cell r="A6389">
            <v>6387</v>
          </cell>
          <cell r="B6389">
            <v>67</v>
          </cell>
          <cell r="C6389">
            <v>118</v>
          </cell>
          <cell r="D6389" t="str">
            <v xml:space="preserve">HALIFAX                      </v>
          </cell>
          <cell r="E6389">
            <v>0</v>
          </cell>
          <cell r="G6389">
            <v>8570</v>
          </cell>
          <cell r="H6389" t="str">
            <v>Employer Retirement Contributions (5100)</v>
          </cell>
          <cell r="I6389">
            <v>53696</v>
          </cell>
          <cell r="J6389">
            <v>0</v>
          </cell>
          <cell r="K6389">
            <v>53696</v>
          </cell>
          <cell r="L6389">
            <v>0.74221955660619776</v>
          </cell>
          <cell r="M6389">
            <v>84.827804107424967</v>
          </cell>
        </row>
        <row r="6390">
          <cell r="A6390">
            <v>6388</v>
          </cell>
          <cell r="B6390">
            <v>68</v>
          </cell>
          <cell r="C6390">
            <v>118</v>
          </cell>
          <cell r="D6390" t="str">
            <v xml:space="preserve">HALIFAX                      </v>
          </cell>
          <cell r="E6390">
            <v>0</v>
          </cell>
          <cell r="G6390">
            <v>8575</v>
          </cell>
          <cell r="H6390" t="str">
            <v>Insurance for Active Employees (5200)</v>
          </cell>
          <cell r="I6390">
            <v>464242</v>
          </cell>
          <cell r="J6390">
            <v>0</v>
          </cell>
          <cell r="K6390">
            <v>464242</v>
          </cell>
          <cell r="L6390">
            <v>6.4170420775844468</v>
          </cell>
          <cell r="M6390">
            <v>733.39968404423382</v>
          </cell>
        </row>
        <row r="6391">
          <cell r="A6391">
            <v>6389</v>
          </cell>
          <cell r="B6391">
            <v>69</v>
          </cell>
          <cell r="C6391">
            <v>118</v>
          </cell>
          <cell r="D6391" t="str">
            <v xml:space="preserve">HALIFAX                      </v>
          </cell>
          <cell r="E6391">
            <v>0</v>
          </cell>
          <cell r="G6391">
            <v>8580</v>
          </cell>
          <cell r="H6391" t="str">
            <v>Insurance for Retired School Employees (5250)</v>
          </cell>
          <cell r="I6391">
            <v>132075</v>
          </cell>
          <cell r="J6391">
            <v>0</v>
          </cell>
          <cell r="K6391">
            <v>132075</v>
          </cell>
          <cell r="L6391">
            <v>1.8256229130431236</v>
          </cell>
          <cell r="M6391">
            <v>208.64928909952607</v>
          </cell>
        </row>
        <row r="6392">
          <cell r="A6392">
            <v>6390</v>
          </cell>
          <cell r="B6392">
            <v>70</v>
          </cell>
          <cell r="C6392">
            <v>118</v>
          </cell>
          <cell r="D6392" t="str">
            <v xml:space="preserve">HALIFAX                      </v>
          </cell>
          <cell r="E6392">
            <v>0</v>
          </cell>
          <cell r="G6392">
            <v>8585</v>
          </cell>
          <cell r="H6392" t="str">
            <v>Other Non-Employee Insurance (5260)</v>
          </cell>
          <cell r="I6392">
            <v>64652</v>
          </cell>
          <cell r="J6392">
            <v>0</v>
          </cell>
          <cell r="K6392">
            <v>64652</v>
          </cell>
          <cell r="L6392">
            <v>0.89366021256152972</v>
          </cell>
          <cell r="M6392">
            <v>102.13586097946288</v>
          </cell>
        </row>
        <row r="6393">
          <cell r="A6393">
            <v>6391</v>
          </cell>
          <cell r="B6393">
            <v>71</v>
          </cell>
          <cell r="C6393">
            <v>118</v>
          </cell>
          <cell r="D6393" t="str">
            <v xml:space="preserve">HALIFAX                      </v>
          </cell>
          <cell r="E6393">
            <v>0</v>
          </cell>
          <cell r="G6393">
            <v>8590</v>
          </cell>
          <cell r="H6393" t="str">
            <v xml:space="preserve">Rental Lease of Equipment (5300)   </v>
          </cell>
          <cell r="I6393">
            <v>0</v>
          </cell>
          <cell r="J6393">
            <v>0</v>
          </cell>
          <cell r="K6393">
            <v>0</v>
          </cell>
          <cell r="L6393">
            <v>0</v>
          </cell>
          <cell r="M6393">
            <v>0</v>
          </cell>
        </row>
        <row r="6394">
          <cell r="A6394">
            <v>6392</v>
          </cell>
          <cell r="B6394">
            <v>72</v>
          </cell>
          <cell r="C6394">
            <v>118</v>
          </cell>
          <cell r="D6394" t="str">
            <v xml:space="preserve">HALIFAX                      </v>
          </cell>
          <cell r="E6394">
            <v>0</v>
          </cell>
          <cell r="G6394">
            <v>8595</v>
          </cell>
          <cell r="H6394" t="str">
            <v>Rental Lease  of Buildings (5350)</v>
          </cell>
          <cell r="I6394">
            <v>0</v>
          </cell>
          <cell r="J6394">
            <v>0</v>
          </cell>
          <cell r="K6394">
            <v>0</v>
          </cell>
          <cell r="L6394">
            <v>0</v>
          </cell>
          <cell r="M6394">
            <v>0</v>
          </cell>
        </row>
        <row r="6395">
          <cell r="A6395">
            <v>6393</v>
          </cell>
          <cell r="B6395">
            <v>73</v>
          </cell>
          <cell r="C6395">
            <v>118</v>
          </cell>
          <cell r="D6395" t="str">
            <v xml:space="preserve">HALIFAX                      </v>
          </cell>
          <cell r="E6395">
            <v>0</v>
          </cell>
          <cell r="G6395">
            <v>8600</v>
          </cell>
          <cell r="H6395" t="str">
            <v>Short Term Interest RAN's (5400)</v>
          </cell>
          <cell r="I6395">
            <v>0</v>
          </cell>
          <cell r="J6395">
            <v>0</v>
          </cell>
          <cell r="K6395">
            <v>0</v>
          </cell>
          <cell r="L6395">
            <v>0</v>
          </cell>
          <cell r="M6395">
            <v>0</v>
          </cell>
        </row>
        <row r="6396">
          <cell r="A6396">
            <v>6394</v>
          </cell>
          <cell r="B6396">
            <v>74</v>
          </cell>
          <cell r="C6396">
            <v>118</v>
          </cell>
          <cell r="D6396" t="str">
            <v xml:space="preserve">HALIFAX                      </v>
          </cell>
          <cell r="E6396">
            <v>0</v>
          </cell>
          <cell r="G6396">
            <v>8610</v>
          </cell>
          <cell r="H6396" t="str">
            <v>Crossing Guards, Inspections, Bank Charges (5500)</v>
          </cell>
          <cell r="I6396">
            <v>0</v>
          </cell>
          <cell r="J6396">
            <v>0</v>
          </cell>
          <cell r="K6396">
            <v>0</v>
          </cell>
          <cell r="L6396">
            <v>0</v>
          </cell>
          <cell r="M6396">
            <v>0</v>
          </cell>
        </row>
        <row r="6397">
          <cell r="A6397">
            <v>6395</v>
          </cell>
          <cell r="B6397">
            <v>75</v>
          </cell>
          <cell r="C6397">
            <v>118</v>
          </cell>
          <cell r="D6397" t="str">
            <v xml:space="preserve">HALIFAX                      </v>
          </cell>
          <cell r="E6397">
            <v>14</v>
          </cell>
          <cell r="F6397" t="str">
            <v xml:space="preserve">Payments To Out-Of-District Schools </v>
          </cell>
          <cell r="I6397">
            <v>1275197.76</v>
          </cell>
          <cell r="J6397">
            <v>183098</v>
          </cell>
          <cell r="K6397">
            <v>1458295.76</v>
          </cell>
          <cell r="L6397">
            <v>20.157472295662586</v>
          </cell>
          <cell r="M6397">
            <v>62587.800858369097</v>
          </cell>
        </row>
        <row r="6398">
          <cell r="A6398">
            <v>6396</v>
          </cell>
          <cell r="B6398">
            <v>76</v>
          </cell>
          <cell r="C6398">
            <v>118</v>
          </cell>
          <cell r="D6398" t="str">
            <v xml:space="preserve">HALIFAX                      </v>
          </cell>
          <cell r="E6398">
            <v>15</v>
          </cell>
          <cell r="F6398" t="str">
            <v>Tuition To Other Schools (9000)</v>
          </cell>
          <cell r="G6398" t="str">
            <v xml:space="preserve"> </v>
          </cell>
          <cell r="I6398">
            <v>1104578</v>
          </cell>
          <cell r="J6398">
            <v>183098</v>
          </cell>
          <cell r="K6398">
            <v>1287676</v>
          </cell>
          <cell r="L6398">
            <v>17.799059702257939</v>
          </cell>
          <cell r="M6398">
            <v>55265.0643776824</v>
          </cell>
        </row>
        <row r="6399">
          <cell r="A6399">
            <v>6397</v>
          </cell>
          <cell r="B6399">
            <v>77</v>
          </cell>
          <cell r="C6399">
            <v>118</v>
          </cell>
          <cell r="D6399" t="str">
            <v xml:space="preserve">HALIFAX                      </v>
          </cell>
          <cell r="E6399">
            <v>16</v>
          </cell>
          <cell r="F6399" t="str">
            <v>Out-of-District Transportation (3300)</v>
          </cell>
          <cell r="I6399">
            <v>170619.76</v>
          </cell>
          <cell r="K6399">
            <v>170619.76</v>
          </cell>
          <cell r="L6399">
            <v>2.3584125934046463</v>
          </cell>
          <cell r="M6399">
            <v>7322.7364806866954</v>
          </cell>
        </row>
        <row r="6400">
          <cell r="A6400">
            <v>6398</v>
          </cell>
          <cell r="B6400">
            <v>78</v>
          </cell>
          <cell r="C6400">
            <v>118</v>
          </cell>
          <cell r="D6400" t="str">
            <v xml:space="preserve">HALIFAX                      </v>
          </cell>
          <cell r="E6400">
            <v>17</v>
          </cell>
          <cell r="F6400" t="str">
            <v>TOTAL EXPENDITURES</v>
          </cell>
          <cell r="I6400">
            <v>6895732</v>
          </cell>
          <cell r="J6400">
            <v>338785</v>
          </cell>
          <cell r="K6400">
            <v>7234517</v>
          </cell>
          <cell r="L6400">
            <v>99.999999999999986</v>
          </cell>
          <cell r="M6400">
            <v>11023.186042968156</v>
          </cell>
        </row>
        <row r="6401">
          <cell r="A6401">
            <v>6399</v>
          </cell>
          <cell r="B6401">
            <v>79</v>
          </cell>
          <cell r="C6401">
            <v>118</v>
          </cell>
          <cell r="D6401" t="str">
            <v xml:space="preserve">HALIFAX                      </v>
          </cell>
          <cell r="E6401">
            <v>18</v>
          </cell>
          <cell r="F6401" t="str">
            <v>percentage of overall spending from the general fund</v>
          </cell>
          <cell r="I6401">
            <v>95.317102717430899</v>
          </cell>
        </row>
        <row r="6402">
          <cell r="A6402">
            <v>6400</v>
          </cell>
          <cell r="B6402">
            <v>1</v>
          </cell>
          <cell r="C6402">
            <v>121</v>
          </cell>
          <cell r="D6402" t="str">
            <v xml:space="preserve">HANCOCK                      </v>
          </cell>
          <cell r="E6402">
            <v>1</v>
          </cell>
          <cell r="F6402" t="str">
            <v>In-District FTE Average Membership</v>
          </cell>
          <cell r="G6402" t="str">
            <v xml:space="preserve"> </v>
          </cell>
        </row>
        <row r="6403">
          <cell r="A6403">
            <v>6401</v>
          </cell>
          <cell r="B6403">
            <v>2</v>
          </cell>
          <cell r="C6403">
            <v>121</v>
          </cell>
          <cell r="D6403" t="str">
            <v xml:space="preserve">HANCOCK                      </v>
          </cell>
          <cell r="E6403">
            <v>2</v>
          </cell>
          <cell r="F6403" t="str">
            <v>Out-of-District FTE Average Membership</v>
          </cell>
          <cell r="G6403" t="str">
            <v xml:space="preserve"> </v>
          </cell>
        </row>
        <row r="6404">
          <cell r="A6404">
            <v>6402</v>
          </cell>
          <cell r="B6404">
            <v>3</v>
          </cell>
          <cell r="C6404">
            <v>121</v>
          </cell>
          <cell r="D6404" t="str">
            <v xml:space="preserve">HANCOCK                      </v>
          </cell>
          <cell r="E6404">
            <v>3</v>
          </cell>
          <cell r="F6404" t="str">
            <v>Total FTE Average Membership</v>
          </cell>
          <cell r="G6404" t="str">
            <v xml:space="preserve"> </v>
          </cell>
        </row>
        <row r="6405">
          <cell r="A6405">
            <v>6403</v>
          </cell>
          <cell r="B6405">
            <v>4</v>
          </cell>
          <cell r="C6405">
            <v>121</v>
          </cell>
          <cell r="D6405" t="str">
            <v xml:space="preserve">HANCOCK                      </v>
          </cell>
          <cell r="E6405">
            <v>4</v>
          </cell>
          <cell r="F6405" t="str">
            <v>Administration</v>
          </cell>
          <cell r="G6405" t="str">
            <v xml:space="preserve"> </v>
          </cell>
          <cell r="I6405">
            <v>26996</v>
          </cell>
          <cell r="J6405">
            <v>0</v>
          </cell>
          <cell r="K6405">
            <v>26996</v>
          </cell>
          <cell r="L6405">
            <v>2.1802634309993789</v>
          </cell>
          <cell r="M6405">
            <v>557.76859504132233</v>
          </cell>
        </row>
        <row r="6406">
          <cell r="A6406">
            <v>6404</v>
          </cell>
          <cell r="B6406">
            <v>5</v>
          </cell>
          <cell r="C6406">
            <v>121</v>
          </cell>
          <cell r="D6406" t="str">
            <v xml:space="preserve">HANCOCK                      </v>
          </cell>
          <cell r="E6406">
            <v>0</v>
          </cell>
          <cell r="G6406">
            <v>8300</v>
          </cell>
          <cell r="H6406" t="str">
            <v>School Committee (1110)</v>
          </cell>
          <cell r="I6406">
            <v>4966</v>
          </cell>
          <cell r="J6406">
            <v>0</v>
          </cell>
          <cell r="K6406">
            <v>4966</v>
          </cell>
          <cell r="L6406">
            <v>0.40106638755159713</v>
          </cell>
          <cell r="M6406">
            <v>102.60330578512396</v>
          </cell>
        </row>
        <row r="6407">
          <cell r="A6407">
            <v>6405</v>
          </cell>
          <cell r="B6407">
            <v>6</v>
          </cell>
          <cell r="C6407">
            <v>121</v>
          </cell>
          <cell r="D6407" t="str">
            <v xml:space="preserve">HANCOCK                      </v>
          </cell>
          <cell r="E6407">
            <v>0</v>
          </cell>
          <cell r="G6407">
            <v>8305</v>
          </cell>
          <cell r="H6407" t="str">
            <v>Superintendent (1210)</v>
          </cell>
          <cell r="I6407">
            <v>14166</v>
          </cell>
          <cell r="J6407">
            <v>0</v>
          </cell>
          <cell r="K6407">
            <v>14166</v>
          </cell>
          <cell r="L6407">
            <v>1.1440810402851238</v>
          </cell>
          <cell r="M6407">
            <v>292.68595041322317</v>
          </cell>
        </row>
        <row r="6408">
          <cell r="A6408">
            <v>6406</v>
          </cell>
          <cell r="B6408">
            <v>7</v>
          </cell>
          <cell r="C6408">
            <v>121</v>
          </cell>
          <cell r="D6408" t="str">
            <v xml:space="preserve">HANCOCK                      </v>
          </cell>
          <cell r="E6408">
            <v>0</v>
          </cell>
          <cell r="G6408">
            <v>8310</v>
          </cell>
          <cell r="H6408" t="str">
            <v>Assistant Superintendents (1220)</v>
          </cell>
          <cell r="I6408">
            <v>0</v>
          </cell>
          <cell r="J6408">
            <v>0</v>
          </cell>
          <cell r="K6408">
            <v>0</v>
          </cell>
          <cell r="L6408">
            <v>0</v>
          </cell>
          <cell r="M6408">
            <v>0</v>
          </cell>
        </row>
        <row r="6409">
          <cell r="A6409">
            <v>6407</v>
          </cell>
          <cell r="B6409">
            <v>8</v>
          </cell>
          <cell r="C6409">
            <v>121</v>
          </cell>
          <cell r="D6409" t="str">
            <v xml:space="preserve">HANCOCK                      </v>
          </cell>
          <cell r="E6409">
            <v>0</v>
          </cell>
          <cell r="G6409">
            <v>8315</v>
          </cell>
          <cell r="H6409" t="str">
            <v>Other District-Wide Administration (1230)</v>
          </cell>
          <cell r="I6409">
            <v>1428</v>
          </cell>
          <cell r="J6409">
            <v>0</v>
          </cell>
          <cell r="K6409">
            <v>1428</v>
          </cell>
          <cell r="L6409">
            <v>0.11532879609820393</v>
          </cell>
          <cell r="M6409">
            <v>29.504132231404959</v>
          </cell>
        </row>
        <row r="6410">
          <cell r="A6410">
            <v>6408</v>
          </cell>
          <cell r="B6410">
            <v>9</v>
          </cell>
          <cell r="C6410">
            <v>121</v>
          </cell>
          <cell r="D6410" t="str">
            <v xml:space="preserve">HANCOCK                      </v>
          </cell>
          <cell r="E6410">
            <v>0</v>
          </cell>
          <cell r="G6410">
            <v>8320</v>
          </cell>
          <cell r="H6410" t="str">
            <v>Business and Finance (1410)</v>
          </cell>
          <cell r="I6410">
            <v>0</v>
          </cell>
          <cell r="J6410">
            <v>0</v>
          </cell>
          <cell r="K6410">
            <v>0</v>
          </cell>
          <cell r="L6410">
            <v>0</v>
          </cell>
          <cell r="M6410">
            <v>0</v>
          </cell>
        </row>
        <row r="6411">
          <cell r="A6411">
            <v>6409</v>
          </cell>
          <cell r="B6411">
            <v>10</v>
          </cell>
          <cell r="C6411">
            <v>121</v>
          </cell>
          <cell r="D6411" t="str">
            <v xml:space="preserve">HANCOCK                      </v>
          </cell>
          <cell r="E6411">
            <v>0</v>
          </cell>
          <cell r="G6411">
            <v>8325</v>
          </cell>
          <cell r="H6411" t="str">
            <v>Human Resources and Benefits (1420)</v>
          </cell>
          <cell r="I6411">
            <v>3134</v>
          </cell>
          <cell r="J6411">
            <v>0</v>
          </cell>
          <cell r="K6411">
            <v>3134</v>
          </cell>
          <cell r="L6411">
            <v>0.25310955670292096</v>
          </cell>
          <cell r="M6411">
            <v>64.752066115702476</v>
          </cell>
        </row>
        <row r="6412">
          <cell r="A6412">
            <v>6410</v>
          </cell>
          <cell r="B6412">
            <v>11</v>
          </cell>
          <cell r="C6412">
            <v>121</v>
          </cell>
          <cell r="D6412" t="str">
            <v xml:space="preserve">HANCOCK                      </v>
          </cell>
          <cell r="E6412">
            <v>0</v>
          </cell>
          <cell r="G6412">
            <v>8330</v>
          </cell>
          <cell r="H6412" t="str">
            <v>Legal Service For School Committee (1430)</v>
          </cell>
          <cell r="I6412">
            <v>3302</v>
          </cell>
          <cell r="J6412">
            <v>0</v>
          </cell>
          <cell r="K6412">
            <v>3302</v>
          </cell>
          <cell r="L6412">
            <v>0.26667765036153318</v>
          </cell>
          <cell r="M6412">
            <v>68.223140495867767</v>
          </cell>
        </row>
        <row r="6413">
          <cell r="A6413">
            <v>6411</v>
          </cell>
          <cell r="B6413">
            <v>12</v>
          </cell>
          <cell r="C6413">
            <v>121</v>
          </cell>
          <cell r="D6413" t="str">
            <v xml:space="preserve">HANCOCK                      </v>
          </cell>
          <cell r="E6413">
            <v>0</v>
          </cell>
          <cell r="G6413">
            <v>8335</v>
          </cell>
          <cell r="H6413" t="str">
            <v>Legal Settlements (1435)</v>
          </cell>
          <cell r="I6413">
            <v>0</v>
          </cell>
          <cell r="J6413">
            <v>0</v>
          </cell>
          <cell r="K6413">
            <v>0</v>
          </cell>
          <cell r="L6413">
            <v>0</v>
          </cell>
          <cell r="M6413">
            <v>0</v>
          </cell>
        </row>
        <row r="6414">
          <cell r="A6414">
            <v>6412</v>
          </cell>
          <cell r="B6414">
            <v>13</v>
          </cell>
          <cell r="C6414">
            <v>121</v>
          </cell>
          <cell r="D6414" t="str">
            <v xml:space="preserve">HANCOCK                      </v>
          </cell>
          <cell r="E6414">
            <v>0</v>
          </cell>
          <cell r="G6414">
            <v>8340</v>
          </cell>
          <cell r="H6414" t="str">
            <v>District-wide Information Mgmt and Tech (1450)</v>
          </cell>
          <cell r="I6414">
            <v>0</v>
          </cell>
          <cell r="J6414">
            <v>0</v>
          </cell>
          <cell r="K6414">
            <v>0</v>
          </cell>
          <cell r="L6414">
            <v>0</v>
          </cell>
          <cell r="M6414">
            <v>0</v>
          </cell>
        </row>
        <row r="6415">
          <cell r="A6415">
            <v>6413</v>
          </cell>
          <cell r="B6415">
            <v>14</v>
          </cell>
          <cell r="C6415">
            <v>121</v>
          </cell>
          <cell r="D6415" t="str">
            <v xml:space="preserve">HANCOCK                      </v>
          </cell>
          <cell r="E6415">
            <v>5</v>
          </cell>
          <cell r="F6415" t="str">
            <v xml:space="preserve">Instructional Leadership </v>
          </cell>
          <cell r="I6415">
            <v>30080</v>
          </cell>
          <cell r="J6415">
            <v>0</v>
          </cell>
          <cell r="K6415">
            <v>30080</v>
          </cell>
          <cell r="L6415">
            <v>2.4293348645896176</v>
          </cell>
          <cell r="M6415">
            <v>621.48760330578511</v>
          </cell>
        </row>
        <row r="6416">
          <cell r="A6416">
            <v>6414</v>
          </cell>
          <cell r="B6416">
            <v>15</v>
          </cell>
          <cell r="C6416">
            <v>121</v>
          </cell>
          <cell r="D6416" t="str">
            <v xml:space="preserve">HANCOCK                      </v>
          </cell>
          <cell r="E6416">
            <v>0</v>
          </cell>
          <cell r="G6416">
            <v>8345</v>
          </cell>
          <cell r="H6416" t="str">
            <v>Curriculum Directors  (Supervisory) (2110)</v>
          </cell>
          <cell r="I6416">
            <v>9808</v>
          </cell>
          <cell r="J6416">
            <v>0</v>
          </cell>
          <cell r="K6416">
            <v>9808</v>
          </cell>
          <cell r="L6416">
            <v>0.79211822978374236</v>
          </cell>
          <cell r="M6416">
            <v>202.64462809917356</v>
          </cell>
        </row>
        <row r="6417">
          <cell r="A6417">
            <v>6415</v>
          </cell>
          <cell r="B6417">
            <v>16</v>
          </cell>
          <cell r="C6417">
            <v>121</v>
          </cell>
          <cell r="D6417" t="str">
            <v xml:space="preserve">HANCOCK                      </v>
          </cell>
          <cell r="E6417">
            <v>0</v>
          </cell>
          <cell r="G6417">
            <v>8350</v>
          </cell>
          <cell r="H6417" t="str">
            <v>Department Heads  (Non-Supervisory) (2120)</v>
          </cell>
          <cell r="I6417">
            <v>0</v>
          </cell>
          <cell r="J6417">
            <v>0</v>
          </cell>
          <cell r="K6417">
            <v>0</v>
          </cell>
          <cell r="L6417">
            <v>0</v>
          </cell>
          <cell r="M6417">
            <v>0</v>
          </cell>
        </row>
        <row r="6418">
          <cell r="A6418">
            <v>6416</v>
          </cell>
          <cell r="B6418">
            <v>17</v>
          </cell>
          <cell r="C6418">
            <v>121</v>
          </cell>
          <cell r="D6418" t="str">
            <v xml:space="preserve">HANCOCK                      </v>
          </cell>
          <cell r="E6418">
            <v>0</v>
          </cell>
          <cell r="G6418">
            <v>8355</v>
          </cell>
          <cell r="H6418" t="str">
            <v>School Leadership-Building (2210)</v>
          </cell>
          <cell r="I6418">
            <v>18807</v>
          </cell>
          <cell r="J6418">
            <v>0</v>
          </cell>
          <cell r="K6418">
            <v>18807</v>
          </cell>
          <cell r="L6418">
            <v>1.5188996276042865</v>
          </cell>
          <cell r="M6418">
            <v>388.57438016528926</v>
          </cell>
        </row>
        <row r="6419">
          <cell r="A6419">
            <v>6417</v>
          </cell>
          <cell r="B6419">
            <v>18</v>
          </cell>
          <cell r="C6419">
            <v>121</v>
          </cell>
          <cell r="D6419" t="str">
            <v xml:space="preserve">HANCOCK                      </v>
          </cell>
          <cell r="E6419">
            <v>0</v>
          </cell>
          <cell r="G6419">
            <v>8360</v>
          </cell>
          <cell r="H6419" t="str">
            <v>Curriculum Leaders/Dept Heads-Building Level (2220)</v>
          </cell>
          <cell r="I6419">
            <v>0</v>
          </cell>
          <cell r="J6419">
            <v>0</v>
          </cell>
          <cell r="K6419">
            <v>0</v>
          </cell>
          <cell r="L6419">
            <v>0</v>
          </cell>
          <cell r="M6419">
            <v>0</v>
          </cell>
        </row>
        <row r="6420">
          <cell r="A6420">
            <v>6418</v>
          </cell>
          <cell r="B6420">
            <v>19</v>
          </cell>
          <cell r="C6420">
            <v>121</v>
          </cell>
          <cell r="D6420" t="str">
            <v xml:space="preserve">HANCOCK                      </v>
          </cell>
          <cell r="E6420">
            <v>0</v>
          </cell>
          <cell r="G6420">
            <v>8365</v>
          </cell>
          <cell r="H6420" t="str">
            <v>Building Technology (2250)</v>
          </cell>
          <cell r="I6420">
            <v>1465</v>
          </cell>
          <cell r="J6420">
            <v>0</v>
          </cell>
          <cell r="K6420">
            <v>1465</v>
          </cell>
          <cell r="L6420">
            <v>0.11831700720158876</v>
          </cell>
          <cell r="M6420">
            <v>30.268595041322314</v>
          </cell>
        </row>
        <row r="6421">
          <cell r="A6421">
            <v>6419</v>
          </cell>
          <cell r="B6421">
            <v>20</v>
          </cell>
          <cell r="C6421">
            <v>121</v>
          </cell>
          <cell r="D6421" t="str">
            <v xml:space="preserve">HANCOCK                      </v>
          </cell>
          <cell r="E6421">
            <v>0</v>
          </cell>
          <cell r="G6421">
            <v>8380</v>
          </cell>
          <cell r="H6421" t="str">
            <v>Instructional Coordinators and Team Leaders (2315)</v>
          </cell>
          <cell r="I6421">
            <v>0</v>
          </cell>
          <cell r="J6421">
            <v>0</v>
          </cell>
          <cell r="K6421">
            <v>0</v>
          </cell>
          <cell r="L6421">
            <v>0</v>
          </cell>
          <cell r="M6421">
            <v>0</v>
          </cell>
        </row>
        <row r="6422">
          <cell r="A6422">
            <v>6420</v>
          </cell>
          <cell r="B6422">
            <v>21</v>
          </cell>
          <cell r="C6422">
            <v>121</v>
          </cell>
          <cell r="D6422" t="str">
            <v xml:space="preserve">HANCOCK                      </v>
          </cell>
          <cell r="E6422">
            <v>6</v>
          </cell>
          <cell r="F6422" t="str">
            <v>Classroom and Specialist Teachers</v>
          </cell>
          <cell r="I6422">
            <v>315087</v>
          </cell>
          <cell r="J6422">
            <v>53861</v>
          </cell>
          <cell r="K6422">
            <v>368948</v>
          </cell>
          <cell r="L6422">
            <v>29.797148923557522</v>
          </cell>
          <cell r="M6422">
            <v>7622.8925619834718</v>
          </cell>
        </row>
        <row r="6423">
          <cell r="A6423">
            <v>6421</v>
          </cell>
          <cell r="B6423">
            <v>22</v>
          </cell>
          <cell r="C6423">
            <v>121</v>
          </cell>
          <cell r="D6423" t="str">
            <v xml:space="preserve">HANCOCK                      </v>
          </cell>
          <cell r="E6423">
            <v>0</v>
          </cell>
          <cell r="G6423">
            <v>8370</v>
          </cell>
          <cell r="H6423" t="str">
            <v>Teachers, Classroom (2305)</v>
          </cell>
          <cell r="I6423">
            <v>266817</v>
          </cell>
          <cell r="J6423">
            <v>34541</v>
          </cell>
          <cell r="K6423">
            <v>301358</v>
          </cell>
          <cell r="L6423">
            <v>24.33841409983371</v>
          </cell>
          <cell r="M6423">
            <v>6226.4049586776864</v>
          </cell>
        </row>
        <row r="6424">
          <cell r="A6424">
            <v>6422</v>
          </cell>
          <cell r="B6424">
            <v>23</v>
          </cell>
          <cell r="C6424">
            <v>121</v>
          </cell>
          <cell r="D6424" t="str">
            <v xml:space="preserve">HANCOCK                      </v>
          </cell>
          <cell r="E6424">
            <v>0</v>
          </cell>
          <cell r="G6424">
            <v>8375</v>
          </cell>
          <cell r="H6424" t="str">
            <v>Teachers, Specialists  (2310)</v>
          </cell>
          <cell r="I6424">
            <v>48270</v>
          </cell>
          <cell r="J6424">
            <v>19320</v>
          </cell>
          <cell r="K6424">
            <v>67590</v>
          </cell>
          <cell r="L6424">
            <v>5.4587348237238116</v>
          </cell>
          <cell r="M6424">
            <v>1396.4876033057851</v>
          </cell>
        </row>
        <row r="6425">
          <cell r="A6425">
            <v>6423</v>
          </cell>
          <cell r="B6425">
            <v>24</v>
          </cell>
          <cell r="C6425">
            <v>121</v>
          </cell>
          <cell r="D6425" t="str">
            <v xml:space="preserve">HANCOCK                      </v>
          </cell>
          <cell r="E6425">
            <v>7</v>
          </cell>
          <cell r="F6425" t="str">
            <v>Other Teaching Services</v>
          </cell>
          <cell r="I6425">
            <v>30705</v>
          </cell>
          <cell r="J6425">
            <v>0</v>
          </cell>
          <cell r="K6425">
            <v>30705</v>
          </cell>
          <cell r="L6425">
            <v>2.4798114034981453</v>
          </cell>
          <cell r="M6425">
            <v>634.40082644628103</v>
          </cell>
        </row>
        <row r="6426">
          <cell r="A6426">
            <v>6424</v>
          </cell>
          <cell r="B6426">
            <v>25</v>
          </cell>
          <cell r="C6426">
            <v>121</v>
          </cell>
          <cell r="D6426" t="str">
            <v xml:space="preserve">HANCOCK                      </v>
          </cell>
          <cell r="E6426">
            <v>0</v>
          </cell>
          <cell r="G6426">
            <v>8385</v>
          </cell>
          <cell r="H6426" t="str">
            <v>Medical/ Therapeutic Services (2320)</v>
          </cell>
          <cell r="I6426">
            <v>4845</v>
          </cell>
          <cell r="J6426">
            <v>0</v>
          </cell>
          <cell r="K6426">
            <v>4845</v>
          </cell>
          <cell r="L6426">
            <v>0.39129412961890619</v>
          </cell>
          <cell r="M6426">
            <v>100.10330578512396</v>
          </cell>
        </row>
        <row r="6427">
          <cell r="A6427">
            <v>6425</v>
          </cell>
          <cell r="B6427">
            <v>26</v>
          </cell>
          <cell r="C6427">
            <v>121</v>
          </cell>
          <cell r="D6427" t="str">
            <v xml:space="preserve">HANCOCK                      </v>
          </cell>
          <cell r="E6427">
            <v>0</v>
          </cell>
          <cell r="G6427">
            <v>8390</v>
          </cell>
          <cell r="H6427" t="str">
            <v>Substitute Teachers (2325)</v>
          </cell>
          <cell r="I6427">
            <v>3332</v>
          </cell>
          <cell r="J6427">
            <v>0</v>
          </cell>
          <cell r="K6427">
            <v>3332</v>
          </cell>
          <cell r="L6427">
            <v>0.26910052422914249</v>
          </cell>
          <cell r="M6427">
            <v>68.84297520661157</v>
          </cell>
        </row>
        <row r="6428">
          <cell r="A6428">
            <v>6426</v>
          </cell>
          <cell r="B6428">
            <v>27</v>
          </cell>
          <cell r="C6428">
            <v>121</v>
          </cell>
          <cell r="D6428" t="str">
            <v xml:space="preserve">HANCOCK                      </v>
          </cell>
          <cell r="E6428">
            <v>0</v>
          </cell>
          <cell r="G6428">
            <v>8395</v>
          </cell>
          <cell r="H6428" t="str">
            <v>Non-Clerical Paraprofs./Instructional Assistants (2330)</v>
          </cell>
          <cell r="I6428">
            <v>22528</v>
          </cell>
          <cell r="J6428">
            <v>0</v>
          </cell>
          <cell r="K6428">
            <v>22528</v>
          </cell>
          <cell r="L6428">
            <v>1.8194167496500966</v>
          </cell>
          <cell r="M6428">
            <v>465.4545454545455</v>
          </cell>
        </row>
        <row r="6429">
          <cell r="A6429">
            <v>6427</v>
          </cell>
          <cell r="B6429">
            <v>28</v>
          </cell>
          <cell r="C6429">
            <v>121</v>
          </cell>
          <cell r="D6429" t="str">
            <v xml:space="preserve">HANCOCK                      </v>
          </cell>
          <cell r="E6429">
            <v>0</v>
          </cell>
          <cell r="G6429">
            <v>8400</v>
          </cell>
          <cell r="H6429" t="str">
            <v>Librarians and Media Center Directors (2340)</v>
          </cell>
          <cell r="I6429">
            <v>0</v>
          </cell>
          <cell r="J6429">
            <v>0</v>
          </cell>
          <cell r="K6429">
            <v>0</v>
          </cell>
          <cell r="L6429">
            <v>0</v>
          </cell>
          <cell r="M6429">
            <v>0</v>
          </cell>
        </row>
        <row r="6430">
          <cell r="A6430">
            <v>6428</v>
          </cell>
          <cell r="B6430">
            <v>29</v>
          </cell>
          <cell r="C6430">
            <v>121</v>
          </cell>
          <cell r="D6430" t="str">
            <v xml:space="preserve">HANCOCK                      </v>
          </cell>
          <cell r="E6430">
            <v>8</v>
          </cell>
          <cell r="F6430" t="str">
            <v>Professional Development</v>
          </cell>
          <cell r="I6430">
            <v>2770</v>
          </cell>
          <cell r="J6430">
            <v>0</v>
          </cell>
          <cell r="K6430">
            <v>2770</v>
          </cell>
          <cell r="L6430">
            <v>0.22371202044259444</v>
          </cell>
          <cell r="M6430">
            <v>57.231404958677686</v>
          </cell>
        </row>
        <row r="6431">
          <cell r="A6431">
            <v>6429</v>
          </cell>
          <cell r="B6431">
            <v>30</v>
          </cell>
          <cell r="C6431">
            <v>121</v>
          </cell>
          <cell r="D6431" t="str">
            <v xml:space="preserve">HANCOCK                      </v>
          </cell>
          <cell r="E6431">
            <v>0</v>
          </cell>
          <cell r="G6431">
            <v>8405</v>
          </cell>
          <cell r="H6431" t="str">
            <v>Professional Development Leadership (2351)</v>
          </cell>
          <cell r="I6431">
            <v>1504</v>
          </cell>
          <cell r="J6431">
            <v>0</v>
          </cell>
          <cell r="K6431">
            <v>1504</v>
          </cell>
          <cell r="L6431">
            <v>0.12146674322948088</v>
          </cell>
          <cell r="M6431">
            <v>31.074380165289256</v>
          </cell>
        </row>
        <row r="6432">
          <cell r="A6432">
            <v>6430</v>
          </cell>
          <cell r="B6432">
            <v>31</v>
          </cell>
          <cell r="C6432">
            <v>121</v>
          </cell>
          <cell r="D6432" t="str">
            <v xml:space="preserve">HANCOCK                      </v>
          </cell>
          <cell r="E6432">
            <v>0</v>
          </cell>
          <cell r="G6432">
            <v>8410</v>
          </cell>
          <cell r="H6432" t="str">
            <v>Teacher/Instructional Staff-Professional Days (2353)</v>
          </cell>
          <cell r="I6432">
            <v>0</v>
          </cell>
          <cell r="J6432">
            <v>0</v>
          </cell>
          <cell r="K6432">
            <v>0</v>
          </cell>
          <cell r="L6432">
            <v>0</v>
          </cell>
          <cell r="M6432">
            <v>0</v>
          </cell>
        </row>
        <row r="6433">
          <cell r="A6433">
            <v>6431</v>
          </cell>
          <cell r="B6433">
            <v>32</v>
          </cell>
          <cell r="C6433">
            <v>121</v>
          </cell>
          <cell r="D6433" t="str">
            <v xml:space="preserve">HANCOCK                      </v>
          </cell>
          <cell r="E6433">
            <v>0</v>
          </cell>
          <cell r="G6433">
            <v>8415</v>
          </cell>
          <cell r="H6433" t="str">
            <v>Substitutes for Instructional Staff at Prof. Dev. (2355)</v>
          </cell>
          <cell r="I6433">
            <v>0</v>
          </cell>
          <cell r="J6433">
            <v>0</v>
          </cell>
          <cell r="K6433">
            <v>0</v>
          </cell>
          <cell r="L6433">
            <v>0</v>
          </cell>
          <cell r="M6433">
            <v>0</v>
          </cell>
        </row>
        <row r="6434">
          <cell r="A6434">
            <v>6432</v>
          </cell>
          <cell r="B6434">
            <v>33</v>
          </cell>
          <cell r="C6434">
            <v>121</v>
          </cell>
          <cell r="D6434" t="str">
            <v xml:space="preserve">HANCOCK                      </v>
          </cell>
          <cell r="E6434">
            <v>0</v>
          </cell>
          <cell r="G6434">
            <v>8420</v>
          </cell>
          <cell r="H6434" t="str">
            <v>Prof. Dev.  Stipends, Providers and Expenses (2357)</v>
          </cell>
          <cell r="I6434">
            <v>1266</v>
          </cell>
          <cell r="J6434">
            <v>0</v>
          </cell>
          <cell r="K6434">
            <v>1266</v>
          </cell>
          <cell r="L6434">
            <v>0.10224527721311356</v>
          </cell>
          <cell r="M6434">
            <v>26.15702479338843</v>
          </cell>
        </row>
        <row r="6435">
          <cell r="A6435">
            <v>6433</v>
          </cell>
          <cell r="B6435">
            <v>34</v>
          </cell>
          <cell r="C6435">
            <v>121</v>
          </cell>
          <cell r="D6435" t="str">
            <v xml:space="preserve">HANCOCK                      </v>
          </cell>
          <cell r="E6435">
            <v>9</v>
          </cell>
          <cell r="F6435" t="str">
            <v>Instructional Materials, Equipment and Technology</v>
          </cell>
          <cell r="I6435">
            <v>27139</v>
          </cell>
          <cell r="J6435">
            <v>0</v>
          </cell>
          <cell r="K6435">
            <v>27139</v>
          </cell>
          <cell r="L6435">
            <v>2.19181246310165</v>
          </cell>
          <cell r="M6435">
            <v>560.72314049586782</v>
          </cell>
        </row>
        <row r="6436">
          <cell r="A6436">
            <v>6434</v>
          </cell>
          <cell r="B6436">
            <v>35</v>
          </cell>
          <cell r="C6436">
            <v>121</v>
          </cell>
          <cell r="D6436" t="str">
            <v xml:space="preserve">HANCOCK                      </v>
          </cell>
          <cell r="E6436">
            <v>0</v>
          </cell>
          <cell r="G6436">
            <v>8425</v>
          </cell>
          <cell r="H6436" t="str">
            <v>Textbooks &amp; Related Software/Media/Materials (2410)</v>
          </cell>
          <cell r="I6436">
            <v>350</v>
          </cell>
          <cell r="J6436">
            <v>0</v>
          </cell>
          <cell r="K6436">
            <v>350</v>
          </cell>
          <cell r="L6436">
            <v>2.8266861788775473E-2</v>
          </cell>
          <cell r="M6436">
            <v>7.2314049586776861</v>
          </cell>
        </row>
        <row r="6437">
          <cell r="A6437">
            <v>6435</v>
          </cell>
          <cell r="B6437">
            <v>36</v>
          </cell>
          <cell r="C6437">
            <v>121</v>
          </cell>
          <cell r="D6437" t="str">
            <v xml:space="preserve">HANCOCK                      </v>
          </cell>
          <cell r="E6437">
            <v>0</v>
          </cell>
          <cell r="G6437">
            <v>8430</v>
          </cell>
          <cell r="H6437" t="str">
            <v>Other Instructional Materials (2415)</v>
          </cell>
          <cell r="I6437">
            <v>263</v>
          </cell>
          <cell r="J6437">
            <v>0</v>
          </cell>
          <cell r="K6437">
            <v>263</v>
          </cell>
          <cell r="L6437">
            <v>2.1240527572708424E-2</v>
          </cell>
          <cell r="M6437">
            <v>5.4338842975206614</v>
          </cell>
        </row>
        <row r="6438">
          <cell r="A6438">
            <v>6436</v>
          </cell>
          <cell r="B6438">
            <v>37</v>
          </cell>
          <cell r="C6438">
            <v>121</v>
          </cell>
          <cell r="D6438" t="str">
            <v xml:space="preserve">HANCOCK                      </v>
          </cell>
          <cell r="E6438">
            <v>0</v>
          </cell>
          <cell r="G6438">
            <v>8435</v>
          </cell>
          <cell r="H6438" t="str">
            <v>Instructional Equipment (2420)</v>
          </cell>
          <cell r="I6438">
            <v>13526</v>
          </cell>
          <cell r="J6438">
            <v>0</v>
          </cell>
          <cell r="K6438">
            <v>13526</v>
          </cell>
          <cell r="L6438">
            <v>1.0923930644427915</v>
          </cell>
          <cell r="M6438">
            <v>279.4628099173554</v>
          </cell>
        </row>
        <row r="6439">
          <cell r="A6439">
            <v>6437</v>
          </cell>
          <cell r="B6439">
            <v>38</v>
          </cell>
          <cell r="C6439">
            <v>121</v>
          </cell>
          <cell r="D6439" t="str">
            <v xml:space="preserve">HANCOCK                      </v>
          </cell>
          <cell r="E6439">
            <v>0</v>
          </cell>
          <cell r="G6439">
            <v>8440</v>
          </cell>
          <cell r="H6439" t="str">
            <v>General Supplies (2430)</v>
          </cell>
          <cell r="I6439">
            <v>0</v>
          </cell>
          <cell r="J6439">
            <v>0</v>
          </cell>
          <cell r="K6439">
            <v>0</v>
          </cell>
          <cell r="L6439">
            <v>0</v>
          </cell>
          <cell r="M6439">
            <v>0</v>
          </cell>
        </row>
        <row r="6440">
          <cell r="A6440">
            <v>6438</v>
          </cell>
          <cell r="B6440">
            <v>39</v>
          </cell>
          <cell r="C6440">
            <v>121</v>
          </cell>
          <cell r="D6440" t="str">
            <v xml:space="preserve">HANCOCK                      </v>
          </cell>
          <cell r="E6440">
            <v>0</v>
          </cell>
          <cell r="G6440">
            <v>8445</v>
          </cell>
          <cell r="H6440" t="str">
            <v>Other Instructional Services (2440)</v>
          </cell>
          <cell r="I6440">
            <v>13000</v>
          </cell>
          <cell r="J6440">
            <v>0</v>
          </cell>
          <cell r="K6440">
            <v>13000</v>
          </cell>
          <cell r="L6440">
            <v>1.0499120092973746</v>
          </cell>
          <cell r="M6440">
            <v>268.59504132231405</v>
          </cell>
        </row>
        <row r="6441">
          <cell r="A6441">
            <v>6439</v>
          </cell>
          <cell r="B6441">
            <v>40</v>
          </cell>
          <cell r="C6441">
            <v>121</v>
          </cell>
          <cell r="D6441" t="str">
            <v xml:space="preserve">HANCOCK                      </v>
          </cell>
          <cell r="E6441">
            <v>0</v>
          </cell>
          <cell r="G6441">
            <v>8450</v>
          </cell>
          <cell r="H6441" t="str">
            <v>Classroom Instructional Technology (2451)</v>
          </cell>
          <cell r="I6441">
            <v>0</v>
          </cell>
          <cell r="J6441">
            <v>0</v>
          </cell>
          <cell r="K6441">
            <v>0</v>
          </cell>
          <cell r="L6441">
            <v>0</v>
          </cell>
          <cell r="M6441">
            <v>0</v>
          </cell>
        </row>
        <row r="6442">
          <cell r="A6442">
            <v>6440</v>
          </cell>
          <cell r="B6442">
            <v>41</v>
          </cell>
          <cell r="C6442">
            <v>121</v>
          </cell>
          <cell r="D6442" t="str">
            <v xml:space="preserve">HANCOCK                      </v>
          </cell>
          <cell r="E6442">
            <v>0</v>
          </cell>
          <cell r="G6442">
            <v>8455</v>
          </cell>
          <cell r="H6442" t="str">
            <v>Other Instructional Hardware  (2453)</v>
          </cell>
          <cell r="I6442">
            <v>0</v>
          </cell>
          <cell r="J6442">
            <v>0</v>
          </cell>
          <cell r="K6442">
            <v>0</v>
          </cell>
          <cell r="L6442">
            <v>0</v>
          </cell>
          <cell r="M6442">
            <v>0</v>
          </cell>
        </row>
        <row r="6443">
          <cell r="A6443">
            <v>6441</v>
          </cell>
          <cell r="B6443">
            <v>42</v>
          </cell>
          <cell r="C6443">
            <v>121</v>
          </cell>
          <cell r="D6443" t="str">
            <v xml:space="preserve">HANCOCK                      </v>
          </cell>
          <cell r="E6443">
            <v>0</v>
          </cell>
          <cell r="G6443">
            <v>8460</v>
          </cell>
          <cell r="H6443" t="str">
            <v>Instructional Software (2455)</v>
          </cell>
          <cell r="I6443">
            <v>0</v>
          </cell>
          <cell r="J6443">
            <v>0</v>
          </cell>
          <cell r="K6443">
            <v>0</v>
          </cell>
          <cell r="L6443">
            <v>0</v>
          </cell>
          <cell r="M6443">
            <v>0</v>
          </cell>
        </row>
        <row r="6444">
          <cell r="A6444">
            <v>6442</v>
          </cell>
          <cell r="B6444">
            <v>43</v>
          </cell>
          <cell r="C6444">
            <v>121</v>
          </cell>
          <cell r="D6444" t="str">
            <v xml:space="preserve">HANCOCK                      </v>
          </cell>
          <cell r="E6444">
            <v>10</v>
          </cell>
          <cell r="F6444" t="str">
            <v>Guidance, Counseling and Testing</v>
          </cell>
          <cell r="I6444">
            <v>0</v>
          </cell>
          <cell r="J6444">
            <v>0</v>
          </cell>
          <cell r="K6444">
            <v>0</v>
          </cell>
          <cell r="L6444">
            <v>0</v>
          </cell>
          <cell r="M6444">
            <v>0</v>
          </cell>
        </row>
        <row r="6445">
          <cell r="A6445">
            <v>6443</v>
          </cell>
          <cell r="B6445">
            <v>44</v>
          </cell>
          <cell r="C6445">
            <v>121</v>
          </cell>
          <cell r="D6445" t="str">
            <v xml:space="preserve">HANCOCK                      </v>
          </cell>
          <cell r="E6445">
            <v>0</v>
          </cell>
          <cell r="G6445">
            <v>8465</v>
          </cell>
          <cell r="H6445" t="str">
            <v>Guidance and Adjustment Counselors (2710)</v>
          </cell>
          <cell r="I6445">
            <v>0</v>
          </cell>
          <cell r="J6445">
            <v>0</v>
          </cell>
          <cell r="K6445">
            <v>0</v>
          </cell>
          <cell r="L6445">
            <v>0</v>
          </cell>
          <cell r="M6445">
            <v>0</v>
          </cell>
        </row>
        <row r="6446">
          <cell r="A6446">
            <v>6444</v>
          </cell>
          <cell r="B6446">
            <v>45</v>
          </cell>
          <cell r="C6446">
            <v>121</v>
          </cell>
          <cell r="D6446" t="str">
            <v xml:space="preserve">HANCOCK                      </v>
          </cell>
          <cell r="E6446">
            <v>0</v>
          </cell>
          <cell r="G6446">
            <v>8470</v>
          </cell>
          <cell r="H6446" t="str">
            <v>Testing and Assessment (2720)</v>
          </cell>
          <cell r="I6446">
            <v>0</v>
          </cell>
          <cell r="J6446">
            <v>0</v>
          </cell>
          <cell r="K6446">
            <v>0</v>
          </cell>
          <cell r="L6446">
            <v>0</v>
          </cell>
          <cell r="M6446">
            <v>0</v>
          </cell>
        </row>
        <row r="6447">
          <cell r="A6447">
            <v>6445</v>
          </cell>
          <cell r="B6447">
            <v>46</v>
          </cell>
          <cell r="C6447">
            <v>121</v>
          </cell>
          <cell r="D6447" t="str">
            <v xml:space="preserve">HANCOCK                      </v>
          </cell>
          <cell r="E6447">
            <v>0</v>
          </cell>
          <cell r="G6447">
            <v>8475</v>
          </cell>
          <cell r="H6447" t="str">
            <v>Psychological Services (2800)</v>
          </cell>
          <cell r="I6447">
            <v>0</v>
          </cell>
          <cell r="J6447">
            <v>0</v>
          </cell>
          <cell r="K6447">
            <v>0</v>
          </cell>
          <cell r="L6447">
            <v>0</v>
          </cell>
          <cell r="M6447">
            <v>0</v>
          </cell>
        </row>
        <row r="6448">
          <cell r="A6448">
            <v>6446</v>
          </cell>
          <cell r="B6448">
            <v>47</v>
          </cell>
          <cell r="C6448">
            <v>121</v>
          </cell>
          <cell r="D6448" t="str">
            <v xml:space="preserve">HANCOCK                      </v>
          </cell>
          <cell r="E6448">
            <v>11</v>
          </cell>
          <cell r="F6448" t="str">
            <v>Pupil Services</v>
          </cell>
          <cell r="I6448">
            <v>49978</v>
          </cell>
          <cell r="J6448">
            <v>0</v>
          </cell>
          <cell r="K6448">
            <v>49978</v>
          </cell>
          <cell r="L6448">
            <v>4.0363463385126304</v>
          </cell>
          <cell r="M6448">
            <v>1032.6033057851239</v>
          </cell>
        </row>
        <row r="6449">
          <cell r="A6449">
            <v>6447</v>
          </cell>
          <cell r="B6449">
            <v>48</v>
          </cell>
          <cell r="C6449">
            <v>121</v>
          </cell>
          <cell r="D6449" t="str">
            <v xml:space="preserve">HANCOCK                      </v>
          </cell>
          <cell r="E6449">
            <v>0</v>
          </cell>
          <cell r="G6449">
            <v>8485</v>
          </cell>
          <cell r="H6449" t="str">
            <v>Attendance and Parent Liaison Services (3100)</v>
          </cell>
          <cell r="I6449">
            <v>0</v>
          </cell>
          <cell r="J6449">
            <v>0</v>
          </cell>
          <cell r="K6449">
            <v>0</v>
          </cell>
          <cell r="L6449">
            <v>0</v>
          </cell>
          <cell r="M6449">
            <v>0</v>
          </cell>
        </row>
        <row r="6450">
          <cell r="A6450">
            <v>6448</v>
          </cell>
          <cell r="B6450">
            <v>49</v>
          </cell>
          <cell r="C6450">
            <v>121</v>
          </cell>
          <cell r="D6450" t="str">
            <v xml:space="preserve">HANCOCK                      </v>
          </cell>
          <cell r="E6450">
            <v>0</v>
          </cell>
          <cell r="G6450">
            <v>8490</v>
          </cell>
          <cell r="H6450" t="str">
            <v>Medical/Health Services (3200)</v>
          </cell>
          <cell r="I6450">
            <v>15017</v>
          </cell>
          <cell r="J6450">
            <v>0</v>
          </cell>
          <cell r="K6450">
            <v>15017</v>
          </cell>
          <cell r="L6450">
            <v>1.2128098956629749</v>
          </cell>
          <cell r="M6450">
            <v>310.26859504132233</v>
          </cell>
        </row>
        <row r="6451">
          <cell r="A6451">
            <v>6449</v>
          </cell>
          <cell r="B6451">
            <v>50</v>
          </cell>
          <cell r="C6451">
            <v>121</v>
          </cell>
          <cell r="D6451" t="str">
            <v xml:space="preserve">HANCOCK                      </v>
          </cell>
          <cell r="E6451">
            <v>0</v>
          </cell>
          <cell r="G6451">
            <v>8495</v>
          </cell>
          <cell r="H6451" t="str">
            <v>In-District Transportation (3300)</v>
          </cell>
          <cell r="I6451">
            <v>34961</v>
          </cell>
          <cell r="J6451">
            <v>0</v>
          </cell>
          <cell r="K6451">
            <v>34961</v>
          </cell>
          <cell r="L6451">
            <v>2.823536442849655</v>
          </cell>
          <cell r="M6451">
            <v>722.33471074380168</v>
          </cell>
        </row>
        <row r="6452">
          <cell r="A6452">
            <v>6450</v>
          </cell>
          <cell r="B6452">
            <v>51</v>
          </cell>
          <cell r="C6452">
            <v>121</v>
          </cell>
          <cell r="D6452" t="str">
            <v xml:space="preserve">HANCOCK                      </v>
          </cell>
          <cell r="E6452">
            <v>0</v>
          </cell>
          <cell r="G6452">
            <v>8500</v>
          </cell>
          <cell r="H6452" t="str">
            <v>Food Salaries and Other Expenses (3400)</v>
          </cell>
          <cell r="I6452">
            <v>0</v>
          </cell>
          <cell r="J6452">
            <v>0</v>
          </cell>
          <cell r="K6452">
            <v>0</v>
          </cell>
          <cell r="L6452">
            <v>0</v>
          </cell>
          <cell r="M6452">
            <v>0</v>
          </cell>
        </row>
        <row r="6453">
          <cell r="A6453">
            <v>6451</v>
          </cell>
          <cell r="B6453">
            <v>52</v>
          </cell>
          <cell r="C6453">
            <v>121</v>
          </cell>
          <cell r="D6453" t="str">
            <v xml:space="preserve">HANCOCK                      </v>
          </cell>
          <cell r="E6453">
            <v>0</v>
          </cell>
          <cell r="G6453">
            <v>8505</v>
          </cell>
          <cell r="H6453" t="str">
            <v>Athletics (3510)</v>
          </cell>
          <cell r="I6453">
            <v>0</v>
          </cell>
          <cell r="J6453">
            <v>0</v>
          </cell>
          <cell r="K6453">
            <v>0</v>
          </cell>
          <cell r="L6453">
            <v>0</v>
          </cell>
          <cell r="M6453">
            <v>0</v>
          </cell>
        </row>
        <row r="6454">
          <cell r="A6454">
            <v>6452</v>
          </cell>
          <cell r="B6454">
            <v>53</v>
          </cell>
          <cell r="C6454">
            <v>121</v>
          </cell>
          <cell r="D6454" t="str">
            <v xml:space="preserve">HANCOCK                      </v>
          </cell>
          <cell r="E6454">
            <v>0</v>
          </cell>
          <cell r="G6454">
            <v>8510</v>
          </cell>
          <cell r="H6454" t="str">
            <v>Other Student Body Activities (3520)</v>
          </cell>
          <cell r="I6454">
            <v>0</v>
          </cell>
          <cell r="J6454">
            <v>0</v>
          </cell>
          <cell r="K6454">
            <v>0</v>
          </cell>
          <cell r="L6454">
            <v>0</v>
          </cell>
          <cell r="M6454">
            <v>0</v>
          </cell>
        </row>
        <row r="6455">
          <cell r="A6455">
            <v>6453</v>
          </cell>
          <cell r="B6455">
            <v>54</v>
          </cell>
          <cell r="C6455">
            <v>121</v>
          </cell>
          <cell r="D6455" t="str">
            <v xml:space="preserve">HANCOCK                      </v>
          </cell>
          <cell r="E6455">
            <v>0</v>
          </cell>
          <cell r="G6455">
            <v>8515</v>
          </cell>
          <cell r="H6455" t="str">
            <v>School Security  (3600)</v>
          </cell>
          <cell r="I6455">
            <v>0</v>
          </cell>
          <cell r="J6455">
            <v>0</v>
          </cell>
          <cell r="K6455">
            <v>0</v>
          </cell>
          <cell r="L6455">
            <v>0</v>
          </cell>
          <cell r="M6455">
            <v>0</v>
          </cell>
        </row>
        <row r="6456">
          <cell r="A6456">
            <v>6454</v>
          </cell>
          <cell r="B6456">
            <v>55</v>
          </cell>
          <cell r="C6456">
            <v>121</v>
          </cell>
          <cell r="D6456" t="str">
            <v xml:space="preserve">HANCOCK                      </v>
          </cell>
          <cell r="E6456">
            <v>12</v>
          </cell>
          <cell r="F6456" t="str">
            <v>Operations and Maintenance</v>
          </cell>
          <cell r="I6456">
            <v>52857</v>
          </cell>
          <cell r="J6456">
            <v>0</v>
          </cell>
          <cell r="K6456">
            <v>52857</v>
          </cell>
          <cell r="L6456">
            <v>4.268861467340872</v>
          </cell>
          <cell r="M6456">
            <v>1092.0867768595042</v>
          </cell>
        </row>
        <row r="6457">
          <cell r="A6457">
            <v>6455</v>
          </cell>
          <cell r="B6457">
            <v>56</v>
          </cell>
          <cell r="C6457">
            <v>121</v>
          </cell>
          <cell r="D6457" t="str">
            <v xml:space="preserve">HANCOCK                      </v>
          </cell>
          <cell r="E6457">
            <v>0</v>
          </cell>
          <cell r="G6457">
            <v>8520</v>
          </cell>
          <cell r="H6457" t="str">
            <v>Custodial Services (4110)</v>
          </cell>
          <cell r="I6457">
            <v>10239</v>
          </cell>
          <cell r="J6457">
            <v>0</v>
          </cell>
          <cell r="K6457">
            <v>10239</v>
          </cell>
          <cell r="L6457">
            <v>0.82692685101506302</v>
          </cell>
          <cell r="M6457">
            <v>211.54958677685951</v>
          </cell>
        </row>
        <row r="6458">
          <cell r="A6458">
            <v>6456</v>
          </cell>
          <cell r="B6458">
            <v>57</v>
          </cell>
          <cell r="C6458">
            <v>121</v>
          </cell>
          <cell r="D6458" t="str">
            <v xml:space="preserve">HANCOCK                      </v>
          </cell>
          <cell r="E6458">
            <v>0</v>
          </cell>
          <cell r="G6458">
            <v>8525</v>
          </cell>
          <cell r="H6458" t="str">
            <v>Heating of Buildings (4120)</v>
          </cell>
          <cell r="I6458">
            <v>17350</v>
          </cell>
          <cell r="J6458">
            <v>0</v>
          </cell>
          <cell r="K6458">
            <v>17350</v>
          </cell>
          <cell r="L6458">
            <v>1.401228720100727</v>
          </cell>
          <cell r="M6458">
            <v>358.47107438016531</v>
          </cell>
        </row>
        <row r="6459">
          <cell r="A6459">
            <v>6457</v>
          </cell>
          <cell r="B6459">
            <v>58</v>
          </cell>
          <cell r="C6459">
            <v>121</v>
          </cell>
          <cell r="D6459" t="str">
            <v xml:space="preserve">HANCOCK                      </v>
          </cell>
          <cell r="E6459">
            <v>0</v>
          </cell>
          <cell r="G6459">
            <v>8530</v>
          </cell>
          <cell r="H6459" t="str">
            <v>Utility Services (4130)</v>
          </cell>
          <cell r="I6459">
            <v>6211</v>
          </cell>
          <cell r="J6459">
            <v>0</v>
          </cell>
          <cell r="K6459">
            <v>6211</v>
          </cell>
          <cell r="L6459">
            <v>0.5016156530573842</v>
          </cell>
          <cell r="M6459">
            <v>128.32644628099175</v>
          </cell>
        </row>
        <row r="6460">
          <cell r="A6460">
            <v>6458</v>
          </cell>
          <cell r="B6460">
            <v>59</v>
          </cell>
          <cell r="C6460">
            <v>121</v>
          </cell>
          <cell r="D6460" t="str">
            <v xml:space="preserve">HANCOCK                      </v>
          </cell>
          <cell r="E6460">
            <v>0</v>
          </cell>
          <cell r="G6460">
            <v>8535</v>
          </cell>
          <cell r="H6460" t="str">
            <v>Maintenance of Grounds (4210)</v>
          </cell>
          <cell r="I6460">
            <v>3647</v>
          </cell>
          <cell r="J6460">
            <v>0</v>
          </cell>
          <cell r="K6460">
            <v>3647</v>
          </cell>
          <cell r="L6460">
            <v>0.29454069983904041</v>
          </cell>
          <cell r="M6460">
            <v>75.351239669421489</v>
          </cell>
        </row>
        <row r="6461">
          <cell r="A6461">
            <v>6459</v>
          </cell>
          <cell r="B6461">
            <v>60</v>
          </cell>
          <cell r="C6461">
            <v>121</v>
          </cell>
          <cell r="D6461" t="str">
            <v xml:space="preserve">HANCOCK                      </v>
          </cell>
          <cell r="E6461">
            <v>0</v>
          </cell>
          <cell r="G6461">
            <v>8540</v>
          </cell>
          <cell r="H6461" t="str">
            <v>Maintenance of Buildings (4220)</v>
          </cell>
          <cell r="I6461">
            <v>13382</v>
          </cell>
          <cell r="J6461">
            <v>0</v>
          </cell>
          <cell r="K6461">
            <v>13382</v>
          </cell>
          <cell r="L6461">
            <v>1.0807632698782668</v>
          </cell>
          <cell r="M6461">
            <v>276.48760330578511</v>
          </cell>
        </row>
        <row r="6462">
          <cell r="A6462">
            <v>6460</v>
          </cell>
          <cell r="B6462">
            <v>61</v>
          </cell>
          <cell r="C6462">
            <v>121</v>
          </cell>
          <cell r="D6462" t="str">
            <v xml:space="preserve">HANCOCK                      </v>
          </cell>
          <cell r="E6462">
            <v>0</v>
          </cell>
          <cell r="G6462">
            <v>8545</v>
          </cell>
          <cell r="H6462" t="str">
            <v>Building Security System (4225)</v>
          </cell>
          <cell r="I6462">
            <v>0</v>
          </cell>
          <cell r="J6462">
            <v>0</v>
          </cell>
          <cell r="K6462">
            <v>0</v>
          </cell>
          <cell r="L6462">
            <v>0</v>
          </cell>
          <cell r="M6462">
            <v>0</v>
          </cell>
        </row>
        <row r="6463">
          <cell r="A6463">
            <v>6461</v>
          </cell>
          <cell r="B6463">
            <v>62</v>
          </cell>
          <cell r="C6463">
            <v>121</v>
          </cell>
          <cell r="D6463" t="str">
            <v xml:space="preserve">HANCOCK                      </v>
          </cell>
          <cell r="E6463">
            <v>0</v>
          </cell>
          <cell r="G6463">
            <v>8550</v>
          </cell>
          <cell r="H6463" t="str">
            <v>Maintenance of Equipment (4230)</v>
          </cell>
          <cell r="I6463">
            <v>2028</v>
          </cell>
          <cell r="J6463">
            <v>0</v>
          </cell>
          <cell r="K6463">
            <v>2028</v>
          </cell>
          <cell r="L6463">
            <v>0.16378627345039046</v>
          </cell>
          <cell r="M6463">
            <v>41.900826446280995</v>
          </cell>
        </row>
        <row r="6464">
          <cell r="A6464">
            <v>6462</v>
          </cell>
          <cell r="B6464">
            <v>63</v>
          </cell>
          <cell r="C6464">
            <v>121</v>
          </cell>
          <cell r="D6464" t="str">
            <v xml:space="preserve">HANCOCK                      </v>
          </cell>
          <cell r="E6464">
            <v>0</v>
          </cell>
          <cell r="G6464">
            <v>8555</v>
          </cell>
          <cell r="H6464" t="str">
            <v xml:space="preserve">Extraordinary Maintenance (4300)   </v>
          </cell>
          <cell r="I6464">
            <v>0</v>
          </cell>
          <cell r="J6464">
            <v>0</v>
          </cell>
          <cell r="K6464">
            <v>0</v>
          </cell>
          <cell r="L6464">
            <v>0</v>
          </cell>
          <cell r="M6464">
            <v>0</v>
          </cell>
        </row>
        <row r="6465">
          <cell r="A6465">
            <v>6463</v>
          </cell>
          <cell r="B6465">
            <v>64</v>
          </cell>
          <cell r="C6465">
            <v>121</v>
          </cell>
          <cell r="D6465" t="str">
            <v xml:space="preserve">HANCOCK                      </v>
          </cell>
          <cell r="E6465">
            <v>0</v>
          </cell>
          <cell r="G6465">
            <v>8560</v>
          </cell>
          <cell r="H6465" t="str">
            <v>Networking and Telecommunications (4400)</v>
          </cell>
          <cell r="I6465">
            <v>0</v>
          </cell>
          <cell r="J6465">
            <v>0</v>
          </cell>
          <cell r="K6465">
            <v>0</v>
          </cell>
          <cell r="L6465">
            <v>0</v>
          </cell>
          <cell r="M6465">
            <v>0</v>
          </cell>
        </row>
        <row r="6466">
          <cell r="A6466">
            <v>6464</v>
          </cell>
          <cell r="B6466">
            <v>65</v>
          </cell>
          <cell r="C6466">
            <v>121</v>
          </cell>
          <cell r="D6466" t="str">
            <v xml:space="preserve">HANCOCK                      </v>
          </cell>
          <cell r="E6466">
            <v>0</v>
          </cell>
          <cell r="G6466">
            <v>8565</v>
          </cell>
          <cell r="H6466" t="str">
            <v>Technology Maintenance (4450)</v>
          </cell>
          <cell r="I6466">
            <v>0</v>
          </cell>
          <cell r="J6466">
            <v>0</v>
          </cell>
          <cell r="K6466">
            <v>0</v>
          </cell>
          <cell r="L6466">
            <v>0</v>
          </cell>
          <cell r="M6466">
            <v>0</v>
          </cell>
        </row>
        <row r="6467">
          <cell r="A6467">
            <v>6465</v>
          </cell>
          <cell r="B6467">
            <v>66</v>
          </cell>
          <cell r="C6467">
            <v>121</v>
          </cell>
          <cell r="D6467" t="str">
            <v xml:space="preserve">HANCOCK                      </v>
          </cell>
          <cell r="E6467">
            <v>13</v>
          </cell>
          <cell r="F6467" t="str">
            <v>Insurance, Retirement Programs and Other</v>
          </cell>
          <cell r="I6467">
            <v>22045</v>
          </cell>
          <cell r="J6467">
            <v>0</v>
          </cell>
          <cell r="K6467">
            <v>22045</v>
          </cell>
          <cell r="L6467">
            <v>1.7804084803815865</v>
          </cell>
          <cell r="M6467">
            <v>455.47520661157029</v>
          </cell>
        </row>
        <row r="6468">
          <cell r="A6468">
            <v>6466</v>
          </cell>
          <cell r="B6468">
            <v>67</v>
          </cell>
          <cell r="C6468">
            <v>121</v>
          </cell>
          <cell r="D6468" t="str">
            <v xml:space="preserve">HANCOCK                      </v>
          </cell>
          <cell r="E6468">
            <v>0</v>
          </cell>
          <cell r="G6468">
            <v>8570</v>
          </cell>
          <cell r="H6468" t="str">
            <v>Employer Retirement Contributions (5100)</v>
          </cell>
          <cell r="I6468">
            <v>0</v>
          </cell>
          <cell r="J6468">
            <v>0</v>
          </cell>
          <cell r="K6468">
            <v>0</v>
          </cell>
          <cell r="L6468">
            <v>0</v>
          </cell>
          <cell r="M6468">
            <v>0</v>
          </cell>
        </row>
        <row r="6469">
          <cell r="A6469">
            <v>6467</v>
          </cell>
          <cell r="B6469">
            <v>68</v>
          </cell>
          <cell r="C6469">
            <v>121</v>
          </cell>
          <cell r="D6469" t="str">
            <v xml:space="preserve">HANCOCK                      </v>
          </cell>
          <cell r="E6469">
            <v>0</v>
          </cell>
          <cell r="G6469">
            <v>8575</v>
          </cell>
          <cell r="H6469" t="str">
            <v>Insurance for Active Employees (5200)</v>
          </cell>
          <cell r="I6469">
            <v>10148</v>
          </cell>
          <cell r="J6469">
            <v>0</v>
          </cell>
          <cell r="K6469">
            <v>10148</v>
          </cell>
          <cell r="L6469">
            <v>0.81957746694998135</v>
          </cell>
          <cell r="M6469">
            <v>209.6694214876033</v>
          </cell>
        </row>
        <row r="6470">
          <cell r="A6470">
            <v>6468</v>
          </cell>
          <cell r="B6470">
            <v>69</v>
          </cell>
          <cell r="C6470">
            <v>121</v>
          </cell>
          <cell r="D6470" t="str">
            <v xml:space="preserve">HANCOCK                      </v>
          </cell>
          <cell r="E6470">
            <v>0</v>
          </cell>
          <cell r="G6470">
            <v>8580</v>
          </cell>
          <cell r="H6470" t="str">
            <v>Insurance for Retired School Employees (5250)</v>
          </cell>
          <cell r="I6470">
            <v>6057</v>
          </cell>
          <cell r="J6470">
            <v>0</v>
          </cell>
          <cell r="K6470">
            <v>6057</v>
          </cell>
          <cell r="L6470">
            <v>0.48917823387032294</v>
          </cell>
          <cell r="M6470">
            <v>125.14462809917356</v>
          </cell>
        </row>
        <row r="6471">
          <cell r="A6471">
            <v>6469</v>
          </cell>
          <cell r="B6471">
            <v>70</v>
          </cell>
          <cell r="C6471">
            <v>121</v>
          </cell>
          <cell r="D6471" t="str">
            <v xml:space="preserve">HANCOCK                      </v>
          </cell>
          <cell r="E6471">
            <v>0</v>
          </cell>
          <cell r="G6471">
            <v>8585</v>
          </cell>
          <cell r="H6471" t="str">
            <v>Other Non-Employee Insurance (5260)</v>
          </cell>
          <cell r="I6471">
            <v>5840</v>
          </cell>
          <cell r="J6471">
            <v>0</v>
          </cell>
          <cell r="K6471">
            <v>5840</v>
          </cell>
          <cell r="L6471">
            <v>0.47165277956128215</v>
          </cell>
          <cell r="M6471">
            <v>120.6611570247934</v>
          </cell>
        </row>
        <row r="6472">
          <cell r="A6472">
            <v>6470</v>
          </cell>
          <cell r="B6472">
            <v>71</v>
          </cell>
          <cell r="C6472">
            <v>121</v>
          </cell>
          <cell r="D6472" t="str">
            <v xml:space="preserve">HANCOCK                      </v>
          </cell>
          <cell r="E6472">
            <v>0</v>
          </cell>
          <cell r="G6472">
            <v>8590</v>
          </cell>
          <cell r="H6472" t="str">
            <v xml:space="preserve">Rental Lease of Equipment (5300)   </v>
          </cell>
          <cell r="I6472">
            <v>0</v>
          </cell>
          <cell r="J6472">
            <v>0</v>
          </cell>
          <cell r="K6472">
            <v>0</v>
          </cell>
          <cell r="L6472">
            <v>0</v>
          </cell>
          <cell r="M6472">
            <v>0</v>
          </cell>
        </row>
        <row r="6473">
          <cell r="A6473">
            <v>6471</v>
          </cell>
          <cell r="B6473">
            <v>72</v>
          </cell>
          <cell r="C6473">
            <v>121</v>
          </cell>
          <cell r="D6473" t="str">
            <v xml:space="preserve">HANCOCK                      </v>
          </cell>
          <cell r="E6473">
            <v>0</v>
          </cell>
          <cell r="G6473">
            <v>8595</v>
          </cell>
          <cell r="H6473" t="str">
            <v>Rental Lease  of Buildings (5350)</v>
          </cell>
          <cell r="I6473">
            <v>0</v>
          </cell>
          <cell r="J6473">
            <v>0</v>
          </cell>
          <cell r="K6473">
            <v>0</v>
          </cell>
          <cell r="L6473">
            <v>0</v>
          </cell>
          <cell r="M6473">
            <v>0</v>
          </cell>
        </row>
        <row r="6474">
          <cell r="A6474">
            <v>6472</v>
          </cell>
          <cell r="B6474">
            <v>73</v>
          </cell>
          <cell r="C6474">
            <v>121</v>
          </cell>
          <cell r="D6474" t="str">
            <v xml:space="preserve">HANCOCK                      </v>
          </cell>
          <cell r="E6474">
            <v>0</v>
          </cell>
          <cell r="G6474">
            <v>8600</v>
          </cell>
          <cell r="H6474" t="str">
            <v>Short Term Interest RAN's (5400)</v>
          </cell>
          <cell r="I6474">
            <v>0</v>
          </cell>
          <cell r="J6474">
            <v>0</v>
          </cell>
          <cell r="K6474">
            <v>0</v>
          </cell>
          <cell r="L6474">
            <v>0</v>
          </cell>
          <cell r="M6474">
            <v>0</v>
          </cell>
        </row>
        <row r="6475">
          <cell r="A6475">
            <v>6473</v>
          </cell>
          <cell r="B6475">
            <v>74</v>
          </cell>
          <cell r="C6475">
            <v>121</v>
          </cell>
          <cell r="D6475" t="str">
            <v xml:space="preserve">HANCOCK                      </v>
          </cell>
          <cell r="E6475">
            <v>0</v>
          </cell>
          <cell r="G6475">
            <v>8610</v>
          </cell>
          <cell r="H6475" t="str">
            <v>Crossing Guards, Inspections, Bank Charges (5500)</v>
          </cell>
          <cell r="I6475">
            <v>0</v>
          </cell>
          <cell r="J6475">
            <v>0</v>
          </cell>
          <cell r="K6475">
            <v>0</v>
          </cell>
          <cell r="L6475">
            <v>0</v>
          </cell>
          <cell r="M6475">
            <v>0</v>
          </cell>
        </row>
        <row r="6476">
          <cell r="A6476">
            <v>6474</v>
          </cell>
          <cell r="B6476">
            <v>75</v>
          </cell>
          <cell r="C6476">
            <v>121</v>
          </cell>
          <cell r="D6476" t="str">
            <v xml:space="preserve">HANCOCK                      </v>
          </cell>
          <cell r="E6476">
            <v>14</v>
          </cell>
          <cell r="F6476" t="str">
            <v xml:space="preserve">Payments To Out-Of-District Schools </v>
          </cell>
          <cell r="I6476">
            <v>626681</v>
          </cell>
          <cell r="J6476">
            <v>0</v>
          </cell>
          <cell r="K6476">
            <v>626681</v>
          </cell>
          <cell r="L6476">
            <v>50.612300607576003</v>
          </cell>
          <cell r="M6476">
            <v>9202.3641703377398</v>
          </cell>
        </row>
        <row r="6477">
          <cell r="A6477">
            <v>6475</v>
          </cell>
          <cell r="B6477">
            <v>76</v>
          </cell>
          <cell r="C6477">
            <v>121</v>
          </cell>
          <cell r="D6477" t="str">
            <v xml:space="preserve">HANCOCK                      </v>
          </cell>
          <cell r="E6477">
            <v>15</v>
          </cell>
          <cell r="F6477" t="str">
            <v>Tuition To Other Schools (9000)</v>
          </cell>
          <cell r="G6477" t="str">
            <v xml:space="preserve"> </v>
          </cell>
          <cell r="I6477">
            <v>592672</v>
          </cell>
          <cell r="J6477">
            <v>0</v>
          </cell>
          <cell r="K6477">
            <v>592672</v>
          </cell>
          <cell r="L6477">
            <v>47.865650028791819</v>
          </cell>
          <cell r="M6477">
            <v>8702.9662261380327</v>
          </cell>
        </row>
        <row r="6478">
          <cell r="A6478">
            <v>6476</v>
          </cell>
          <cell r="B6478">
            <v>77</v>
          </cell>
          <cell r="C6478">
            <v>121</v>
          </cell>
          <cell r="D6478" t="str">
            <v xml:space="preserve">HANCOCK                      </v>
          </cell>
          <cell r="E6478">
            <v>16</v>
          </cell>
          <cell r="F6478" t="str">
            <v>Out-of-District Transportation (3300)</v>
          </cell>
          <cell r="I6478">
            <v>34009</v>
          </cell>
          <cell r="K6478">
            <v>34009</v>
          </cell>
          <cell r="L6478">
            <v>2.7466505787841857</v>
          </cell>
          <cell r="M6478">
            <v>499.39794419970633</v>
          </cell>
        </row>
        <row r="6479">
          <cell r="A6479">
            <v>6477</v>
          </cell>
          <cell r="B6479">
            <v>78</v>
          </cell>
          <cell r="C6479">
            <v>121</v>
          </cell>
          <cell r="D6479" t="str">
            <v xml:space="preserve">HANCOCK                      </v>
          </cell>
          <cell r="E6479">
            <v>17</v>
          </cell>
          <cell r="F6479" t="str">
            <v>TOTAL EXPENDITURES</v>
          </cell>
          <cell r="I6479">
            <v>1184338</v>
          </cell>
          <cell r="J6479">
            <v>53861</v>
          </cell>
          <cell r="K6479">
            <v>1238199</v>
          </cell>
          <cell r="L6479">
            <v>100.00000000000001</v>
          </cell>
          <cell r="M6479">
            <v>10628.317596566523</v>
          </cell>
        </row>
        <row r="6480">
          <cell r="A6480">
            <v>6478</v>
          </cell>
          <cell r="B6480">
            <v>79</v>
          </cell>
          <cell r="C6480">
            <v>121</v>
          </cell>
          <cell r="D6480" t="str">
            <v xml:space="preserve">HANCOCK                      </v>
          </cell>
          <cell r="E6480">
            <v>18</v>
          </cell>
          <cell r="F6480" t="str">
            <v>percentage of overall spending from the general fund</v>
          </cell>
          <cell r="I6480">
            <v>95.65005302055647</v>
          </cell>
        </row>
        <row r="6481">
          <cell r="A6481">
            <v>6479</v>
          </cell>
          <cell r="B6481">
            <v>1</v>
          </cell>
          <cell r="C6481">
            <v>122</v>
          </cell>
          <cell r="D6481" t="str">
            <v xml:space="preserve">HANOVER                      </v>
          </cell>
          <cell r="E6481">
            <v>1</v>
          </cell>
          <cell r="F6481" t="str">
            <v>In-District FTE Average Membership</v>
          </cell>
          <cell r="G6481" t="str">
            <v xml:space="preserve"> </v>
          </cell>
        </row>
        <row r="6482">
          <cell r="A6482">
            <v>6480</v>
          </cell>
          <cell r="B6482">
            <v>2</v>
          </cell>
          <cell r="C6482">
            <v>122</v>
          </cell>
          <cell r="D6482" t="str">
            <v xml:space="preserve">HANOVER                      </v>
          </cell>
          <cell r="E6482">
            <v>2</v>
          </cell>
          <cell r="F6482" t="str">
            <v>Out-of-District FTE Average Membership</v>
          </cell>
          <cell r="G6482" t="str">
            <v xml:space="preserve"> </v>
          </cell>
        </row>
        <row r="6483">
          <cell r="A6483">
            <v>6481</v>
          </cell>
          <cell r="B6483">
            <v>3</v>
          </cell>
          <cell r="C6483">
            <v>122</v>
          </cell>
          <cell r="D6483" t="str">
            <v xml:space="preserve">HANOVER                      </v>
          </cell>
          <cell r="E6483">
            <v>3</v>
          </cell>
          <cell r="F6483" t="str">
            <v>Total FTE Average Membership</v>
          </cell>
          <cell r="G6483" t="str">
            <v xml:space="preserve"> </v>
          </cell>
        </row>
        <row r="6484">
          <cell r="A6484">
            <v>6482</v>
          </cell>
          <cell r="B6484">
            <v>4</v>
          </cell>
          <cell r="C6484">
            <v>122</v>
          </cell>
          <cell r="D6484" t="str">
            <v xml:space="preserve">HANOVER                      </v>
          </cell>
          <cell r="E6484">
            <v>4</v>
          </cell>
          <cell r="F6484" t="str">
            <v>Administration</v>
          </cell>
          <cell r="G6484" t="str">
            <v xml:space="preserve"> </v>
          </cell>
          <cell r="I6484">
            <v>1186016</v>
          </cell>
          <cell r="J6484">
            <v>68089</v>
          </cell>
          <cell r="K6484">
            <v>1254105</v>
          </cell>
          <cell r="L6484">
            <v>4.1485110077179659</v>
          </cell>
          <cell r="M6484">
            <v>463.79622781065086</v>
          </cell>
        </row>
        <row r="6485">
          <cell r="A6485">
            <v>6483</v>
          </cell>
          <cell r="B6485">
            <v>5</v>
          </cell>
          <cell r="C6485">
            <v>122</v>
          </cell>
          <cell r="D6485" t="str">
            <v xml:space="preserve">HANOVER                      </v>
          </cell>
          <cell r="E6485">
            <v>0</v>
          </cell>
          <cell r="G6485">
            <v>8300</v>
          </cell>
          <cell r="H6485" t="str">
            <v>School Committee (1110)</v>
          </cell>
          <cell r="I6485">
            <v>8297</v>
          </cell>
          <cell r="J6485">
            <v>0</v>
          </cell>
          <cell r="K6485">
            <v>8297</v>
          </cell>
          <cell r="L6485">
            <v>2.7446023922268043E-2</v>
          </cell>
          <cell r="M6485">
            <v>3.0684171597633134</v>
          </cell>
        </row>
        <row r="6486">
          <cell r="A6486">
            <v>6484</v>
          </cell>
          <cell r="B6486">
            <v>6</v>
          </cell>
          <cell r="C6486">
            <v>122</v>
          </cell>
          <cell r="D6486" t="str">
            <v xml:space="preserve">HANOVER                      </v>
          </cell>
          <cell r="E6486">
            <v>0</v>
          </cell>
          <cell r="G6486">
            <v>8305</v>
          </cell>
          <cell r="H6486" t="str">
            <v>Superintendent (1210)</v>
          </cell>
          <cell r="I6486">
            <v>300478</v>
          </cell>
          <cell r="J6486">
            <v>0</v>
          </cell>
          <cell r="K6486">
            <v>300478</v>
          </cell>
          <cell r="L6486">
            <v>0.99396485188806283</v>
          </cell>
          <cell r="M6486">
            <v>111.12352071005917</v>
          </cell>
        </row>
        <row r="6487">
          <cell r="A6487">
            <v>6485</v>
          </cell>
          <cell r="B6487">
            <v>7</v>
          </cell>
          <cell r="C6487">
            <v>122</v>
          </cell>
          <cell r="D6487" t="str">
            <v xml:space="preserve">HANOVER                      </v>
          </cell>
          <cell r="E6487">
            <v>0</v>
          </cell>
          <cell r="G6487">
            <v>8310</v>
          </cell>
          <cell r="H6487" t="str">
            <v>Assistant Superintendents (1220)</v>
          </cell>
          <cell r="I6487">
            <v>0</v>
          </cell>
          <cell r="J6487">
            <v>0</v>
          </cell>
          <cell r="K6487">
            <v>0</v>
          </cell>
          <cell r="L6487">
            <v>0</v>
          </cell>
          <cell r="M6487">
            <v>0</v>
          </cell>
        </row>
        <row r="6488">
          <cell r="A6488">
            <v>6486</v>
          </cell>
          <cell r="B6488">
            <v>8</v>
          </cell>
          <cell r="C6488">
            <v>122</v>
          </cell>
          <cell r="D6488" t="str">
            <v xml:space="preserve">HANOVER                      </v>
          </cell>
          <cell r="E6488">
            <v>0</v>
          </cell>
          <cell r="G6488">
            <v>8315</v>
          </cell>
          <cell r="H6488" t="str">
            <v>Other District-Wide Administration (1230)</v>
          </cell>
          <cell r="I6488">
            <v>0</v>
          </cell>
          <cell r="J6488">
            <v>688</v>
          </cell>
          <cell r="K6488">
            <v>688</v>
          </cell>
          <cell r="L6488">
            <v>2.2758665130192136E-3</v>
          </cell>
          <cell r="M6488">
            <v>0.25443786982248523</v>
          </cell>
        </row>
        <row r="6489">
          <cell r="A6489">
            <v>6487</v>
          </cell>
          <cell r="B6489">
            <v>9</v>
          </cell>
          <cell r="C6489">
            <v>122</v>
          </cell>
          <cell r="D6489" t="str">
            <v xml:space="preserve">HANOVER                      </v>
          </cell>
          <cell r="E6489">
            <v>0</v>
          </cell>
          <cell r="G6489">
            <v>8320</v>
          </cell>
          <cell r="H6489" t="str">
            <v>Business and Finance (1410)</v>
          </cell>
          <cell r="I6489">
            <v>463890</v>
          </cell>
          <cell r="J6489">
            <v>0</v>
          </cell>
          <cell r="K6489">
            <v>463890</v>
          </cell>
          <cell r="L6489">
            <v>1.5345228440762833</v>
          </cell>
          <cell r="M6489">
            <v>171.5569526627219</v>
          </cell>
        </row>
        <row r="6490">
          <cell r="A6490">
            <v>6488</v>
          </cell>
          <cell r="B6490">
            <v>10</v>
          </cell>
          <cell r="C6490">
            <v>122</v>
          </cell>
          <cell r="D6490" t="str">
            <v xml:space="preserve">HANOVER                      </v>
          </cell>
          <cell r="E6490">
            <v>0</v>
          </cell>
          <cell r="G6490">
            <v>8325</v>
          </cell>
          <cell r="H6490" t="str">
            <v>Human Resources and Benefits (1420)</v>
          </cell>
          <cell r="I6490">
            <v>47150</v>
          </cell>
          <cell r="J6490">
            <v>67401</v>
          </cell>
          <cell r="K6490">
            <v>114551</v>
          </cell>
          <cell r="L6490">
            <v>0.37892846647218592</v>
          </cell>
          <cell r="M6490">
            <v>42.363535502958577</v>
          </cell>
        </row>
        <row r="6491">
          <cell r="A6491">
            <v>6489</v>
          </cell>
          <cell r="B6491">
            <v>11</v>
          </cell>
          <cell r="C6491">
            <v>122</v>
          </cell>
          <cell r="D6491" t="str">
            <v xml:space="preserve">HANOVER                      </v>
          </cell>
          <cell r="E6491">
            <v>0</v>
          </cell>
          <cell r="G6491">
            <v>8330</v>
          </cell>
          <cell r="H6491" t="str">
            <v>Legal Service For School Committee (1430)</v>
          </cell>
          <cell r="I6491">
            <v>86913</v>
          </cell>
          <cell r="J6491">
            <v>0</v>
          </cell>
          <cell r="K6491">
            <v>86913</v>
          </cell>
          <cell r="L6491">
            <v>0.28750346838087049</v>
          </cell>
          <cell r="M6491">
            <v>32.142381656804737</v>
          </cell>
        </row>
        <row r="6492">
          <cell r="A6492">
            <v>6490</v>
          </cell>
          <cell r="B6492">
            <v>12</v>
          </cell>
          <cell r="C6492">
            <v>122</v>
          </cell>
          <cell r="D6492" t="str">
            <v xml:space="preserve">HANOVER                      </v>
          </cell>
          <cell r="E6492">
            <v>0</v>
          </cell>
          <cell r="G6492">
            <v>8335</v>
          </cell>
          <cell r="H6492" t="str">
            <v>Legal Settlements (1435)</v>
          </cell>
          <cell r="I6492">
            <v>0</v>
          </cell>
          <cell r="J6492">
            <v>0</v>
          </cell>
          <cell r="K6492">
            <v>0</v>
          </cell>
          <cell r="L6492">
            <v>0</v>
          </cell>
          <cell r="M6492">
            <v>0</v>
          </cell>
        </row>
        <row r="6493">
          <cell r="A6493">
            <v>6491</v>
          </cell>
          <cell r="B6493">
            <v>13</v>
          </cell>
          <cell r="C6493">
            <v>122</v>
          </cell>
          <cell r="D6493" t="str">
            <v xml:space="preserve">HANOVER                      </v>
          </cell>
          <cell r="E6493">
            <v>0</v>
          </cell>
          <cell r="G6493">
            <v>8340</v>
          </cell>
          <cell r="H6493" t="str">
            <v>District-wide Information Mgmt and Tech (1450)</v>
          </cell>
          <cell r="I6493">
            <v>279288</v>
          </cell>
          <cell r="J6493">
            <v>0</v>
          </cell>
          <cell r="K6493">
            <v>279288</v>
          </cell>
          <cell r="L6493">
            <v>0.92386948646527633</v>
          </cell>
          <cell r="M6493">
            <v>103.28698224852072</v>
          </cell>
        </row>
        <row r="6494">
          <cell r="A6494">
            <v>6492</v>
          </cell>
          <cell r="B6494">
            <v>14</v>
          </cell>
          <cell r="C6494">
            <v>122</v>
          </cell>
          <cell r="D6494" t="str">
            <v xml:space="preserve">HANOVER                      </v>
          </cell>
          <cell r="E6494">
            <v>5</v>
          </cell>
          <cell r="F6494" t="str">
            <v xml:space="preserve">Instructional Leadership </v>
          </cell>
          <cell r="I6494">
            <v>1834392</v>
          </cell>
          <cell r="J6494">
            <v>7088</v>
          </cell>
          <cell r="K6494">
            <v>1841480</v>
          </cell>
          <cell r="L6494">
            <v>6.0915155034805544</v>
          </cell>
          <cell r="M6494">
            <v>681.02071005917162</v>
          </cell>
        </row>
        <row r="6495">
          <cell r="A6495">
            <v>6493</v>
          </cell>
          <cell r="B6495">
            <v>15</v>
          </cell>
          <cell r="C6495">
            <v>122</v>
          </cell>
          <cell r="D6495" t="str">
            <v xml:space="preserve">HANOVER                      </v>
          </cell>
          <cell r="E6495">
            <v>0</v>
          </cell>
          <cell r="G6495">
            <v>8345</v>
          </cell>
          <cell r="H6495" t="str">
            <v>Curriculum Directors  (Supervisory) (2110)</v>
          </cell>
          <cell r="I6495">
            <v>317314</v>
          </cell>
          <cell r="J6495">
            <v>7088</v>
          </cell>
          <cell r="K6495">
            <v>324402</v>
          </cell>
          <cell r="L6495">
            <v>1.0731041403436903</v>
          </cell>
          <cell r="M6495">
            <v>119.97115384615384</v>
          </cell>
        </row>
        <row r="6496">
          <cell r="A6496">
            <v>6494</v>
          </cell>
          <cell r="B6496">
            <v>16</v>
          </cell>
          <cell r="C6496">
            <v>122</v>
          </cell>
          <cell r="D6496" t="str">
            <v xml:space="preserve">HANOVER                      </v>
          </cell>
          <cell r="E6496">
            <v>0</v>
          </cell>
          <cell r="G6496">
            <v>8350</v>
          </cell>
          <cell r="H6496" t="str">
            <v>Department Heads  (Non-Supervisory) (2120)</v>
          </cell>
          <cell r="I6496">
            <v>9000</v>
          </cell>
          <cell r="J6496">
            <v>0</v>
          </cell>
          <cell r="K6496">
            <v>9000</v>
          </cell>
          <cell r="L6496">
            <v>2.9771509617983898E-2</v>
          </cell>
          <cell r="M6496">
            <v>3.3284023668639051</v>
          </cell>
        </row>
        <row r="6497">
          <cell r="A6497">
            <v>6495</v>
          </cell>
          <cell r="B6497">
            <v>17</v>
          </cell>
          <cell r="C6497">
            <v>122</v>
          </cell>
          <cell r="D6497" t="str">
            <v xml:space="preserve">HANOVER                      </v>
          </cell>
          <cell r="E6497">
            <v>0</v>
          </cell>
          <cell r="G6497">
            <v>8355</v>
          </cell>
          <cell r="H6497" t="str">
            <v>School Leadership-Building (2210)</v>
          </cell>
          <cell r="I6497">
            <v>1328228</v>
          </cell>
          <cell r="J6497">
            <v>0</v>
          </cell>
          <cell r="K6497">
            <v>1328228</v>
          </cell>
          <cell r="L6497">
            <v>4.3937058529861686</v>
          </cell>
          <cell r="M6497">
            <v>491.20857988165682</v>
          </cell>
        </row>
        <row r="6498">
          <cell r="A6498">
            <v>6496</v>
          </cell>
          <cell r="B6498">
            <v>18</v>
          </cell>
          <cell r="C6498">
            <v>122</v>
          </cell>
          <cell r="D6498" t="str">
            <v xml:space="preserve">HANOVER                      </v>
          </cell>
          <cell r="E6498">
            <v>0</v>
          </cell>
          <cell r="G6498">
            <v>8360</v>
          </cell>
          <cell r="H6498" t="str">
            <v>Curriculum Leaders/Dept Heads-Building Level (2220)</v>
          </cell>
          <cell r="I6498">
            <v>179850</v>
          </cell>
          <cell r="J6498">
            <v>0</v>
          </cell>
          <cell r="K6498">
            <v>179850</v>
          </cell>
          <cell r="L6498">
            <v>0.5949340005327115</v>
          </cell>
          <cell r="M6498">
            <v>66.512573964497037</v>
          </cell>
        </row>
        <row r="6499">
          <cell r="A6499">
            <v>6497</v>
          </cell>
          <cell r="B6499">
            <v>19</v>
          </cell>
          <cell r="C6499">
            <v>122</v>
          </cell>
          <cell r="D6499" t="str">
            <v xml:space="preserve">HANOVER                      </v>
          </cell>
          <cell r="E6499">
            <v>0</v>
          </cell>
          <cell r="G6499">
            <v>8365</v>
          </cell>
          <cell r="H6499" t="str">
            <v>Building Technology (2250)</v>
          </cell>
          <cell r="I6499">
            <v>0</v>
          </cell>
          <cell r="J6499">
            <v>0</v>
          </cell>
          <cell r="K6499">
            <v>0</v>
          </cell>
          <cell r="L6499">
            <v>0</v>
          </cell>
          <cell r="M6499">
            <v>0</v>
          </cell>
        </row>
        <row r="6500">
          <cell r="A6500">
            <v>6498</v>
          </cell>
          <cell r="B6500">
            <v>20</v>
          </cell>
          <cell r="C6500">
            <v>122</v>
          </cell>
          <cell r="D6500" t="str">
            <v xml:space="preserve">HANOVER                      </v>
          </cell>
          <cell r="E6500">
            <v>0</v>
          </cell>
          <cell r="G6500">
            <v>8380</v>
          </cell>
          <cell r="H6500" t="str">
            <v>Instructional Coordinators and Team Leaders (2315)</v>
          </cell>
          <cell r="I6500">
            <v>0</v>
          </cell>
          <cell r="J6500">
            <v>0</v>
          </cell>
          <cell r="K6500">
            <v>0</v>
          </cell>
          <cell r="L6500">
            <v>0</v>
          </cell>
          <cell r="M6500">
            <v>0</v>
          </cell>
        </row>
        <row r="6501">
          <cell r="A6501">
            <v>6499</v>
          </cell>
          <cell r="B6501">
            <v>21</v>
          </cell>
          <cell r="C6501">
            <v>122</v>
          </cell>
          <cell r="D6501" t="str">
            <v xml:space="preserve">HANOVER                      </v>
          </cell>
          <cell r="E6501">
            <v>6</v>
          </cell>
          <cell r="F6501" t="str">
            <v>Classroom and Specialist Teachers</v>
          </cell>
          <cell r="I6501">
            <v>12353600</v>
          </cell>
          <cell r="J6501">
            <v>1183737</v>
          </cell>
          <cell r="K6501">
            <v>13537337</v>
          </cell>
          <cell r="L6501">
            <v>44.780773188598808</v>
          </cell>
          <cell r="M6501">
            <v>5006.4116124260354</v>
          </cell>
        </row>
        <row r="6502">
          <cell r="A6502">
            <v>6500</v>
          </cell>
          <cell r="B6502">
            <v>22</v>
          </cell>
          <cell r="C6502">
            <v>122</v>
          </cell>
          <cell r="D6502" t="str">
            <v xml:space="preserve">HANOVER                      </v>
          </cell>
          <cell r="E6502">
            <v>0</v>
          </cell>
          <cell r="G6502">
            <v>8370</v>
          </cell>
          <cell r="H6502" t="str">
            <v>Teachers, Classroom (2305)</v>
          </cell>
          <cell r="I6502">
            <v>12353600</v>
          </cell>
          <cell r="J6502">
            <v>1183737</v>
          </cell>
          <cell r="K6502">
            <v>13537337</v>
          </cell>
          <cell r="L6502">
            <v>44.780773188598808</v>
          </cell>
          <cell r="M6502">
            <v>5006.4116124260354</v>
          </cell>
        </row>
        <row r="6503">
          <cell r="A6503">
            <v>6501</v>
          </cell>
          <cell r="B6503">
            <v>23</v>
          </cell>
          <cell r="C6503">
            <v>122</v>
          </cell>
          <cell r="D6503" t="str">
            <v xml:space="preserve">HANOVER                      </v>
          </cell>
          <cell r="E6503">
            <v>0</v>
          </cell>
          <cell r="G6503">
            <v>8375</v>
          </cell>
          <cell r="H6503" t="str">
            <v>Teachers, Specialists  (2310)</v>
          </cell>
          <cell r="I6503">
            <v>0</v>
          </cell>
          <cell r="J6503">
            <v>0</v>
          </cell>
          <cell r="K6503">
            <v>0</v>
          </cell>
          <cell r="L6503">
            <v>0</v>
          </cell>
          <cell r="M6503">
            <v>0</v>
          </cell>
        </row>
        <row r="6504">
          <cell r="A6504">
            <v>6502</v>
          </cell>
          <cell r="B6504">
            <v>24</v>
          </cell>
          <cell r="C6504">
            <v>122</v>
          </cell>
          <cell r="D6504" t="str">
            <v xml:space="preserve">HANOVER                      </v>
          </cell>
          <cell r="E6504">
            <v>7</v>
          </cell>
          <cell r="F6504" t="str">
            <v>Other Teaching Services</v>
          </cell>
          <cell r="I6504">
            <v>1560662</v>
          </cell>
          <cell r="J6504">
            <v>110754</v>
          </cell>
          <cell r="K6504">
            <v>1671416</v>
          </cell>
          <cell r="L6504">
            <v>5.5289530577391304</v>
          </cell>
          <cell r="M6504">
            <v>618.1272189349113</v>
          </cell>
        </row>
        <row r="6505">
          <cell r="A6505">
            <v>6503</v>
          </cell>
          <cell r="B6505">
            <v>25</v>
          </cell>
          <cell r="C6505">
            <v>122</v>
          </cell>
          <cell r="D6505" t="str">
            <v xml:space="preserve">HANOVER                      </v>
          </cell>
          <cell r="E6505">
            <v>0</v>
          </cell>
          <cell r="G6505">
            <v>8385</v>
          </cell>
          <cell r="H6505" t="str">
            <v>Medical/ Therapeutic Services (2320)</v>
          </cell>
          <cell r="I6505">
            <v>0</v>
          </cell>
          <cell r="J6505">
            <v>0</v>
          </cell>
          <cell r="K6505">
            <v>0</v>
          </cell>
          <cell r="L6505">
            <v>0</v>
          </cell>
          <cell r="M6505">
            <v>0</v>
          </cell>
        </row>
        <row r="6506">
          <cell r="A6506">
            <v>6504</v>
          </cell>
          <cell r="B6506">
            <v>26</v>
          </cell>
          <cell r="C6506">
            <v>122</v>
          </cell>
          <cell r="D6506" t="str">
            <v xml:space="preserve">HANOVER                      </v>
          </cell>
          <cell r="E6506">
            <v>0</v>
          </cell>
          <cell r="G6506">
            <v>8390</v>
          </cell>
          <cell r="H6506" t="str">
            <v>Substitute Teachers (2325)</v>
          </cell>
          <cell r="I6506">
            <v>391769</v>
          </cell>
          <cell r="J6506">
            <v>0</v>
          </cell>
          <cell r="K6506">
            <v>391769</v>
          </cell>
          <cell r="L6506">
            <v>1.295950505725326</v>
          </cell>
          <cell r="M6506">
            <v>144.88498520710058</v>
          </cell>
        </row>
        <row r="6507">
          <cell r="A6507">
            <v>6505</v>
          </cell>
          <cell r="B6507">
            <v>27</v>
          </cell>
          <cell r="C6507">
            <v>122</v>
          </cell>
          <cell r="D6507" t="str">
            <v xml:space="preserve">HANOVER                      </v>
          </cell>
          <cell r="E6507">
            <v>0</v>
          </cell>
          <cell r="G6507">
            <v>8395</v>
          </cell>
          <cell r="H6507" t="str">
            <v>Non-Clerical Paraprofs./Instructional Assistants (2330)</v>
          </cell>
          <cell r="I6507">
            <v>977512</v>
          </cell>
          <cell r="J6507">
            <v>110754</v>
          </cell>
          <cell r="K6507">
            <v>1088266</v>
          </cell>
          <cell r="L6507">
            <v>3.5999246317694293</v>
          </cell>
          <cell r="M6507">
            <v>402.46523668639054</v>
          </cell>
        </row>
        <row r="6508">
          <cell r="A6508">
            <v>6506</v>
          </cell>
          <cell r="B6508">
            <v>28</v>
          </cell>
          <cell r="C6508">
            <v>122</v>
          </cell>
          <cell r="D6508" t="str">
            <v xml:space="preserve">HANOVER                      </v>
          </cell>
          <cell r="E6508">
            <v>0</v>
          </cell>
          <cell r="G6508">
            <v>8400</v>
          </cell>
          <cell r="H6508" t="str">
            <v>Librarians and Media Center Directors (2340)</v>
          </cell>
          <cell r="I6508">
            <v>191381</v>
          </cell>
          <cell r="J6508">
            <v>0</v>
          </cell>
          <cell r="K6508">
            <v>191381</v>
          </cell>
          <cell r="L6508">
            <v>0.63307792024437515</v>
          </cell>
          <cell r="M6508">
            <v>70.776997041420117</v>
          </cell>
        </row>
        <row r="6509">
          <cell r="A6509">
            <v>6507</v>
          </cell>
          <cell r="B6509">
            <v>29</v>
          </cell>
          <cell r="C6509">
            <v>122</v>
          </cell>
          <cell r="D6509" t="str">
            <v xml:space="preserve">HANOVER                      </v>
          </cell>
          <cell r="E6509">
            <v>8</v>
          </cell>
          <cell r="F6509" t="str">
            <v>Professional Development</v>
          </cell>
          <cell r="I6509">
            <v>288403</v>
          </cell>
          <cell r="J6509">
            <v>51247</v>
          </cell>
          <cell r="K6509">
            <v>339650</v>
          </cell>
          <cell r="L6509">
            <v>1.1235436935275811</v>
          </cell>
          <cell r="M6509">
            <v>125.61020710059172</v>
          </cell>
        </row>
        <row r="6510">
          <cell r="A6510">
            <v>6508</v>
          </cell>
          <cell r="B6510">
            <v>30</v>
          </cell>
          <cell r="C6510">
            <v>122</v>
          </cell>
          <cell r="D6510" t="str">
            <v xml:space="preserve">HANOVER                      </v>
          </cell>
          <cell r="E6510">
            <v>0</v>
          </cell>
          <cell r="G6510">
            <v>8405</v>
          </cell>
          <cell r="H6510" t="str">
            <v>Professional Development Leadership (2351)</v>
          </cell>
          <cell r="I6510">
            <v>0</v>
          </cell>
          <cell r="J6510">
            <v>0</v>
          </cell>
          <cell r="K6510">
            <v>0</v>
          </cell>
          <cell r="L6510">
            <v>0</v>
          </cell>
          <cell r="M6510">
            <v>0</v>
          </cell>
        </row>
        <row r="6511">
          <cell r="A6511">
            <v>6509</v>
          </cell>
          <cell r="B6511">
            <v>31</v>
          </cell>
          <cell r="C6511">
            <v>122</v>
          </cell>
          <cell r="D6511" t="str">
            <v xml:space="preserve">HANOVER                      </v>
          </cell>
          <cell r="E6511">
            <v>0</v>
          </cell>
          <cell r="G6511">
            <v>8410</v>
          </cell>
          <cell r="H6511" t="str">
            <v>Teacher/Instructional Staff-Professional Days (2353)</v>
          </cell>
          <cell r="I6511">
            <v>136504</v>
          </cell>
          <cell r="J6511">
            <v>0</v>
          </cell>
          <cell r="K6511">
            <v>136504</v>
          </cell>
          <cell r="L6511">
            <v>0.4515477943214749</v>
          </cell>
          <cell r="M6511">
            <v>50.482248520710058</v>
          </cell>
        </row>
        <row r="6512">
          <cell r="A6512">
            <v>6510</v>
          </cell>
          <cell r="B6512">
            <v>32</v>
          </cell>
          <cell r="C6512">
            <v>122</v>
          </cell>
          <cell r="D6512" t="str">
            <v xml:space="preserve">HANOVER                      </v>
          </cell>
          <cell r="E6512">
            <v>0</v>
          </cell>
          <cell r="G6512">
            <v>8415</v>
          </cell>
          <cell r="H6512" t="str">
            <v>Substitutes for Instructional Staff at Prof. Dev. (2355)</v>
          </cell>
          <cell r="I6512">
            <v>17886</v>
          </cell>
          <cell r="J6512">
            <v>0</v>
          </cell>
          <cell r="K6512">
            <v>17886</v>
          </cell>
          <cell r="L6512">
            <v>5.916591344747333E-2</v>
          </cell>
          <cell r="M6512">
            <v>6.6146449704142007</v>
          </cell>
        </row>
        <row r="6513">
          <cell r="A6513">
            <v>6511</v>
          </cell>
          <cell r="B6513">
            <v>33</v>
          </cell>
          <cell r="C6513">
            <v>122</v>
          </cell>
          <cell r="D6513" t="str">
            <v xml:space="preserve">HANOVER                      </v>
          </cell>
          <cell r="E6513">
            <v>0</v>
          </cell>
          <cell r="G6513">
            <v>8420</v>
          </cell>
          <cell r="H6513" t="str">
            <v>Prof. Dev.  Stipends, Providers and Expenses (2357)</v>
          </cell>
          <cell r="I6513">
            <v>134013</v>
          </cell>
          <cell r="J6513">
            <v>51247</v>
          </cell>
          <cell r="K6513">
            <v>185260</v>
          </cell>
          <cell r="L6513">
            <v>0.61282998575863301</v>
          </cell>
          <cell r="M6513">
            <v>68.51331360946746</v>
          </cell>
        </row>
        <row r="6514">
          <cell r="A6514">
            <v>6512</v>
          </cell>
          <cell r="B6514">
            <v>34</v>
          </cell>
          <cell r="C6514">
            <v>122</v>
          </cell>
          <cell r="D6514" t="str">
            <v xml:space="preserve">HANOVER                      </v>
          </cell>
          <cell r="E6514">
            <v>9</v>
          </cell>
          <cell r="F6514" t="str">
            <v>Instructional Materials, Equipment and Technology</v>
          </cell>
          <cell r="I6514">
            <v>427977</v>
          </cell>
          <cell r="J6514">
            <v>230778</v>
          </cell>
          <cell r="K6514">
            <v>658755</v>
          </cell>
          <cell r="L6514">
            <v>2.1791256464883313</v>
          </cell>
          <cell r="M6514">
            <v>243.62241124260356</v>
          </cell>
        </row>
        <row r="6515">
          <cell r="A6515">
            <v>6513</v>
          </cell>
          <cell r="B6515">
            <v>35</v>
          </cell>
          <cell r="C6515">
            <v>122</v>
          </cell>
          <cell r="D6515" t="str">
            <v xml:space="preserve">HANOVER                      </v>
          </cell>
          <cell r="E6515">
            <v>0</v>
          </cell>
          <cell r="G6515">
            <v>8425</v>
          </cell>
          <cell r="H6515" t="str">
            <v>Textbooks &amp; Related Software/Media/Materials (2410)</v>
          </cell>
          <cell r="I6515">
            <v>138641</v>
          </cell>
          <cell r="J6515">
            <v>25708</v>
          </cell>
          <cell r="K6515">
            <v>164349</v>
          </cell>
          <cell r="L6515">
            <v>0.543657537134004</v>
          </cell>
          <cell r="M6515">
            <v>60.779955621301774</v>
          </cell>
        </row>
        <row r="6516">
          <cell r="A6516">
            <v>6514</v>
          </cell>
          <cell r="B6516">
            <v>36</v>
          </cell>
          <cell r="C6516">
            <v>122</v>
          </cell>
          <cell r="D6516" t="str">
            <v xml:space="preserve">HANOVER                      </v>
          </cell>
          <cell r="E6516">
            <v>0</v>
          </cell>
          <cell r="G6516">
            <v>8430</v>
          </cell>
          <cell r="H6516" t="str">
            <v>Other Instructional Materials (2415)</v>
          </cell>
          <cell r="I6516">
            <v>15246</v>
          </cell>
          <cell r="J6516">
            <v>30012</v>
          </cell>
          <cell r="K6516">
            <v>45258</v>
          </cell>
          <cell r="L6516">
            <v>0.1497109980323017</v>
          </cell>
          <cell r="M6516">
            <v>16.73742603550296</v>
          </cell>
        </row>
        <row r="6517">
          <cell r="A6517">
            <v>6515</v>
          </cell>
          <cell r="B6517">
            <v>37</v>
          </cell>
          <cell r="C6517">
            <v>122</v>
          </cell>
          <cell r="D6517" t="str">
            <v xml:space="preserve">HANOVER                      </v>
          </cell>
          <cell r="E6517">
            <v>0</v>
          </cell>
          <cell r="G6517">
            <v>8435</v>
          </cell>
          <cell r="H6517" t="str">
            <v>Instructional Equipment (2420)</v>
          </cell>
          <cell r="I6517">
            <v>20963</v>
          </cell>
          <cell r="J6517">
            <v>0</v>
          </cell>
          <cell r="K6517">
            <v>20963</v>
          </cell>
          <cell r="L6517">
            <v>6.9344461791310721E-2</v>
          </cell>
          <cell r="M6517">
            <v>7.7525887573964498</v>
          </cell>
        </row>
        <row r="6518">
          <cell r="A6518">
            <v>6516</v>
          </cell>
          <cell r="B6518">
            <v>38</v>
          </cell>
          <cell r="C6518">
            <v>122</v>
          </cell>
          <cell r="D6518" t="str">
            <v xml:space="preserve">HANOVER                      </v>
          </cell>
          <cell r="E6518">
            <v>0</v>
          </cell>
          <cell r="G6518">
            <v>8440</v>
          </cell>
          <cell r="H6518" t="str">
            <v>General Supplies (2430)</v>
          </cell>
          <cell r="I6518">
            <v>200148</v>
          </cell>
          <cell r="J6518">
            <v>27297</v>
          </cell>
          <cell r="K6518">
            <v>227445</v>
          </cell>
          <cell r="L6518">
            <v>0.75237566722914972</v>
          </cell>
          <cell r="M6518">
            <v>84.114275147928993</v>
          </cell>
        </row>
        <row r="6519">
          <cell r="A6519">
            <v>6517</v>
          </cell>
          <cell r="B6519">
            <v>39</v>
          </cell>
          <cell r="C6519">
            <v>122</v>
          </cell>
          <cell r="D6519" t="str">
            <v xml:space="preserve">HANOVER                      </v>
          </cell>
          <cell r="E6519">
            <v>0</v>
          </cell>
          <cell r="G6519">
            <v>8445</v>
          </cell>
          <cell r="H6519" t="str">
            <v>Other Instructional Services (2440)</v>
          </cell>
          <cell r="I6519">
            <v>1105</v>
          </cell>
          <cell r="J6519">
            <v>33371</v>
          </cell>
          <cell r="K6519">
            <v>34476</v>
          </cell>
          <cell r="L6519">
            <v>0.11404472950995698</v>
          </cell>
          <cell r="M6519">
            <v>12.75</v>
          </cell>
        </row>
        <row r="6520">
          <cell r="A6520">
            <v>6518</v>
          </cell>
          <cell r="B6520">
            <v>40</v>
          </cell>
          <cell r="C6520">
            <v>122</v>
          </cell>
          <cell r="D6520" t="str">
            <v xml:space="preserve">HANOVER                      </v>
          </cell>
          <cell r="E6520">
            <v>0</v>
          </cell>
          <cell r="G6520">
            <v>8450</v>
          </cell>
          <cell r="H6520" t="str">
            <v>Classroom Instructional Technology (2451)</v>
          </cell>
          <cell r="I6520">
            <v>34074</v>
          </cell>
          <cell r="J6520">
            <v>47399</v>
          </cell>
          <cell r="K6520">
            <v>81473</v>
          </cell>
          <cell r="L6520">
            <v>0.26950824478955576</v>
          </cell>
          <cell r="M6520">
            <v>30.130547337278106</v>
          </cell>
        </row>
        <row r="6521">
          <cell r="A6521">
            <v>6519</v>
          </cell>
          <cell r="B6521">
            <v>41</v>
          </cell>
          <cell r="C6521">
            <v>122</v>
          </cell>
          <cell r="D6521" t="str">
            <v xml:space="preserve">HANOVER                      </v>
          </cell>
          <cell r="E6521">
            <v>0</v>
          </cell>
          <cell r="G6521">
            <v>8455</v>
          </cell>
          <cell r="H6521" t="str">
            <v>Other Instructional Hardware  (2453)</v>
          </cell>
          <cell r="I6521">
            <v>0</v>
          </cell>
          <cell r="J6521">
            <v>0</v>
          </cell>
          <cell r="K6521">
            <v>0</v>
          </cell>
          <cell r="L6521">
            <v>0</v>
          </cell>
          <cell r="M6521">
            <v>0</v>
          </cell>
        </row>
        <row r="6522">
          <cell r="A6522">
            <v>6520</v>
          </cell>
          <cell r="B6522">
            <v>42</v>
          </cell>
          <cell r="C6522">
            <v>122</v>
          </cell>
          <cell r="D6522" t="str">
            <v xml:space="preserve">HANOVER                      </v>
          </cell>
          <cell r="E6522">
            <v>0</v>
          </cell>
          <cell r="G6522">
            <v>8460</v>
          </cell>
          <cell r="H6522" t="str">
            <v>Instructional Software (2455)</v>
          </cell>
          <cell r="I6522">
            <v>17800</v>
          </cell>
          <cell r="J6522">
            <v>66991</v>
          </cell>
          <cell r="K6522">
            <v>84791</v>
          </cell>
          <cell r="L6522">
            <v>0.28048400800205253</v>
          </cell>
          <cell r="M6522">
            <v>31.357618343195266</v>
          </cell>
        </row>
        <row r="6523">
          <cell r="A6523">
            <v>6521</v>
          </cell>
          <cell r="B6523">
            <v>43</v>
          </cell>
          <cell r="C6523">
            <v>122</v>
          </cell>
          <cell r="D6523" t="str">
            <v xml:space="preserve">HANOVER                      </v>
          </cell>
          <cell r="E6523">
            <v>10</v>
          </cell>
          <cell r="F6523" t="str">
            <v>Guidance, Counseling and Testing</v>
          </cell>
          <cell r="I6523">
            <v>905719</v>
          </cell>
          <cell r="J6523">
            <v>63000</v>
          </cell>
          <cell r="K6523">
            <v>968719</v>
          </cell>
          <cell r="L6523">
            <v>3.2044696695137493</v>
          </cell>
          <cell r="M6523">
            <v>358.25406804733728</v>
          </cell>
        </row>
        <row r="6524">
          <cell r="A6524">
            <v>6522</v>
          </cell>
          <cell r="B6524">
            <v>44</v>
          </cell>
          <cell r="C6524">
            <v>122</v>
          </cell>
          <cell r="D6524" t="str">
            <v xml:space="preserve">HANOVER                      </v>
          </cell>
          <cell r="E6524">
            <v>0</v>
          </cell>
          <cell r="G6524">
            <v>8465</v>
          </cell>
          <cell r="H6524" t="str">
            <v>Guidance and Adjustment Counselors (2710)</v>
          </cell>
          <cell r="I6524">
            <v>672254</v>
          </cell>
          <cell r="J6524">
            <v>63000</v>
          </cell>
          <cell r="K6524">
            <v>735254</v>
          </cell>
          <cell r="L6524">
            <v>2.4321801702956813</v>
          </cell>
          <cell r="M6524">
            <v>271.91346153846155</v>
          </cell>
        </row>
        <row r="6525">
          <cell r="A6525">
            <v>6523</v>
          </cell>
          <cell r="B6525">
            <v>45</v>
          </cell>
          <cell r="C6525">
            <v>122</v>
          </cell>
          <cell r="D6525" t="str">
            <v xml:space="preserve">HANOVER                      </v>
          </cell>
          <cell r="E6525">
            <v>0</v>
          </cell>
          <cell r="G6525">
            <v>8470</v>
          </cell>
          <cell r="H6525" t="str">
            <v>Testing and Assessment (2720)</v>
          </cell>
          <cell r="I6525">
            <v>0</v>
          </cell>
          <cell r="J6525">
            <v>0</v>
          </cell>
          <cell r="K6525">
            <v>0</v>
          </cell>
          <cell r="L6525">
            <v>0</v>
          </cell>
          <cell r="M6525">
            <v>0</v>
          </cell>
        </row>
        <row r="6526">
          <cell r="A6526">
            <v>6524</v>
          </cell>
          <cell r="B6526">
            <v>46</v>
          </cell>
          <cell r="C6526">
            <v>122</v>
          </cell>
          <cell r="D6526" t="str">
            <v xml:space="preserve">HANOVER                      </v>
          </cell>
          <cell r="E6526">
            <v>0</v>
          </cell>
          <cell r="G6526">
            <v>8475</v>
          </cell>
          <cell r="H6526" t="str">
            <v>Psychological Services (2800)</v>
          </cell>
          <cell r="I6526">
            <v>233465</v>
          </cell>
          <cell r="J6526">
            <v>0</v>
          </cell>
          <cell r="K6526">
            <v>233465</v>
          </cell>
          <cell r="L6526">
            <v>0.77228949921806789</v>
          </cell>
          <cell r="M6526">
            <v>86.340606508875737</v>
          </cell>
        </row>
        <row r="6527">
          <cell r="A6527">
            <v>6525</v>
          </cell>
          <cell r="B6527">
            <v>47</v>
          </cell>
          <cell r="C6527">
            <v>122</v>
          </cell>
          <cell r="D6527" t="str">
            <v xml:space="preserve">HANOVER                      </v>
          </cell>
          <cell r="E6527">
            <v>11</v>
          </cell>
          <cell r="F6527" t="str">
            <v>Pupil Services</v>
          </cell>
          <cell r="I6527">
            <v>1666394</v>
          </cell>
          <cell r="J6527">
            <v>1466317</v>
          </cell>
          <cell r="K6527">
            <v>3132711</v>
          </cell>
          <cell r="L6527">
            <v>10.362837296318217</v>
          </cell>
          <cell r="M6527">
            <v>1158.5469674556214</v>
          </cell>
        </row>
        <row r="6528">
          <cell r="A6528">
            <v>6526</v>
          </cell>
          <cell r="B6528">
            <v>48</v>
          </cell>
          <cell r="C6528">
            <v>122</v>
          </cell>
          <cell r="D6528" t="str">
            <v xml:space="preserve">HANOVER                      </v>
          </cell>
          <cell r="E6528">
            <v>0</v>
          </cell>
          <cell r="G6528">
            <v>8485</v>
          </cell>
          <cell r="H6528" t="str">
            <v>Attendance and Parent Liaison Services (3100)</v>
          </cell>
          <cell r="I6528">
            <v>5337</v>
          </cell>
          <cell r="J6528">
            <v>0</v>
          </cell>
          <cell r="K6528">
            <v>5337</v>
          </cell>
          <cell r="L6528">
            <v>1.7654505203464451E-2</v>
          </cell>
          <cell r="M6528">
            <v>1.9737426035502958</v>
          </cell>
        </row>
        <row r="6529">
          <cell r="A6529">
            <v>6527</v>
          </cell>
          <cell r="B6529">
            <v>49</v>
          </cell>
          <cell r="C6529">
            <v>122</v>
          </cell>
          <cell r="D6529" t="str">
            <v xml:space="preserve">HANOVER                      </v>
          </cell>
          <cell r="E6529">
            <v>0</v>
          </cell>
          <cell r="G6529">
            <v>8490</v>
          </cell>
          <cell r="H6529" t="str">
            <v>Medical/Health Services (3200)</v>
          </cell>
          <cell r="I6529">
            <v>322261</v>
          </cell>
          <cell r="J6529">
            <v>2772</v>
          </cell>
          <cell r="K6529">
            <v>325033</v>
          </cell>
          <cell r="L6529">
            <v>1.0751914539624623</v>
          </cell>
          <cell r="M6529">
            <v>120.20451183431953</v>
          </cell>
        </row>
        <row r="6530">
          <cell r="A6530">
            <v>6528</v>
          </cell>
          <cell r="B6530">
            <v>50</v>
          </cell>
          <cell r="C6530">
            <v>122</v>
          </cell>
          <cell r="D6530" t="str">
            <v xml:space="preserve">HANOVER                      </v>
          </cell>
          <cell r="E6530">
            <v>0</v>
          </cell>
          <cell r="G6530">
            <v>8495</v>
          </cell>
          <cell r="H6530" t="str">
            <v>In-District Transportation (3300)</v>
          </cell>
          <cell r="I6530">
            <v>934153</v>
          </cell>
          <cell r="J6530">
            <v>24015</v>
          </cell>
          <cell r="K6530">
            <v>958168</v>
          </cell>
          <cell r="L6530">
            <v>3.1695675364049327</v>
          </cell>
          <cell r="M6530">
            <v>354.35207100591714</v>
          </cell>
        </row>
        <row r="6531">
          <cell r="A6531">
            <v>6529</v>
          </cell>
          <cell r="B6531">
            <v>51</v>
          </cell>
          <cell r="C6531">
            <v>122</v>
          </cell>
          <cell r="D6531" t="str">
            <v xml:space="preserve">HANOVER                      </v>
          </cell>
          <cell r="E6531">
            <v>0</v>
          </cell>
          <cell r="G6531">
            <v>8500</v>
          </cell>
          <cell r="H6531" t="str">
            <v>Food Salaries and Other Expenses (3400)</v>
          </cell>
          <cell r="I6531">
            <v>44973</v>
          </cell>
          <cell r="J6531">
            <v>676560</v>
          </cell>
          <cell r="K6531">
            <v>721533</v>
          </cell>
          <cell r="L6531">
            <v>2.3867918499103085</v>
          </cell>
          <cell r="M6531">
            <v>266.83912721893489</v>
          </cell>
        </row>
        <row r="6532">
          <cell r="A6532">
            <v>6530</v>
          </cell>
          <cell r="B6532">
            <v>52</v>
          </cell>
          <cell r="C6532">
            <v>122</v>
          </cell>
          <cell r="D6532" t="str">
            <v xml:space="preserve">HANOVER                      </v>
          </cell>
          <cell r="E6532">
            <v>0</v>
          </cell>
          <cell r="G6532">
            <v>8505</v>
          </cell>
          <cell r="H6532" t="str">
            <v>Athletics (3510)</v>
          </cell>
          <cell r="I6532">
            <v>315636</v>
          </cell>
          <cell r="J6532">
            <v>97201</v>
          </cell>
          <cell r="K6532">
            <v>412837</v>
          </cell>
          <cell r="L6532">
            <v>1.365642301795513</v>
          </cell>
          <cell r="M6532">
            <v>152.6764053254438</v>
          </cell>
        </row>
        <row r="6533">
          <cell r="A6533">
            <v>6531</v>
          </cell>
          <cell r="B6533">
            <v>53</v>
          </cell>
          <cell r="C6533">
            <v>122</v>
          </cell>
          <cell r="D6533" t="str">
            <v xml:space="preserve">HANOVER                      </v>
          </cell>
          <cell r="E6533">
            <v>0</v>
          </cell>
          <cell r="G6533">
            <v>8510</v>
          </cell>
          <cell r="H6533" t="str">
            <v>Other Student Body Activities (3520)</v>
          </cell>
          <cell r="I6533">
            <v>44034</v>
          </cell>
          <cell r="J6533">
            <v>665769</v>
          </cell>
          <cell r="K6533">
            <v>709803</v>
          </cell>
          <cell r="L6533">
            <v>2.3479896490415362</v>
          </cell>
          <cell r="M6533">
            <v>262.50110946745565</v>
          </cell>
        </row>
        <row r="6534">
          <cell r="A6534">
            <v>6532</v>
          </cell>
          <cell r="B6534">
            <v>54</v>
          </cell>
          <cell r="C6534">
            <v>122</v>
          </cell>
          <cell r="D6534" t="str">
            <v xml:space="preserve">HANOVER                      </v>
          </cell>
          <cell r="E6534">
            <v>0</v>
          </cell>
          <cell r="G6534">
            <v>8515</v>
          </cell>
          <cell r="H6534" t="str">
            <v>School Security  (3600)</v>
          </cell>
          <cell r="I6534">
            <v>0</v>
          </cell>
          <cell r="J6534">
            <v>0</v>
          </cell>
          <cell r="K6534">
            <v>0</v>
          </cell>
          <cell r="L6534">
            <v>0</v>
          </cell>
          <cell r="M6534">
            <v>0</v>
          </cell>
        </row>
        <row r="6535">
          <cell r="A6535">
            <v>6533</v>
          </cell>
          <cell r="B6535">
            <v>55</v>
          </cell>
          <cell r="C6535">
            <v>122</v>
          </cell>
          <cell r="D6535" t="str">
            <v xml:space="preserve">HANOVER                      </v>
          </cell>
          <cell r="E6535">
            <v>12</v>
          </cell>
          <cell r="F6535" t="str">
            <v>Operations and Maintenance</v>
          </cell>
          <cell r="I6535">
            <v>2385394</v>
          </cell>
          <cell r="J6535">
            <v>731</v>
          </cell>
          <cell r="K6535">
            <v>2386125</v>
          </cell>
          <cell r="L6535">
            <v>7.8931714874679804</v>
          </cell>
          <cell r="M6535">
            <v>882.44267751479288</v>
          </cell>
        </row>
        <row r="6536">
          <cell r="A6536">
            <v>6534</v>
          </cell>
          <cell r="B6536">
            <v>56</v>
          </cell>
          <cell r="C6536">
            <v>122</v>
          </cell>
          <cell r="D6536" t="str">
            <v xml:space="preserve">HANOVER                      </v>
          </cell>
          <cell r="E6536">
            <v>0</v>
          </cell>
          <cell r="G6536">
            <v>8520</v>
          </cell>
          <cell r="H6536" t="str">
            <v>Custodial Services (4110)</v>
          </cell>
          <cell r="I6536">
            <v>878314</v>
          </cell>
          <cell r="J6536">
            <v>381</v>
          </cell>
          <cell r="K6536">
            <v>878695</v>
          </cell>
          <cell r="L6536">
            <v>2.9066751826415955</v>
          </cell>
          <cell r="M6536">
            <v>324.96116863905326</v>
          </cell>
        </row>
        <row r="6537">
          <cell r="A6537">
            <v>6535</v>
          </cell>
          <cell r="B6537">
            <v>57</v>
          </cell>
          <cell r="C6537">
            <v>122</v>
          </cell>
          <cell r="D6537" t="str">
            <v xml:space="preserve">HANOVER                      </v>
          </cell>
          <cell r="E6537">
            <v>0</v>
          </cell>
          <cell r="G6537">
            <v>8525</v>
          </cell>
          <cell r="H6537" t="str">
            <v>Heating of Buildings (4120)</v>
          </cell>
          <cell r="I6537">
            <v>344213</v>
          </cell>
          <cell r="J6537">
            <v>0</v>
          </cell>
          <cell r="K6537">
            <v>344213</v>
          </cell>
          <cell r="L6537">
            <v>1.1386378489038991</v>
          </cell>
          <cell r="M6537">
            <v>127.29770710059172</v>
          </cell>
        </row>
        <row r="6538">
          <cell r="A6538">
            <v>6536</v>
          </cell>
          <cell r="B6538">
            <v>58</v>
          </cell>
          <cell r="C6538">
            <v>122</v>
          </cell>
          <cell r="D6538" t="str">
            <v xml:space="preserve">HANOVER                      </v>
          </cell>
          <cell r="E6538">
            <v>0</v>
          </cell>
          <cell r="G6538">
            <v>8530</v>
          </cell>
          <cell r="H6538" t="str">
            <v>Utility Services (4130)</v>
          </cell>
          <cell r="I6538">
            <v>387239</v>
          </cell>
          <cell r="J6538">
            <v>0</v>
          </cell>
          <cell r="K6538">
            <v>387239</v>
          </cell>
          <cell r="L6538">
            <v>1.2809655125509407</v>
          </cell>
          <cell r="M6538">
            <v>143.20968934911244</v>
          </cell>
        </row>
        <row r="6539">
          <cell r="A6539">
            <v>6537</v>
          </cell>
          <cell r="B6539">
            <v>59</v>
          </cell>
          <cell r="C6539">
            <v>122</v>
          </cell>
          <cell r="D6539" t="str">
            <v xml:space="preserve">HANOVER                      </v>
          </cell>
          <cell r="E6539">
            <v>0</v>
          </cell>
          <cell r="G6539">
            <v>8535</v>
          </cell>
          <cell r="H6539" t="str">
            <v>Maintenance of Grounds (4210)</v>
          </cell>
          <cell r="I6539">
            <v>45217</v>
          </cell>
          <cell r="J6539">
            <v>0</v>
          </cell>
          <cell r="K6539">
            <v>45217</v>
          </cell>
          <cell r="L6539">
            <v>0.14957537226626422</v>
          </cell>
          <cell r="M6539">
            <v>16.722263313609467</v>
          </cell>
        </row>
        <row r="6540">
          <cell r="A6540">
            <v>6538</v>
          </cell>
          <cell r="B6540">
            <v>60</v>
          </cell>
          <cell r="C6540">
            <v>122</v>
          </cell>
          <cell r="D6540" t="str">
            <v xml:space="preserve">HANOVER                      </v>
          </cell>
          <cell r="E6540">
            <v>0</v>
          </cell>
          <cell r="G6540">
            <v>8540</v>
          </cell>
          <cell r="H6540" t="str">
            <v>Maintenance of Buildings (4220)</v>
          </cell>
          <cell r="I6540">
            <v>521826</v>
          </cell>
          <cell r="J6540">
            <v>350</v>
          </cell>
          <cell r="K6540">
            <v>522176</v>
          </cell>
          <cell r="L6540">
            <v>1.7273297562533734</v>
          </cell>
          <cell r="M6540">
            <v>193.11242603550295</v>
          </cell>
        </row>
        <row r="6541">
          <cell r="A6541">
            <v>6539</v>
          </cell>
          <cell r="B6541">
            <v>61</v>
          </cell>
          <cell r="C6541">
            <v>122</v>
          </cell>
          <cell r="D6541" t="str">
            <v xml:space="preserve">HANOVER                      </v>
          </cell>
          <cell r="E6541">
            <v>0</v>
          </cell>
          <cell r="G6541">
            <v>8545</v>
          </cell>
          <cell r="H6541" t="str">
            <v>Building Security System (4225)</v>
          </cell>
          <cell r="I6541">
            <v>4769</v>
          </cell>
          <cell r="J6541">
            <v>0</v>
          </cell>
          <cell r="K6541">
            <v>4769</v>
          </cell>
          <cell r="L6541">
            <v>1.5775592152018358E-2</v>
          </cell>
          <cell r="M6541">
            <v>1.7636834319526626</v>
          </cell>
        </row>
        <row r="6542">
          <cell r="A6542">
            <v>6540</v>
          </cell>
          <cell r="B6542">
            <v>62</v>
          </cell>
          <cell r="C6542">
            <v>122</v>
          </cell>
          <cell r="D6542" t="str">
            <v xml:space="preserve">HANOVER                      </v>
          </cell>
          <cell r="E6542">
            <v>0</v>
          </cell>
          <cell r="G6542">
            <v>8550</v>
          </cell>
          <cell r="H6542" t="str">
            <v>Maintenance of Equipment (4230)</v>
          </cell>
          <cell r="I6542">
            <v>203816</v>
          </cell>
          <cell r="J6542">
            <v>0</v>
          </cell>
          <cell r="K6542">
            <v>203816</v>
          </cell>
          <cell r="L6542">
            <v>0.67421222269988956</v>
          </cell>
          <cell r="M6542">
            <v>75.375739644970409</v>
          </cell>
        </row>
        <row r="6543">
          <cell r="A6543">
            <v>6541</v>
          </cell>
          <cell r="B6543">
            <v>63</v>
          </cell>
          <cell r="C6543">
            <v>122</v>
          </cell>
          <cell r="D6543" t="str">
            <v xml:space="preserve">HANOVER                      </v>
          </cell>
          <cell r="E6543">
            <v>0</v>
          </cell>
          <cell r="G6543">
            <v>8555</v>
          </cell>
          <cell r="H6543" t="str">
            <v xml:space="preserve">Extraordinary Maintenance (4300)   </v>
          </cell>
          <cell r="I6543">
            <v>0</v>
          </cell>
          <cell r="J6543">
            <v>0</v>
          </cell>
          <cell r="K6543">
            <v>0</v>
          </cell>
          <cell r="L6543">
            <v>0</v>
          </cell>
          <cell r="M6543">
            <v>0</v>
          </cell>
        </row>
        <row r="6544">
          <cell r="A6544">
            <v>6542</v>
          </cell>
          <cell r="B6544">
            <v>64</v>
          </cell>
          <cell r="C6544">
            <v>122</v>
          </cell>
          <cell r="D6544" t="str">
            <v xml:space="preserve">HANOVER                      </v>
          </cell>
          <cell r="E6544">
            <v>0</v>
          </cell>
          <cell r="G6544">
            <v>8560</v>
          </cell>
          <cell r="H6544" t="str">
            <v>Networking and Telecommunications (4400)</v>
          </cell>
          <cell r="I6544">
            <v>0</v>
          </cell>
          <cell r="J6544">
            <v>0</v>
          </cell>
          <cell r="K6544">
            <v>0</v>
          </cell>
          <cell r="L6544">
            <v>0</v>
          </cell>
          <cell r="M6544">
            <v>0</v>
          </cell>
        </row>
        <row r="6545">
          <cell r="A6545">
            <v>6543</v>
          </cell>
          <cell r="B6545">
            <v>65</v>
          </cell>
          <cell r="C6545">
            <v>122</v>
          </cell>
          <cell r="D6545" t="str">
            <v xml:space="preserve">HANOVER                      </v>
          </cell>
          <cell r="E6545">
            <v>0</v>
          </cell>
          <cell r="G6545">
            <v>8565</v>
          </cell>
          <cell r="H6545" t="str">
            <v>Technology Maintenance (4450)</v>
          </cell>
          <cell r="I6545">
            <v>0</v>
          </cell>
          <cell r="J6545">
            <v>0</v>
          </cell>
          <cell r="K6545">
            <v>0</v>
          </cell>
          <cell r="L6545">
            <v>0</v>
          </cell>
          <cell r="M6545">
            <v>0</v>
          </cell>
        </row>
        <row r="6546">
          <cell r="A6546">
            <v>6544</v>
          </cell>
          <cell r="B6546">
            <v>66</v>
          </cell>
          <cell r="C6546">
            <v>122</v>
          </cell>
          <cell r="D6546" t="str">
            <v xml:space="preserve">HANOVER                      </v>
          </cell>
          <cell r="E6546">
            <v>13</v>
          </cell>
          <cell r="F6546" t="str">
            <v>Insurance, Retirement Programs and Other</v>
          </cell>
          <cell r="I6546">
            <v>3213321</v>
          </cell>
          <cell r="J6546">
            <v>0</v>
          </cell>
          <cell r="K6546">
            <v>3213321</v>
          </cell>
          <cell r="L6546">
            <v>10.62949078412996</v>
          </cell>
          <cell r="M6546">
            <v>1188.3583579881656</v>
          </cell>
        </row>
        <row r="6547">
          <cell r="A6547">
            <v>6545</v>
          </cell>
          <cell r="B6547">
            <v>67</v>
          </cell>
          <cell r="C6547">
            <v>122</v>
          </cell>
          <cell r="D6547" t="str">
            <v xml:space="preserve">HANOVER                      </v>
          </cell>
          <cell r="E6547">
            <v>0</v>
          </cell>
          <cell r="G6547">
            <v>8570</v>
          </cell>
          <cell r="H6547" t="str">
            <v>Employer Retirement Contributions (5100)</v>
          </cell>
          <cell r="I6547">
            <v>814995</v>
          </cell>
          <cell r="J6547">
            <v>0</v>
          </cell>
          <cell r="K6547">
            <v>814995</v>
          </cell>
          <cell r="L6547">
            <v>2.6959590534565319</v>
          </cell>
          <cell r="M6547">
            <v>301.40347633136093</v>
          </cell>
        </row>
        <row r="6548">
          <cell r="A6548">
            <v>6546</v>
          </cell>
          <cell r="B6548">
            <v>68</v>
          </cell>
          <cell r="C6548">
            <v>122</v>
          </cell>
          <cell r="D6548" t="str">
            <v xml:space="preserve">HANOVER                      </v>
          </cell>
          <cell r="E6548">
            <v>0</v>
          </cell>
          <cell r="G6548">
            <v>8575</v>
          </cell>
          <cell r="H6548" t="str">
            <v>Insurance for Active Employees (5200)</v>
          </cell>
          <cell r="I6548">
            <v>1757629</v>
          </cell>
          <cell r="J6548">
            <v>0</v>
          </cell>
          <cell r="K6548">
            <v>1757629</v>
          </cell>
          <cell r="L6548">
            <v>5.8141409642608242</v>
          </cell>
          <cell r="M6548">
            <v>650.01072485207101</v>
          </cell>
        </row>
        <row r="6549">
          <cell r="A6549">
            <v>6547</v>
          </cell>
          <cell r="B6549">
            <v>69</v>
          </cell>
          <cell r="C6549">
            <v>122</v>
          </cell>
          <cell r="D6549" t="str">
            <v xml:space="preserve">HANOVER                      </v>
          </cell>
          <cell r="E6549">
            <v>0</v>
          </cell>
          <cell r="G6549">
            <v>8580</v>
          </cell>
          <cell r="H6549" t="str">
            <v>Insurance for Retired School Employees (5250)</v>
          </cell>
          <cell r="I6549">
            <v>518549</v>
          </cell>
          <cell r="J6549">
            <v>0</v>
          </cell>
          <cell r="K6549">
            <v>518549</v>
          </cell>
          <cell r="L6549">
            <v>1.7153318378773257</v>
          </cell>
          <cell r="M6549">
            <v>191.77107988165682</v>
          </cell>
        </row>
        <row r="6550">
          <cell r="A6550">
            <v>6548</v>
          </cell>
          <cell r="B6550">
            <v>70</v>
          </cell>
          <cell r="C6550">
            <v>122</v>
          </cell>
          <cell r="D6550" t="str">
            <v xml:space="preserve">HANOVER                      </v>
          </cell>
          <cell r="E6550">
            <v>0</v>
          </cell>
          <cell r="G6550">
            <v>8585</v>
          </cell>
          <cell r="H6550" t="str">
            <v>Other Non-Employee Insurance (5260)</v>
          </cell>
          <cell r="I6550">
            <v>122148</v>
          </cell>
          <cell r="J6550">
            <v>0</v>
          </cell>
          <cell r="K6550">
            <v>122148</v>
          </cell>
          <cell r="L6550">
            <v>0.40405892853527747</v>
          </cell>
          <cell r="M6550">
            <v>45.17307692307692</v>
          </cell>
        </row>
        <row r="6551">
          <cell r="A6551">
            <v>6549</v>
          </cell>
          <cell r="B6551">
            <v>71</v>
          </cell>
          <cell r="C6551">
            <v>122</v>
          </cell>
          <cell r="D6551" t="str">
            <v xml:space="preserve">HANOVER                      </v>
          </cell>
          <cell r="E6551">
            <v>0</v>
          </cell>
          <cell r="G6551">
            <v>8590</v>
          </cell>
          <cell r="H6551" t="str">
            <v xml:space="preserve">Rental Lease of Equipment (5300)   </v>
          </cell>
          <cell r="I6551">
            <v>0</v>
          </cell>
          <cell r="J6551">
            <v>0</v>
          </cell>
          <cell r="K6551">
            <v>0</v>
          </cell>
          <cell r="L6551">
            <v>0</v>
          </cell>
          <cell r="M6551">
            <v>0</v>
          </cell>
        </row>
        <row r="6552">
          <cell r="A6552">
            <v>6550</v>
          </cell>
          <cell r="B6552">
            <v>72</v>
          </cell>
          <cell r="C6552">
            <v>122</v>
          </cell>
          <cell r="D6552" t="str">
            <v xml:space="preserve">HANOVER                      </v>
          </cell>
          <cell r="E6552">
            <v>0</v>
          </cell>
          <cell r="G6552">
            <v>8595</v>
          </cell>
          <cell r="H6552" t="str">
            <v>Rental Lease  of Buildings (5350)</v>
          </cell>
          <cell r="I6552">
            <v>0</v>
          </cell>
          <cell r="J6552">
            <v>0</v>
          </cell>
          <cell r="K6552">
            <v>0</v>
          </cell>
          <cell r="L6552">
            <v>0</v>
          </cell>
          <cell r="M6552">
            <v>0</v>
          </cell>
        </row>
        <row r="6553">
          <cell r="A6553">
            <v>6551</v>
          </cell>
          <cell r="B6553">
            <v>73</v>
          </cell>
          <cell r="C6553">
            <v>122</v>
          </cell>
          <cell r="D6553" t="str">
            <v xml:space="preserve">HANOVER                      </v>
          </cell>
          <cell r="E6553">
            <v>0</v>
          </cell>
          <cell r="G6553">
            <v>8600</v>
          </cell>
          <cell r="H6553" t="str">
            <v>Short Term Interest RAN's (5400)</v>
          </cell>
          <cell r="I6553">
            <v>0</v>
          </cell>
          <cell r="J6553">
            <v>0</v>
          </cell>
          <cell r="K6553">
            <v>0</v>
          </cell>
          <cell r="L6553">
            <v>0</v>
          </cell>
          <cell r="M6553">
            <v>0</v>
          </cell>
        </row>
        <row r="6554">
          <cell r="A6554">
            <v>6552</v>
          </cell>
          <cell r="B6554">
            <v>74</v>
          </cell>
          <cell r="C6554">
            <v>122</v>
          </cell>
          <cell r="D6554" t="str">
            <v xml:space="preserve">HANOVER                      </v>
          </cell>
          <cell r="E6554">
            <v>0</v>
          </cell>
          <cell r="G6554">
            <v>8610</v>
          </cell>
          <cell r="H6554" t="str">
            <v>Crossing Guards, Inspections, Bank Charges (5500)</v>
          </cell>
          <cell r="I6554">
            <v>0</v>
          </cell>
          <cell r="J6554">
            <v>0</v>
          </cell>
          <cell r="K6554">
            <v>0</v>
          </cell>
          <cell r="L6554">
            <v>0</v>
          </cell>
          <cell r="M6554">
            <v>0</v>
          </cell>
        </row>
        <row r="6555">
          <cell r="A6555">
            <v>6553</v>
          </cell>
          <cell r="B6555">
            <v>75</v>
          </cell>
          <cell r="C6555">
            <v>122</v>
          </cell>
          <cell r="D6555" t="str">
            <v xml:space="preserve">HANOVER                      </v>
          </cell>
          <cell r="E6555">
            <v>14</v>
          </cell>
          <cell r="F6555" t="str">
            <v xml:space="preserve">Payments To Out-Of-District Schools </v>
          </cell>
          <cell r="I6555">
            <v>1178041</v>
          </cell>
          <cell r="J6555">
            <v>48584</v>
          </cell>
          <cell r="K6555">
            <v>1226625</v>
          </cell>
          <cell r="L6555">
            <v>4.0576086650177219</v>
          </cell>
          <cell r="M6555">
            <v>23143.867924528302</v>
          </cell>
        </row>
        <row r="6556">
          <cell r="A6556">
            <v>6554</v>
          </cell>
          <cell r="B6556">
            <v>76</v>
          </cell>
          <cell r="C6556">
            <v>122</v>
          </cell>
          <cell r="D6556" t="str">
            <v xml:space="preserve">HANOVER                      </v>
          </cell>
          <cell r="E6556">
            <v>15</v>
          </cell>
          <cell r="F6556" t="str">
            <v>Tuition To Other Schools (9000)</v>
          </cell>
          <cell r="G6556" t="str">
            <v xml:space="preserve"> </v>
          </cell>
          <cell r="I6556">
            <v>995768</v>
          </cell>
          <cell r="J6556">
            <v>48584</v>
          </cell>
          <cell r="K6556">
            <v>1044352</v>
          </cell>
          <cell r="L6556">
            <v>3.4546595125067467</v>
          </cell>
          <cell r="M6556">
            <v>19704.754716981133</v>
          </cell>
        </row>
        <row r="6557">
          <cell r="A6557">
            <v>6555</v>
          </cell>
          <cell r="B6557">
            <v>77</v>
          </cell>
          <cell r="C6557">
            <v>122</v>
          </cell>
          <cell r="D6557" t="str">
            <v xml:space="preserve">HANOVER                      </v>
          </cell>
          <cell r="E6557">
            <v>16</v>
          </cell>
          <cell r="F6557" t="str">
            <v>Out-of-District Transportation (3300)</v>
          </cell>
          <cell r="I6557">
            <v>182273</v>
          </cell>
          <cell r="K6557">
            <v>182273</v>
          </cell>
          <cell r="L6557">
            <v>0.60294915251097547</v>
          </cell>
          <cell r="M6557">
            <v>3439.1132075471696</v>
          </cell>
        </row>
        <row r="6558">
          <cell r="A6558">
            <v>6556</v>
          </cell>
          <cell r="B6558">
            <v>78</v>
          </cell>
          <cell r="C6558">
            <v>122</v>
          </cell>
          <cell r="D6558" t="str">
            <v xml:space="preserve">HANOVER                      </v>
          </cell>
          <cell r="E6558">
            <v>17</v>
          </cell>
          <cell r="F6558" t="str">
            <v>TOTAL EXPENDITURES</v>
          </cell>
          <cell r="I6558">
            <v>26999919</v>
          </cell>
          <cell r="J6558">
            <v>3230325</v>
          </cell>
          <cell r="K6558">
            <v>30230244</v>
          </cell>
          <cell r="L6558">
            <v>99.999999999999972</v>
          </cell>
          <cell r="M6558">
            <v>10964.905331882481</v>
          </cell>
        </row>
        <row r="6559">
          <cell r="A6559">
            <v>6557</v>
          </cell>
          <cell r="B6559">
            <v>79</v>
          </cell>
          <cell r="C6559">
            <v>122</v>
          </cell>
          <cell r="D6559" t="str">
            <v xml:space="preserve">HANOVER                      </v>
          </cell>
          <cell r="E6559">
            <v>18</v>
          </cell>
          <cell r="F6559" t="str">
            <v>percentage of overall spending from the general fund</v>
          </cell>
          <cell r="I6559">
            <v>89.314260910365135</v>
          </cell>
        </row>
        <row r="6560">
          <cell r="A6560">
            <v>6558</v>
          </cell>
          <cell r="B6560">
            <v>1</v>
          </cell>
          <cell r="C6560">
            <v>125</v>
          </cell>
          <cell r="D6560" t="str">
            <v xml:space="preserve">HARVARD                      </v>
          </cell>
          <cell r="E6560">
            <v>1</v>
          </cell>
          <cell r="F6560" t="str">
            <v>In-District FTE Average Membership</v>
          </cell>
          <cell r="G6560" t="str">
            <v xml:space="preserve"> </v>
          </cell>
        </row>
        <row r="6561">
          <cell r="A6561">
            <v>6559</v>
          </cell>
          <cell r="B6561">
            <v>2</v>
          </cell>
          <cell r="C6561">
            <v>125</v>
          </cell>
          <cell r="D6561" t="str">
            <v xml:space="preserve">HARVARD                      </v>
          </cell>
          <cell r="E6561">
            <v>2</v>
          </cell>
          <cell r="F6561" t="str">
            <v>Out-of-District FTE Average Membership</v>
          </cell>
          <cell r="G6561" t="str">
            <v xml:space="preserve"> </v>
          </cell>
        </row>
        <row r="6562">
          <cell r="A6562">
            <v>6560</v>
          </cell>
          <cell r="B6562">
            <v>3</v>
          </cell>
          <cell r="C6562">
            <v>125</v>
          </cell>
          <cell r="D6562" t="str">
            <v xml:space="preserve">HARVARD                      </v>
          </cell>
          <cell r="E6562">
            <v>3</v>
          </cell>
          <cell r="F6562" t="str">
            <v>Total FTE Average Membership</v>
          </cell>
          <cell r="G6562" t="str">
            <v xml:space="preserve"> </v>
          </cell>
        </row>
        <row r="6563">
          <cell r="A6563">
            <v>6561</v>
          </cell>
          <cell r="B6563">
            <v>4</v>
          </cell>
          <cell r="C6563">
            <v>125</v>
          </cell>
          <cell r="D6563" t="str">
            <v xml:space="preserve">HARVARD                      </v>
          </cell>
          <cell r="E6563">
            <v>4</v>
          </cell>
          <cell r="F6563" t="str">
            <v>Administration</v>
          </cell>
          <cell r="G6563" t="str">
            <v xml:space="preserve"> </v>
          </cell>
          <cell r="I6563">
            <v>481963</v>
          </cell>
          <cell r="J6563">
            <v>71379</v>
          </cell>
          <cell r="K6563">
            <v>553342</v>
          </cell>
          <cell r="L6563">
            <v>3.1171552430537441</v>
          </cell>
          <cell r="M6563">
            <v>438.70768254975025</v>
          </cell>
        </row>
        <row r="6564">
          <cell r="A6564">
            <v>6562</v>
          </cell>
          <cell r="B6564">
            <v>5</v>
          </cell>
          <cell r="C6564">
            <v>125</v>
          </cell>
          <cell r="D6564" t="str">
            <v xml:space="preserve">HARVARD                      </v>
          </cell>
          <cell r="E6564">
            <v>0</v>
          </cell>
          <cell r="G6564">
            <v>8300</v>
          </cell>
          <cell r="H6564" t="str">
            <v>School Committee (1110)</v>
          </cell>
          <cell r="I6564">
            <v>148311</v>
          </cell>
          <cell r="J6564">
            <v>6284</v>
          </cell>
          <cell r="K6564">
            <v>154595</v>
          </cell>
          <cell r="L6564">
            <v>0.87088385627675757</v>
          </cell>
          <cell r="M6564">
            <v>122.56798541187663</v>
          </cell>
        </row>
        <row r="6565">
          <cell r="A6565">
            <v>6563</v>
          </cell>
          <cell r="B6565">
            <v>6</v>
          </cell>
          <cell r="C6565">
            <v>125</v>
          </cell>
          <cell r="D6565" t="str">
            <v xml:space="preserve">HARVARD                      </v>
          </cell>
          <cell r="E6565">
            <v>0</v>
          </cell>
          <cell r="G6565">
            <v>8305</v>
          </cell>
          <cell r="H6565" t="str">
            <v>Superintendent (1210)</v>
          </cell>
          <cell r="I6565">
            <v>231141</v>
          </cell>
          <cell r="J6565">
            <v>0</v>
          </cell>
          <cell r="K6565">
            <v>231141</v>
          </cell>
          <cell r="L6565">
            <v>1.302092340785058</v>
          </cell>
          <cell r="M6565">
            <v>183.25616427495441</v>
          </cell>
        </row>
        <row r="6566">
          <cell r="A6566">
            <v>6564</v>
          </cell>
          <cell r="B6566">
            <v>7</v>
          </cell>
          <cell r="C6566">
            <v>125</v>
          </cell>
          <cell r="D6566" t="str">
            <v xml:space="preserve">HARVARD                      </v>
          </cell>
          <cell r="E6566">
            <v>0</v>
          </cell>
          <cell r="G6566">
            <v>8310</v>
          </cell>
          <cell r="H6566" t="str">
            <v>Assistant Superintendents (1220)</v>
          </cell>
          <cell r="I6566">
            <v>0</v>
          </cell>
          <cell r="J6566">
            <v>0</v>
          </cell>
          <cell r="K6566">
            <v>0</v>
          </cell>
          <cell r="L6566">
            <v>0</v>
          </cell>
          <cell r="M6566">
            <v>0</v>
          </cell>
        </row>
        <row r="6567">
          <cell r="A6567">
            <v>6565</v>
          </cell>
          <cell r="B6567">
            <v>8</v>
          </cell>
          <cell r="C6567">
            <v>125</v>
          </cell>
          <cell r="D6567" t="str">
            <v xml:space="preserve">HARVARD                      </v>
          </cell>
          <cell r="E6567">
            <v>0</v>
          </cell>
          <cell r="G6567">
            <v>8315</v>
          </cell>
          <cell r="H6567" t="str">
            <v>Other District-Wide Administration (1230)</v>
          </cell>
          <cell r="I6567">
            <v>16770</v>
          </cell>
          <cell r="J6567">
            <v>0</v>
          </cell>
          <cell r="K6567">
            <v>16770</v>
          </cell>
          <cell r="L6567">
            <v>9.4470857852849213E-2</v>
          </cell>
          <cell r="M6567">
            <v>13.295805914532625</v>
          </cell>
        </row>
        <row r="6568">
          <cell r="A6568">
            <v>6566</v>
          </cell>
          <cell r="B6568">
            <v>9</v>
          </cell>
          <cell r="C6568">
            <v>125</v>
          </cell>
          <cell r="D6568" t="str">
            <v xml:space="preserve">HARVARD                      </v>
          </cell>
          <cell r="E6568">
            <v>0</v>
          </cell>
          <cell r="G6568">
            <v>8320</v>
          </cell>
          <cell r="H6568" t="str">
            <v>Business and Finance (1410)</v>
          </cell>
          <cell r="I6568">
            <v>44169</v>
          </cell>
          <cell r="J6568">
            <v>0</v>
          </cell>
          <cell r="K6568">
            <v>44169</v>
          </cell>
          <cell r="L6568">
            <v>0.24881832561135939</v>
          </cell>
          <cell r="M6568">
            <v>35.018631570601762</v>
          </cell>
        </row>
        <row r="6569">
          <cell r="A6569">
            <v>6567</v>
          </cell>
          <cell r="B6569">
            <v>10</v>
          </cell>
          <cell r="C6569">
            <v>125</v>
          </cell>
          <cell r="D6569" t="str">
            <v xml:space="preserve">HARVARD                      </v>
          </cell>
          <cell r="E6569">
            <v>0</v>
          </cell>
          <cell r="G6569">
            <v>8325</v>
          </cell>
          <cell r="H6569" t="str">
            <v>Human Resources and Benefits (1420)</v>
          </cell>
          <cell r="I6569">
            <v>5200</v>
          </cell>
          <cell r="J6569">
            <v>0</v>
          </cell>
          <cell r="K6569">
            <v>5200</v>
          </cell>
          <cell r="L6569">
            <v>2.9293289256697431E-2</v>
          </cell>
          <cell r="M6569">
            <v>4.1227305161341476</v>
          </cell>
        </row>
        <row r="6570">
          <cell r="A6570">
            <v>6568</v>
          </cell>
          <cell r="B6570">
            <v>11</v>
          </cell>
          <cell r="C6570">
            <v>125</v>
          </cell>
          <cell r="D6570" t="str">
            <v xml:space="preserve">HARVARD                      </v>
          </cell>
          <cell r="E6570">
            <v>0</v>
          </cell>
          <cell r="G6570">
            <v>8330</v>
          </cell>
          <cell r="H6570" t="str">
            <v>Legal Service For School Committee (1430)</v>
          </cell>
          <cell r="I6570">
            <v>36372</v>
          </cell>
          <cell r="J6570">
            <v>0</v>
          </cell>
          <cell r="K6570">
            <v>36372</v>
          </cell>
          <cell r="L6570">
            <v>0.20489529170088441</v>
          </cell>
          <cell r="M6570">
            <v>28.836914294775234</v>
          </cell>
        </row>
        <row r="6571">
          <cell r="A6571">
            <v>6569</v>
          </cell>
          <cell r="B6571">
            <v>12</v>
          </cell>
          <cell r="C6571">
            <v>125</v>
          </cell>
          <cell r="D6571" t="str">
            <v xml:space="preserve">HARVARD                      </v>
          </cell>
          <cell r="E6571">
            <v>0</v>
          </cell>
          <cell r="G6571">
            <v>8335</v>
          </cell>
          <cell r="H6571" t="str">
            <v>Legal Settlements (1435)</v>
          </cell>
          <cell r="I6571">
            <v>0</v>
          </cell>
          <cell r="J6571">
            <v>65095</v>
          </cell>
          <cell r="K6571">
            <v>65095</v>
          </cell>
          <cell r="L6571">
            <v>0.36670128157013832</v>
          </cell>
          <cell r="M6571">
            <v>51.609450566875445</v>
          </cell>
        </row>
        <row r="6572">
          <cell r="A6572">
            <v>6570</v>
          </cell>
          <cell r="B6572">
            <v>13</v>
          </cell>
          <cell r="C6572">
            <v>125</v>
          </cell>
          <cell r="D6572" t="str">
            <v xml:space="preserve">HARVARD                      </v>
          </cell>
          <cell r="E6572">
            <v>0</v>
          </cell>
          <cell r="G6572">
            <v>8340</v>
          </cell>
          <cell r="H6572" t="str">
            <v>District-wide Information Mgmt and Tech (1450)</v>
          </cell>
          <cell r="I6572">
            <v>0</v>
          </cell>
          <cell r="J6572">
            <v>0</v>
          </cell>
          <cell r="K6572">
            <v>0</v>
          </cell>
          <cell r="L6572">
            <v>0</v>
          </cell>
          <cell r="M6572">
            <v>0</v>
          </cell>
        </row>
        <row r="6573">
          <cell r="A6573">
            <v>6571</v>
          </cell>
          <cell r="B6573">
            <v>14</v>
          </cell>
          <cell r="C6573">
            <v>125</v>
          </cell>
          <cell r="D6573" t="str">
            <v xml:space="preserve">HARVARD                      </v>
          </cell>
          <cell r="E6573">
            <v>5</v>
          </cell>
          <cell r="F6573" t="str">
            <v xml:space="preserve">Instructional Leadership </v>
          </cell>
          <cell r="I6573">
            <v>865757</v>
          </cell>
          <cell r="J6573">
            <v>105480</v>
          </cell>
          <cell r="K6573">
            <v>971237</v>
          </cell>
          <cell r="L6573">
            <v>5.4712935341936619</v>
          </cell>
          <cell r="M6573">
            <v>770.02854198049636</v>
          </cell>
        </row>
        <row r="6574">
          <cell r="A6574">
            <v>6572</v>
          </cell>
          <cell r="B6574">
            <v>15</v>
          </cell>
          <cell r="C6574">
            <v>125</v>
          </cell>
          <cell r="D6574" t="str">
            <v xml:space="preserve">HARVARD                      </v>
          </cell>
          <cell r="E6574">
            <v>0</v>
          </cell>
          <cell r="G6574">
            <v>8345</v>
          </cell>
          <cell r="H6574" t="str">
            <v>Curriculum Directors  (Supervisory) (2110)</v>
          </cell>
          <cell r="I6574">
            <v>143912</v>
          </cell>
          <cell r="J6574">
            <v>0</v>
          </cell>
          <cell r="K6574">
            <v>143912</v>
          </cell>
          <cell r="L6574">
            <v>0.81070304682881555</v>
          </cell>
          <cell r="M6574">
            <v>114.09815269959566</v>
          </cell>
        </row>
        <row r="6575">
          <cell r="A6575">
            <v>6573</v>
          </cell>
          <cell r="B6575">
            <v>16</v>
          </cell>
          <cell r="C6575">
            <v>125</v>
          </cell>
          <cell r="D6575" t="str">
            <v xml:space="preserve">HARVARD                      </v>
          </cell>
          <cell r="E6575">
            <v>0</v>
          </cell>
          <cell r="G6575">
            <v>8350</v>
          </cell>
          <cell r="H6575" t="str">
            <v>Department Heads  (Non-Supervisory) (2120)</v>
          </cell>
          <cell r="I6575">
            <v>0</v>
          </cell>
          <cell r="J6575">
            <v>105480</v>
          </cell>
          <cell r="K6575">
            <v>105480</v>
          </cell>
          <cell r="L6575">
            <v>0.59420310592239334</v>
          </cell>
          <cell r="M6575">
            <v>83.628002854198058</v>
          </cell>
        </row>
        <row r="6576">
          <cell r="A6576">
            <v>6574</v>
          </cell>
          <cell r="B6576">
            <v>17</v>
          </cell>
          <cell r="C6576">
            <v>125</v>
          </cell>
          <cell r="D6576" t="str">
            <v xml:space="preserve">HARVARD                      </v>
          </cell>
          <cell r="E6576">
            <v>0</v>
          </cell>
          <cell r="G6576">
            <v>8355</v>
          </cell>
          <cell r="H6576" t="str">
            <v>School Leadership-Building (2210)</v>
          </cell>
          <cell r="I6576">
            <v>473646</v>
          </cell>
          <cell r="J6576">
            <v>0</v>
          </cell>
          <cell r="K6576">
            <v>473646</v>
          </cell>
          <cell r="L6576">
            <v>2.6682017852457136</v>
          </cell>
          <cell r="M6576">
            <v>375.52208039324506</v>
          </cell>
        </row>
        <row r="6577">
          <cell r="A6577">
            <v>6575</v>
          </cell>
          <cell r="B6577">
            <v>18</v>
          </cell>
          <cell r="C6577">
            <v>125</v>
          </cell>
          <cell r="D6577" t="str">
            <v xml:space="preserve">HARVARD                      </v>
          </cell>
          <cell r="E6577">
            <v>0</v>
          </cell>
          <cell r="G6577">
            <v>8360</v>
          </cell>
          <cell r="H6577" t="str">
            <v>Curriculum Leaders/Dept Heads-Building Level (2220)</v>
          </cell>
          <cell r="I6577">
            <v>88477</v>
          </cell>
          <cell r="J6577">
            <v>0</v>
          </cell>
          <cell r="K6577">
            <v>88477</v>
          </cell>
          <cell r="L6577">
            <v>0.49841968337784975</v>
          </cell>
          <cell r="M6577">
            <v>70.147466899230949</v>
          </cell>
        </row>
        <row r="6578">
          <cell r="A6578">
            <v>6576</v>
          </cell>
          <cell r="B6578">
            <v>19</v>
          </cell>
          <cell r="C6578">
            <v>125</v>
          </cell>
          <cell r="D6578" t="str">
            <v xml:space="preserve">HARVARD                      </v>
          </cell>
          <cell r="E6578">
            <v>0</v>
          </cell>
          <cell r="G6578">
            <v>8365</v>
          </cell>
          <cell r="H6578" t="str">
            <v>Building Technology (2250)</v>
          </cell>
          <cell r="I6578">
            <v>159722</v>
          </cell>
          <cell r="J6578">
            <v>0</v>
          </cell>
          <cell r="K6578">
            <v>159722</v>
          </cell>
          <cell r="L6578">
            <v>0.89976591281888985</v>
          </cell>
          <cell r="M6578">
            <v>126.6328391342266</v>
          </cell>
        </row>
        <row r="6579">
          <cell r="A6579">
            <v>6577</v>
          </cell>
          <cell r="B6579">
            <v>20</v>
          </cell>
          <cell r="C6579">
            <v>125</v>
          </cell>
          <cell r="D6579" t="str">
            <v xml:space="preserve">HARVARD                      </v>
          </cell>
          <cell r="E6579">
            <v>0</v>
          </cell>
          <cell r="G6579">
            <v>8380</v>
          </cell>
          <cell r="H6579" t="str">
            <v>Instructional Coordinators and Team Leaders (2315)</v>
          </cell>
          <cell r="I6579">
            <v>0</v>
          </cell>
          <cell r="J6579">
            <v>0</v>
          </cell>
          <cell r="K6579">
            <v>0</v>
          </cell>
          <cell r="L6579">
            <v>0</v>
          </cell>
          <cell r="M6579">
            <v>0</v>
          </cell>
        </row>
        <row r="6580">
          <cell r="A6580">
            <v>6578</v>
          </cell>
          <cell r="B6580">
            <v>21</v>
          </cell>
          <cell r="C6580">
            <v>125</v>
          </cell>
          <cell r="D6580" t="str">
            <v xml:space="preserve">HARVARD                      </v>
          </cell>
          <cell r="E6580">
            <v>6</v>
          </cell>
          <cell r="F6580" t="str">
            <v>Classroom and Specialist Teachers</v>
          </cell>
          <cell r="I6580">
            <v>5195559</v>
          </cell>
          <cell r="J6580">
            <v>1303454</v>
          </cell>
          <cell r="K6580">
            <v>6499013</v>
          </cell>
          <cell r="L6580">
            <v>36.611051479237872</v>
          </cell>
          <cell r="M6580">
            <v>5152.6306192024103</v>
          </cell>
        </row>
        <row r="6581">
          <cell r="A6581">
            <v>6579</v>
          </cell>
          <cell r="B6581">
            <v>22</v>
          </cell>
          <cell r="C6581">
            <v>125</v>
          </cell>
          <cell r="D6581" t="str">
            <v xml:space="preserve">HARVARD                      </v>
          </cell>
          <cell r="E6581">
            <v>0</v>
          </cell>
          <cell r="G6581">
            <v>8370</v>
          </cell>
          <cell r="H6581" t="str">
            <v>Teachers, Classroom (2305)</v>
          </cell>
          <cell r="I6581">
            <v>4902701</v>
          </cell>
          <cell r="J6581">
            <v>1303454</v>
          </cell>
          <cell r="K6581">
            <v>6206155</v>
          </cell>
          <cell r="L6581">
            <v>34.961287228249816</v>
          </cell>
          <cell r="M6581">
            <v>4920.4431935304847</v>
          </cell>
        </row>
        <row r="6582">
          <cell r="A6582">
            <v>6580</v>
          </cell>
          <cell r="B6582">
            <v>23</v>
          </cell>
          <cell r="C6582">
            <v>125</v>
          </cell>
          <cell r="D6582" t="str">
            <v xml:space="preserve">HARVARD                      </v>
          </cell>
          <cell r="E6582">
            <v>0</v>
          </cell>
          <cell r="G6582">
            <v>8375</v>
          </cell>
          <cell r="H6582" t="str">
            <v>Teachers, Specialists  (2310)</v>
          </cell>
          <cell r="I6582">
            <v>292858</v>
          </cell>
          <cell r="J6582">
            <v>0</v>
          </cell>
          <cell r="K6582">
            <v>292858</v>
          </cell>
          <cell r="L6582">
            <v>1.649764250988057</v>
          </cell>
          <cell r="M6582">
            <v>232.18742567192581</v>
          </cell>
        </row>
        <row r="6583">
          <cell r="A6583">
            <v>6581</v>
          </cell>
          <cell r="B6583">
            <v>24</v>
          </cell>
          <cell r="C6583">
            <v>125</v>
          </cell>
          <cell r="D6583" t="str">
            <v xml:space="preserve">HARVARD                      </v>
          </cell>
          <cell r="E6583">
            <v>7</v>
          </cell>
          <cell r="F6583" t="str">
            <v>Other Teaching Services</v>
          </cell>
          <cell r="I6583">
            <v>867543</v>
          </cell>
          <cell r="J6583">
            <v>169033</v>
          </cell>
          <cell r="K6583">
            <v>1036576</v>
          </cell>
          <cell r="L6583">
            <v>5.8393693470289225</v>
          </cell>
          <cell r="M6583">
            <v>821.83144374851349</v>
          </cell>
        </row>
        <row r="6584">
          <cell r="A6584">
            <v>6582</v>
          </cell>
          <cell r="B6584">
            <v>25</v>
          </cell>
          <cell r="C6584">
            <v>125</v>
          </cell>
          <cell r="D6584" t="str">
            <v xml:space="preserve">HARVARD                      </v>
          </cell>
          <cell r="E6584">
            <v>0</v>
          </cell>
          <cell r="G6584">
            <v>8385</v>
          </cell>
          <cell r="H6584" t="str">
            <v>Medical/ Therapeutic Services (2320)</v>
          </cell>
          <cell r="I6584">
            <v>73918</v>
          </cell>
          <cell r="J6584">
            <v>0</v>
          </cell>
          <cell r="K6584">
            <v>73918</v>
          </cell>
          <cell r="L6584">
            <v>0.41640410678395401</v>
          </cell>
          <cell r="M6584">
            <v>58.604614286846903</v>
          </cell>
        </row>
        <row r="6585">
          <cell r="A6585">
            <v>6583</v>
          </cell>
          <cell r="B6585">
            <v>26</v>
          </cell>
          <cell r="C6585">
            <v>125</v>
          </cell>
          <cell r="D6585" t="str">
            <v xml:space="preserve">HARVARD                      </v>
          </cell>
          <cell r="E6585">
            <v>0</v>
          </cell>
          <cell r="G6585">
            <v>8390</v>
          </cell>
          <cell r="H6585" t="str">
            <v>Substitute Teachers (2325)</v>
          </cell>
          <cell r="I6585">
            <v>103144</v>
          </cell>
          <cell r="J6585">
            <v>0</v>
          </cell>
          <cell r="K6585">
            <v>103144</v>
          </cell>
          <cell r="L6585">
            <v>0.58104365905630773</v>
          </cell>
          <cell r="M6585">
            <v>81.775945453103944</v>
          </cell>
        </row>
        <row r="6586">
          <cell r="A6586">
            <v>6584</v>
          </cell>
          <cell r="B6586">
            <v>27</v>
          </cell>
          <cell r="C6586">
            <v>125</v>
          </cell>
          <cell r="D6586" t="str">
            <v xml:space="preserve">HARVARD                      </v>
          </cell>
          <cell r="E6586">
            <v>0</v>
          </cell>
          <cell r="G6586">
            <v>8395</v>
          </cell>
          <cell r="H6586" t="str">
            <v>Non-Clerical Paraprofs./Instructional Assistants (2330)</v>
          </cell>
          <cell r="I6586">
            <v>651248</v>
          </cell>
          <cell r="J6586">
            <v>126825</v>
          </cell>
          <cell r="K6586">
            <v>778073</v>
          </cell>
          <cell r="L6586">
            <v>4.3831379715050653</v>
          </cell>
          <cell r="M6586">
            <v>616.88178863077781</v>
          </cell>
        </row>
        <row r="6587">
          <cell r="A6587">
            <v>6585</v>
          </cell>
          <cell r="B6587">
            <v>28</v>
          </cell>
          <cell r="C6587">
            <v>125</v>
          </cell>
          <cell r="D6587" t="str">
            <v xml:space="preserve">HARVARD                      </v>
          </cell>
          <cell r="E6587">
            <v>0</v>
          </cell>
          <cell r="G6587">
            <v>8400</v>
          </cell>
          <cell r="H6587" t="str">
            <v>Librarians and Media Center Directors (2340)</v>
          </cell>
          <cell r="I6587">
            <v>39233</v>
          </cell>
          <cell r="J6587">
            <v>42208</v>
          </cell>
          <cell r="K6587">
            <v>81441</v>
          </cell>
          <cell r="L6587">
            <v>0.45878360968359527</v>
          </cell>
          <cell r="M6587">
            <v>64.569095377784834</v>
          </cell>
        </row>
        <row r="6588">
          <cell r="A6588">
            <v>6586</v>
          </cell>
          <cell r="B6588">
            <v>29</v>
          </cell>
          <cell r="C6588">
            <v>125</v>
          </cell>
          <cell r="D6588" t="str">
            <v xml:space="preserve">HARVARD                      </v>
          </cell>
          <cell r="E6588">
            <v>8</v>
          </cell>
          <cell r="F6588" t="str">
            <v>Professional Development</v>
          </cell>
          <cell r="I6588">
            <v>310819</v>
          </cell>
          <cell r="J6588">
            <v>25969</v>
          </cell>
          <cell r="K6588">
            <v>336788</v>
          </cell>
          <cell r="L6588">
            <v>1.8972362119585797</v>
          </cell>
          <cell r="M6588">
            <v>267.01657020534373</v>
          </cell>
        </row>
        <row r="6589">
          <cell r="A6589">
            <v>6587</v>
          </cell>
          <cell r="B6589">
            <v>30</v>
          </cell>
          <cell r="C6589">
            <v>125</v>
          </cell>
          <cell r="D6589" t="str">
            <v xml:space="preserve">HARVARD                      </v>
          </cell>
          <cell r="E6589">
            <v>0</v>
          </cell>
          <cell r="G6589">
            <v>8405</v>
          </cell>
          <cell r="H6589" t="str">
            <v>Professional Development Leadership (2351)</v>
          </cell>
          <cell r="I6589">
            <v>1000</v>
          </cell>
          <cell r="J6589">
            <v>0</v>
          </cell>
          <cell r="K6589">
            <v>1000</v>
          </cell>
          <cell r="L6589">
            <v>5.6333248570571981E-3</v>
          </cell>
          <cell r="M6589">
            <v>0.79283279156425912</v>
          </cell>
        </row>
        <row r="6590">
          <cell r="A6590">
            <v>6588</v>
          </cell>
          <cell r="B6590">
            <v>31</v>
          </cell>
          <cell r="C6590">
            <v>125</v>
          </cell>
          <cell r="D6590" t="str">
            <v xml:space="preserve">HARVARD                      </v>
          </cell>
          <cell r="E6590">
            <v>0</v>
          </cell>
          <cell r="G6590">
            <v>8410</v>
          </cell>
          <cell r="H6590" t="str">
            <v>Teacher/Instructional Staff-Professional Days (2353)</v>
          </cell>
          <cell r="I6590">
            <v>231307</v>
          </cell>
          <cell r="J6590">
            <v>0</v>
          </cell>
          <cell r="K6590">
            <v>231307</v>
          </cell>
          <cell r="L6590">
            <v>1.3030274727113293</v>
          </cell>
          <cell r="M6590">
            <v>183.38777451835409</v>
          </cell>
        </row>
        <row r="6591">
          <cell r="A6591">
            <v>6589</v>
          </cell>
          <cell r="B6591">
            <v>32</v>
          </cell>
          <cell r="C6591">
            <v>125</v>
          </cell>
          <cell r="D6591" t="str">
            <v xml:space="preserve">HARVARD                      </v>
          </cell>
          <cell r="E6591">
            <v>0</v>
          </cell>
          <cell r="G6591">
            <v>8415</v>
          </cell>
          <cell r="H6591" t="str">
            <v>Substitutes for Instructional Staff at Prof. Dev. (2355)</v>
          </cell>
          <cell r="I6591">
            <v>21578</v>
          </cell>
          <cell r="J6591">
            <v>0</v>
          </cell>
          <cell r="K6591">
            <v>21578</v>
          </cell>
          <cell r="L6591">
            <v>0.12155588376558023</v>
          </cell>
          <cell r="M6591">
            <v>17.107745976373582</v>
          </cell>
        </row>
        <row r="6592">
          <cell r="A6592">
            <v>6590</v>
          </cell>
          <cell r="B6592">
            <v>33</v>
          </cell>
          <cell r="C6592">
            <v>125</v>
          </cell>
          <cell r="D6592" t="str">
            <v xml:space="preserve">HARVARD                      </v>
          </cell>
          <cell r="E6592">
            <v>0</v>
          </cell>
          <cell r="G6592">
            <v>8420</v>
          </cell>
          <cell r="H6592" t="str">
            <v>Prof. Dev.  Stipends, Providers and Expenses (2357)</v>
          </cell>
          <cell r="I6592">
            <v>56934</v>
          </cell>
          <cell r="J6592">
            <v>25969</v>
          </cell>
          <cell r="K6592">
            <v>82903</v>
          </cell>
          <cell r="L6592">
            <v>0.46701953062461293</v>
          </cell>
          <cell r="M6592">
            <v>65.728216919051775</v>
          </cell>
        </row>
        <row r="6593">
          <cell r="A6593">
            <v>6591</v>
          </cell>
          <cell r="B6593">
            <v>34</v>
          </cell>
          <cell r="C6593">
            <v>125</v>
          </cell>
          <cell r="D6593" t="str">
            <v xml:space="preserve">HARVARD                      </v>
          </cell>
          <cell r="E6593">
            <v>9</v>
          </cell>
          <cell r="F6593" t="str">
            <v>Instructional Materials, Equipment and Technology</v>
          </cell>
          <cell r="I6593">
            <v>194501</v>
          </cell>
          <cell r="J6593">
            <v>726157</v>
          </cell>
          <cell r="K6593">
            <v>920658</v>
          </cell>
          <cell r="L6593">
            <v>5.1863655962485664</v>
          </cell>
          <cell r="M6593">
            <v>729.92785221596773</v>
          </cell>
        </row>
        <row r="6594">
          <cell r="A6594">
            <v>6592</v>
          </cell>
          <cell r="B6594">
            <v>35</v>
          </cell>
          <cell r="C6594">
            <v>125</v>
          </cell>
          <cell r="D6594" t="str">
            <v xml:space="preserve">HARVARD                      </v>
          </cell>
          <cell r="E6594">
            <v>0</v>
          </cell>
          <cell r="G6594">
            <v>8425</v>
          </cell>
          <cell r="H6594" t="str">
            <v>Textbooks &amp; Related Software/Media/Materials (2410)</v>
          </cell>
          <cell r="I6594">
            <v>35727</v>
          </cell>
          <cell r="J6594">
            <v>0</v>
          </cell>
          <cell r="K6594">
            <v>35727</v>
          </cell>
          <cell r="L6594">
            <v>0.20126179716808254</v>
          </cell>
          <cell r="M6594">
            <v>28.325537144216288</v>
          </cell>
        </row>
        <row r="6595">
          <cell r="A6595">
            <v>6593</v>
          </cell>
          <cell r="B6595">
            <v>36</v>
          </cell>
          <cell r="C6595">
            <v>125</v>
          </cell>
          <cell r="D6595" t="str">
            <v xml:space="preserve">HARVARD                      </v>
          </cell>
          <cell r="E6595">
            <v>0</v>
          </cell>
          <cell r="G6595">
            <v>8430</v>
          </cell>
          <cell r="H6595" t="str">
            <v>Other Instructional Materials (2415)</v>
          </cell>
          <cell r="I6595">
            <v>79295</v>
          </cell>
          <cell r="J6595">
            <v>20710</v>
          </cell>
          <cell r="K6595">
            <v>100005</v>
          </cell>
          <cell r="L6595">
            <v>0.5633606523300051</v>
          </cell>
          <cell r="M6595">
            <v>79.287243320383737</v>
          </cell>
        </row>
        <row r="6596">
          <cell r="A6596">
            <v>6594</v>
          </cell>
          <cell r="B6596">
            <v>37</v>
          </cell>
          <cell r="C6596">
            <v>125</v>
          </cell>
          <cell r="D6596" t="str">
            <v xml:space="preserve">HARVARD                      </v>
          </cell>
          <cell r="E6596">
            <v>0</v>
          </cell>
          <cell r="G6596">
            <v>8435</v>
          </cell>
          <cell r="H6596" t="str">
            <v>Instructional Equipment (2420)</v>
          </cell>
          <cell r="I6596">
            <v>715</v>
          </cell>
          <cell r="J6596">
            <v>6327</v>
          </cell>
          <cell r="K6596">
            <v>7042</v>
          </cell>
          <cell r="L6596">
            <v>3.9669873643396789E-2</v>
          </cell>
          <cell r="M6596">
            <v>5.5831285181955126</v>
          </cell>
        </row>
        <row r="6597">
          <cell r="A6597">
            <v>6595</v>
          </cell>
          <cell r="B6597">
            <v>38</v>
          </cell>
          <cell r="C6597">
            <v>125</v>
          </cell>
          <cell r="D6597" t="str">
            <v xml:space="preserve">HARVARD                      </v>
          </cell>
          <cell r="E6597">
            <v>0</v>
          </cell>
          <cell r="G6597">
            <v>8440</v>
          </cell>
          <cell r="H6597" t="str">
            <v>General Supplies (2430)</v>
          </cell>
          <cell r="I6597">
            <v>0</v>
          </cell>
          <cell r="J6597">
            <v>369587</v>
          </cell>
          <cell r="K6597">
            <v>369587</v>
          </cell>
          <cell r="L6597">
            <v>2.0820036339451988</v>
          </cell>
          <cell r="M6597">
            <v>293.02069293585981</v>
          </cell>
        </row>
        <row r="6598">
          <cell r="A6598">
            <v>6596</v>
          </cell>
          <cell r="B6598">
            <v>39</v>
          </cell>
          <cell r="C6598">
            <v>125</v>
          </cell>
          <cell r="D6598" t="str">
            <v xml:space="preserve">HARVARD                      </v>
          </cell>
          <cell r="E6598">
            <v>0</v>
          </cell>
          <cell r="G6598">
            <v>8445</v>
          </cell>
          <cell r="H6598" t="str">
            <v>Other Instructional Services (2440)</v>
          </cell>
          <cell r="I6598">
            <v>49246</v>
          </cell>
          <cell r="J6598">
            <v>329533</v>
          </cell>
          <cell r="K6598">
            <v>378779</v>
          </cell>
          <cell r="L6598">
            <v>2.1337851560312684</v>
          </cell>
          <cell r="M6598">
            <v>300.30841195591853</v>
          </cell>
        </row>
        <row r="6599">
          <cell r="A6599">
            <v>6597</v>
          </cell>
          <cell r="B6599">
            <v>40</v>
          </cell>
          <cell r="C6599">
            <v>125</v>
          </cell>
          <cell r="D6599" t="str">
            <v xml:space="preserve">HARVARD                      </v>
          </cell>
          <cell r="E6599">
            <v>0</v>
          </cell>
          <cell r="G6599">
            <v>8450</v>
          </cell>
          <cell r="H6599" t="str">
            <v>Classroom Instructional Technology (2451)</v>
          </cell>
          <cell r="I6599">
            <v>0</v>
          </cell>
          <cell r="J6599">
            <v>0</v>
          </cell>
          <cell r="K6599">
            <v>0</v>
          </cell>
          <cell r="L6599">
            <v>0</v>
          </cell>
          <cell r="M6599">
            <v>0</v>
          </cell>
        </row>
        <row r="6600">
          <cell r="A6600">
            <v>6598</v>
          </cell>
          <cell r="B6600">
            <v>41</v>
          </cell>
          <cell r="C6600">
            <v>125</v>
          </cell>
          <cell r="D6600" t="str">
            <v xml:space="preserve">HARVARD                      </v>
          </cell>
          <cell r="E6600">
            <v>0</v>
          </cell>
          <cell r="G6600">
            <v>8455</v>
          </cell>
          <cell r="H6600" t="str">
            <v>Other Instructional Hardware  (2453)</v>
          </cell>
          <cell r="I6600">
            <v>14738</v>
          </cell>
          <cell r="J6600">
            <v>0</v>
          </cell>
          <cell r="K6600">
            <v>14738</v>
          </cell>
          <cell r="L6600">
            <v>8.3023941743308988E-2</v>
          </cell>
          <cell r="M6600">
            <v>11.684769682074052</v>
          </cell>
        </row>
        <row r="6601">
          <cell r="A6601">
            <v>6599</v>
          </cell>
          <cell r="B6601">
            <v>42</v>
          </cell>
          <cell r="C6601">
            <v>125</v>
          </cell>
          <cell r="D6601" t="str">
            <v xml:space="preserve">HARVARD                      </v>
          </cell>
          <cell r="E6601">
            <v>0</v>
          </cell>
          <cell r="G6601">
            <v>8460</v>
          </cell>
          <cell r="H6601" t="str">
            <v>Instructional Software (2455)</v>
          </cell>
          <cell r="I6601">
            <v>14780</v>
          </cell>
          <cell r="J6601">
            <v>0</v>
          </cell>
          <cell r="K6601">
            <v>14780</v>
          </cell>
          <cell r="L6601">
            <v>8.326054138730539E-2</v>
          </cell>
          <cell r="M6601">
            <v>11.71806865931975</v>
          </cell>
        </row>
        <row r="6602">
          <cell r="A6602">
            <v>6600</v>
          </cell>
          <cell r="B6602">
            <v>43</v>
          </cell>
          <cell r="C6602">
            <v>125</v>
          </cell>
          <cell r="D6602" t="str">
            <v xml:space="preserve">HARVARD                      </v>
          </cell>
          <cell r="E6602">
            <v>10</v>
          </cell>
          <cell r="F6602" t="str">
            <v>Guidance, Counseling and Testing</v>
          </cell>
          <cell r="I6602">
            <v>302063</v>
          </cell>
          <cell r="J6602">
            <v>0</v>
          </cell>
          <cell r="K6602">
            <v>302063</v>
          </cell>
          <cell r="L6602">
            <v>1.7016190062972685</v>
          </cell>
          <cell r="M6602">
            <v>239.4854515182748</v>
          </cell>
        </row>
        <row r="6603">
          <cell r="A6603">
            <v>6601</v>
          </cell>
          <cell r="B6603">
            <v>44</v>
          </cell>
          <cell r="C6603">
            <v>125</v>
          </cell>
          <cell r="D6603" t="str">
            <v xml:space="preserve">HARVARD                      </v>
          </cell>
          <cell r="E6603">
            <v>0</v>
          </cell>
          <cell r="G6603">
            <v>8465</v>
          </cell>
          <cell r="H6603" t="str">
            <v>Guidance and Adjustment Counselors (2710)</v>
          </cell>
          <cell r="I6603">
            <v>302063</v>
          </cell>
          <cell r="J6603">
            <v>0</v>
          </cell>
          <cell r="K6603">
            <v>302063</v>
          </cell>
          <cell r="L6603">
            <v>1.7016190062972685</v>
          </cell>
          <cell r="M6603">
            <v>239.4854515182748</v>
          </cell>
        </row>
        <row r="6604">
          <cell r="A6604">
            <v>6602</v>
          </cell>
          <cell r="B6604">
            <v>45</v>
          </cell>
          <cell r="C6604">
            <v>125</v>
          </cell>
          <cell r="D6604" t="str">
            <v xml:space="preserve">HARVARD                      </v>
          </cell>
          <cell r="E6604">
            <v>0</v>
          </cell>
          <cell r="G6604">
            <v>8470</v>
          </cell>
          <cell r="H6604" t="str">
            <v>Testing and Assessment (2720)</v>
          </cell>
          <cell r="I6604">
            <v>0</v>
          </cell>
          <cell r="J6604">
            <v>0</v>
          </cell>
          <cell r="K6604">
            <v>0</v>
          </cell>
          <cell r="L6604">
            <v>0</v>
          </cell>
          <cell r="M6604">
            <v>0</v>
          </cell>
        </row>
        <row r="6605">
          <cell r="A6605">
            <v>6603</v>
          </cell>
          <cell r="B6605">
            <v>46</v>
          </cell>
          <cell r="C6605">
            <v>125</v>
          </cell>
          <cell r="D6605" t="str">
            <v xml:space="preserve">HARVARD                      </v>
          </cell>
          <cell r="E6605">
            <v>0</v>
          </cell>
          <cell r="G6605">
            <v>8475</v>
          </cell>
          <cell r="H6605" t="str">
            <v>Psychological Services (2800)</v>
          </cell>
          <cell r="I6605">
            <v>0</v>
          </cell>
          <cell r="J6605">
            <v>0</v>
          </cell>
          <cell r="K6605">
            <v>0</v>
          </cell>
          <cell r="L6605">
            <v>0</v>
          </cell>
          <cell r="M6605">
            <v>0</v>
          </cell>
        </row>
        <row r="6606">
          <cell r="A6606">
            <v>6604</v>
          </cell>
          <cell r="B6606">
            <v>47</v>
          </cell>
          <cell r="C6606">
            <v>125</v>
          </cell>
          <cell r="D6606" t="str">
            <v xml:space="preserve">HARVARD                      </v>
          </cell>
          <cell r="E6606">
            <v>11</v>
          </cell>
          <cell r="F6606" t="str">
            <v>Pupil Services</v>
          </cell>
          <cell r="I6606">
            <v>369540</v>
          </cell>
          <cell r="J6606">
            <v>911048</v>
          </cell>
          <cell r="K6606">
            <v>1280588</v>
          </cell>
          <cell r="L6606">
            <v>7.2139682120491635</v>
          </cell>
          <cell r="M6606">
            <v>1015.2921588836915</v>
          </cell>
        </row>
        <row r="6607">
          <cell r="A6607">
            <v>6605</v>
          </cell>
          <cell r="B6607">
            <v>48</v>
          </cell>
          <cell r="C6607">
            <v>125</v>
          </cell>
          <cell r="D6607" t="str">
            <v xml:space="preserve">HARVARD                      </v>
          </cell>
          <cell r="E6607">
            <v>0</v>
          </cell>
          <cell r="G6607">
            <v>8485</v>
          </cell>
          <cell r="H6607" t="str">
            <v>Attendance and Parent Liaison Services (3100)</v>
          </cell>
          <cell r="I6607">
            <v>0</v>
          </cell>
          <cell r="J6607">
            <v>0</v>
          </cell>
          <cell r="K6607">
            <v>0</v>
          </cell>
          <cell r="L6607">
            <v>0</v>
          </cell>
          <cell r="M6607">
            <v>0</v>
          </cell>
        </row>
        <row r="6608">
          <cell r="A6608">
            <v>6606</v>
          </cell>
          <cell r="B6608">
            <v>49</v>
          </cell>
          <cell r="C6608">
            <v>125</v>
          </cell>
          <cell r="D6608" t="str">
            <v xml:space="preserve">HARVARD                      </v>
          </cell>
          <cell r="E6608">
            <v>0</v>
          </cell>
          <cell r="G6608">
            <v>8490</v>
          </cell>
          <cell r="H6608" t="str">
            <v>Medical/Health Services (3200)</v>
          </cell>
          <cell r="I6608">
            <v>139362</v>
          </cell>
          <cell r="J6608">
            <v>0</v>
          </cell>
          <cell r="K6608">
            <v>139362</v>
          </cell>
          <cell r="L6608">
            <v>0.78507141872920527</v>
          </cell>
          <cell r="M6608">
            <v>110.49076349797828</v>
          </cell>
        </row>
        <row r="6609">
          <cell r="A6609">
            <v>6607</v>
          </cell>
          <cell r="B6609">
            <v>50</v>
          </cell>
          <cell r="C6609">
            <v>125</v>
          </cell>
          <cell r="D6609" t="str">
            <v xml:space="preserve">HARVARD                      </v>
          </cell>
          <cell r="E6609">
            <v>0</v>
          </cell>
          <cell r="G6609">
            <v>8495</v>
          </cell>
          <cell r="H6609" t="str">
            <v>In-District Transportation (3300)</v>
          </cell>
          <cell r="I6609">
            <v>188977</v>
          </cell>
          <cell r="J6609">
            <v>125890</v>
          </cell>
          <cell r="K6609">
            <v>314867</v>
          </cell>
          <cell r="L6609">
            <v>1.7737480977670288</v>
          </cell>
          <cell r="M6609">
            <v>249.63688258146357</v>
          </cell>
        </row>
        <row r="6610">
          <cell r="A6610">
            <v>6608</v>
          </cell>
          <cell r="B6610">
            <v>51</v>
          </cell>
          <cell r="C6610">
            <v>125</v>
          </cell>
          <cell r="D6610" t="str">
            <v xml:space="preserve">HARVARD                      </v>
          </cell>
          <cell r="E6610">
            <v>0</v>
          </cell>
          <cell r="G6610">
            <v>8500</v>
          </cell>
          <cell r="H6610" t="str">
            <v>Food Salaries and Other Expenses (3400)</v>
          </cell>
          <cell r="I6610">
            <v>0</v>
          </cell>
          <cell r="J6610">
            <v>557882</v>
          </cell>
          <cell r="K6610">
            <v>557882</v>
          </cell>
          <cell r="L6610">
            <v>3.1427305379047841</v>
          </cell>
          <cell r="M6610">
            <v>442.30714342345203</v>
          </cell>
        </row>
        <row r="6611">
          <cell r="A6611">
            <v>6609</v>
          </cell>
          <cell r="B6611">
            <v>52</v>
          </cell>
          <cell r="C6611">
            <v>125</v>
          </cell>
          <cell r="D6611" t="str">
            <v xml:space="preserve">HARVARD                      </v>
          </cell>
          <cell r="E6611">
            <v>0</v>
          </cell>
          <cell r="G6611">
            <v>8505</v>
          </cell>
          <cell r="H6611" t="str">
            <v>Athletics (3510)</v>
          </cell>
          <cell r="I6611">
            <v>0</v>
          </cell>
          <cell r="J6611">
            <v>227276</v>
          </cell>
          <cell r="K6611">
            <v>227276</v>
          </cell>
          <cell r="L6611">
            <v>1.2803195402125318</v>
          </cell>
          <cell r="M6611">
            <v>180.19186553555855</v>
          </cell>
        </row>
        <row r="6612">
          <cell r="A6612">
            <v>6610</v>
          </cell>
          <cell r="B6612">
            <v>53</v>
          </cell>
          <cell r="C6612">
            <v>125</v>
          </cell>
          <cell r="D6612" t="str">
            <v xml:space="preserve">HARVARD                      </v>
          </cell>
          <cell r="E6612">
            <v>0</v>
          </cell>
          <cell r="G6612">
            <v>8510</v>
          </cell>
          <cell r="H6612" t="str">
            <v>Other Student Body Activities (3520)</v>
          </cell>
          <cell r="I6612">
            <v>41201</v>
          </cell>
          <cell r="J6612">
            <v>0</v>
          </cell>
          <cell r="K6612">
            <v>41201</v>
          </cell>
          <cell r="L6612">
            <v>0.23209861743561364</v>
          </cell>
          <cell r="M6612">
            <v>32.665503845239037</v>
          </cell>
        </row>
        <row r="6613">
          <cell r="A6613">
            <v>6611</v>
          </cell>
          <cell r="B6613">
            <v>54</v>
          </cell>
          <cell r="C6613">
            <v>125</v>
          </cell>
          <cell r="D6613" t="str">
            <v xml:space="preserve">HARVARD                      </v>
          </cell>
          <cell r="E6613">
            <v>0</v>
          </cell>
          <cell r="G6613">
            <v>8515</v>
          </cell>
          <cell r="H6613" t="str">
            <v>School Security  (3600)</v>
          </cell>
          <cell r="I6613">
            <v>0</v>
          </cell>
          <cell r="J6613">
            <v>0</v>
          </cell>
          <cell r="K6613">
            <v>0</v>
          </cell>
          <cell r="L6613">
            <v>0</v>
          </cell>
          <cell r="M6613">
            <v>0</v>
          </cell>
        </row>
        <row r="6614">
          <cell r="A6614">
            <v>6612</v>
          </cell>
          <cell r="B6614">
            <v>55</v>
          </cell>
          <cell r="C6614">
            <v>125</v>
          </cell>
          <cell r="D6614" t="str">
            <v xml:space="preserve">HARVARD                      </v>
          </cell>
          <cell r="E6614">
            <v>12</v>
          </cell>
          <cell r="F6614" t="str">
            <v>Operations and Maintenance</v>
          </cell>
          <cell r="I6614">
            <v>1305180</v>
          </cell>
          <cell r="J6614">
            <v>47859</v>
          </cell>
          <cell r="K6614">
            <v>1353039</v>
          </cell>
          <cell r="L6614">
            <v>7.6221082312678146</v>
          </cell>
          <cell r="M6614">
            <v>1072.7336874653136</v>
          </cell>
        </row>
        <row r="6615">
          <cell r="A6615">
            <v>6613</v>
          </cell>
          <cell r="B6615">
            <v>56</v>
          </cell>
          <cell r="C6615">
            <v>125</v>
          </cell>
          <cell r="D6615" t="str">
            <v xml:space="preserve">HARVARD                      </v>
          </cell>
          <cell r="E6615">
            <v>0</v>
          </cell>
          <cell r="G6615">
            <v>8520</v>
          </cell>
          <cell r="H6615" t="str">
            <v>Custodial Services (4110)</v>
          </cell>
          <cell r="I6615">
            <v>489793</v>
          </cell>
          <cell r="J6615">
            <v>13739</v>
          </cell>
          <cell r="K6615">
            <v>503532</v>
          </cell>
          <cell r="L6615">
            <v>2.8365593319237252</v>
          </cell>
          <cell r="M6615">
            <v>399.21668120193453</v>
          </cell>
        </row>
        <row r="6616">
          <cell r="A6616">
            <v>6614</v>
          </cell>
          <cell r="B6616">
            <v>57</v>
          </cell>
          <cell r="C6616">
            <v>125</v>
          </cell>
          <cell r="D6616" t="str">
            <v xml:space="preserve">HARVARD                      </v>
          </cell>
          <cell r="E6616">
            <v>0</v>
          </cell>
          <cell r="G6616">
            <v>8525</v>
          </cell>
          <cell r="H6616" t="str">
            <v>Heating of Buildings (4120)</v>
          </cell>
          <cell r="I6616">
            <v>176854</v>
          </cell>
          <cell r="J6616">
            <v>10000</v>
          </cell>
          <cell r="K6616">
            <v>186854</v>
          </cell>
          <cell r="L6616">
            <v>1.0526092828405658</v>
          </cell>
          <cell r="M6616">
            <v>148.14397843494808</v>
          </cell>
        </row>
        <row r="6617">
          <cell r="A6617">
            <v>6615</v>
          </cell>
          <cell r="B6617">
            <v>58</v>
          </cell>
          <cell r="C6617">
            <v>125</v>
          </cell>
          <cell r="D6617" t="str">
            <v xml:space="preserve">HARVARD                      </v>
          </cell>
          <cell r="E6617">
            <v>0</v>
          </cell>
          <cell r="G6617">
            <v>8530</v>
          </cell>
          <cell r="H6617" t="str">
            <v>Utility Services (4130)</v>
          </cell>
          <cell r="I6617">
            <v>244372</v>
          </cell>
          <cell r="J6617">
            <v>0</v>
          </cell>
          <cell r="K6617">
            <v>244372</v>
          </cell>
          <cell r="L6617">
            <v>1.3766268619687816</v>
          </cell>
          <cell r="M6617">
            <v>193.74613494014113</v>
          </cell>
        </row>
        <row r="6618">
          <cell r="A6618">
            <v>6616</v>
          </cell>
          <cell r="B6618">
            <v>59</v>
          </cell>
          <cell r="C6618">
            <v>125</v>
          </cell>
          <cell r="D6618" t="str">
            <v xml:space="preserve">HARVARD                      </v>
          </cell>
          <cell r="E6618">
            <v>0</v>
          </cell>
          <cell r="G6618">
            <v>8535</v>
          </cell>
          <cell r="H6618" t="str">
            <v>Maintenance of Grounds (4210)</v>
          </cell>
          <cell r="I6618">
            <v>298201</v>
          </cell>
          <cell r="J6618">
            <v>9175</v>
          </cell>
          <cell r="K6618">
            <v>307376</v>
          </cell>
          <cell r="L6618">
            <v>1.7315488612628134</v>
          </cell>
          <cell r="M6618">
            <v>243.69777213985572</v>
          </cell>
        </row>
        <row r="6619">
          <cell r="A6619">
            <v>6617</v>
          </cell>
          <cell r="B6619">
            <v>60</v>
          </cell>
          <cell r="C6619">
            <v>125</v>
          </cell>
          <cell r="D6619" t="str">
            <v xml:space="preserve">HARVARD                      </v>
          </cell>
          <cell r="E6619">
            <v>0</v>
          </cell>
          <cell r="G6619">
            <v>8540</v>
          </cell>
          <cell r="H6619" t="str">
            <v>Maintenance of Buildings (4220)</v>
          </cell>
          <cell r="I6619">
            <v>0</v>
          </cell>
          <cell r="J6619">
            <v>492</v>
          </cell>
          <cell r="K6619">
            <v>492</v>
          </cell>
          <cell r="L6619">
            <v>2.7715958296721417E-3</v>
          </cell>
          <cell r="M6619">
            <v>0.39007373344961549</v>
          </cell>
        </row>
        <row r="6620">
          <cell r="A6620">
            <v>6618</v>
          </cell>
          <cell r="B6620">
            <v>61</v>
          </cell>
          <cell r="C6620">
            <v>125</v>
          </cell>
          <cell r="D6620" t="str">
            <v xml:space="preserve">HARVARD                      </v>
          </cell>
          <cell r="E6620">
            <v>0</v>
          </cell>
          <cell r="G6620">
            <v>8545</v>
          </cell>
          <cell r="H6620" t="str">
            <v>Building Security System (4225)</v>
          </cell>
          <cell r="I6620">
            <v>0</v>
          </cell>
          <cell r="J6620">
            <v>0</v>
          </cell>
          <cell r="K6620">
            <v>0</v>
          </cell>
          <cell r="L6620">
            <v>0</v>
          </cell>
          <cell r="M6620">
            <v>0</v>
          </cell>
        </row>
        <row r="6621">
          <cell r="A6621">
            <v>6619</v>
          </cell>
          <cell r="B6621">
            <v>62</v>
          </cell>
          <cell r="C6621">
            <v>125</v>
          </cell>
          <cell r="D6621" t="str">
            <v xml:space="preserve">HARVARD                      </v>
          </cell>
          <cell r="E6621">
            <v>0</v>
          </cell>
          <cell r="G6621">
            <v>8550</v>
          </cell>
          <cell r="H6621" t="str">
            <v>Maintenance of Equipment (4230)</v>
          </cell>
          <cell r="I6621">
            <v>95960</v>
          </cell>
          <cell r="J6621">
            <v>0</v>
          </cell>
          <cell r="K6621">
            <v>95960</v>
          </cell>
          <cell r="L6621">
            <v>0.54057385328320873</v>
          </cell>
          <cell r="M6621">
            <v>76.080234678506301</v>
          </cell>
        </row>
        <row r="6622">
          <cell r="A6622">
            <v>6620</v>
          </cell>
          <cell r="B6622">
            <v>63</v>
          </cell>
          <cell r="C6622">
            <v>125</v>
          </cell>
          <cell r="D6622" t="str">
            <v xml:space="preserve">HARVARD                      </v>
          </cell>
          <cell r="E6622">
            <v>0</v>
          </cell>
          <cell r="G6622">
            <v>8555</v>
          </cell>
          <cell r="H6622" t="str">
            <v xml:space="preserve">Extraordinary Maintenance (4300)   </v>
          </cell>
          <cell r="I6622">
            <v>0</v>
          </cell>
          <cell r="J6622">
            <v>0</v>
          </cell>
          <cell r="K6622">
            <v>0</v>
          </cell>
          <cell r="L6622">
            <v>0</v>
          </cell>
          <cell r="M6622">
            <v>0</v>
          </cell>
        </row>
        <row r="6623">
          <cell r="A6623">
            <v>6621</v>
          </cell>
          <cell r="B6623">
            <v>64</v>
          </cell>
          <cell r="C6623">
            <v>125</v>
          </cell>
          <cell r="D6623" t="str">
            <v xml:space="preserve">HARVARD                      </v>
          </cell>
          <cell r="E6623">
            <v>0</v>
          </cell>
          <cell r="G6623">
            <v>8560</v>
          </cell>
          <cell r="H6623" t="str">
            <v>Networking and Telecommunications (4400)</v>
          </cell>
          <cell r="I6623">
            <v>0</v>
          </cell>
          <cell r="J6623">
            <v>0</v>
          </cell>
          <cell r="K6623">
            <v>0</v>
          </cell>
          <cell r="L6623">
            <v>0</v>
          </cell>
          <cell r="M6623">
            <v>0</v>
          </cell>
        </row>
        <row r="6624">
          <cell r="A6624">
            <v>6622</v>
          </cell>
          <cell r="B6624">
            <v>65</v>
          </cell>
          <cell r="C6624">
            <v>125</v>
          </cell>
          <cell r="D6624" t="str">
            <v xml:space="preserve">HARVARD                      </v>
          </cell>
          <cell r="E6624">
            <v>0</v>
          </cell>
          <cell r="G6624">
            <v>8565</v>
          </cell>
          <cell r="H6624" t="str">
            <v>Technology Maintenance (4450)</v>
          </cell>
          <cell r="I6624">
            <v>0</v>
          </cell>
          <cell r="J6624">
            <v>14453</v>
          </cell>
          <cell r="K6624">
            <v>14453</v>
          </cell>
          <cell r="L6624">
            <v>8.1418444159047684E-2</v>
          </cell>
          <cell r="M6624">
            <v>11.458812336478237</v>
          </cell>
        </row>
        <row r="6625">
          <cell r="A6625">
            <v>6623</v>
          </cell>
          <cell r="B6625">
            <v>66</v>
          </cell>
          <cell r="C6625">
            <v>125</v>
          </cell>
          <cell r="D6625" t="str">
            <v xml:space="preserve">HARVARD                      </v>
          </cell>
          <cell r="E6625">
            <v>13</v>
          </cell>
          <cell r="F6625" t="str">
            <v>Insurance, Retirement Programs and Other</v>
          </cell>
          <cell r="I6625">
            <v>2289908</v>
          </cell>
          <cell r="J6625">
            <v>0</v>
          </cell>
          <cell r="K6625">
            <v>2289908</v>
          </cell>
          <cell r="L6625">
            <v>12.899795656774135</v>
          </cell>
          <cell r="M6625">
            <v>1815.5141520653294</v>
          </cell>
        </row>
        <row r="6626">
          <cell r="A6626">
            <v>6624</v>
          </cell>
          <cell r="B6626">
            <v>67</v>
          </cell>
          <cell r="C6626">
            <v>125</v>
          </cell>
          <cell r="D6626" t="str">
            <v xml:space="preserve">HARVARD                      </v>
          </cell>
          <cell r="E6626">
            <v>0</v>
          </cell>
          <cell r="G6626">
            <v>8570</v>
          </cell>
          <cell r="H6626" t="str">
            <v>Employer Retirement Contributions (5100)</v>
          </cell>
          <cell r="I6626">
            <v>171293</v>
          </cell>
          <cell r="J6626">
            <v>0</v>
          </cell>
          <cell r="K6626">
            <v>171293</v>
          </cell>
          <cell r="L6626">
            <v>0.96494911473989864</v>
          </cell>
          <cell r="M6626">
            <v>135.80670736541663</v>
          </cell>
        </row>
        <row r="6627">
          <cell r="A6627">
            <v>6625</v>
          </cell>
          <cell r="B6627">
            <v>68</v>
          </cell>
          <cell r="C6627">
            <v>125</v>
          </cell>
          <cell r="D6627" t="str">
            <v xml:space="preserve">HARVARD                      </v>
          </cell>
          <cell r="E6627">
            <v>0</v>
          </cell>
          <cell r="G6627">
            <v>8575</v>
          </cell>
          <cell r="H6627" t="str">
            <v>Insurance for Active Employees (5200)</v>
          </cell>
          <cell r="I6627">
            <v>1578924</v>
          </cell>
          <cell r="J6627">
            <v>0</v>
          </cell>
          <cell r="K6627">
            <v>1578924</v>
          </cell>
          <cell r="L6627">
            <v>8.89459181660418</v>
          </cell>
          <cell r="M6627">
            <v>1251.8227225878063</v>
          </cell>
        </row>
        <row r="6628">
          <cell r="A6628">
            <v>6626</v>
          </cell>
          <cell r="B6628">
            <v>69</v>
          </cell>
          <cell r="C6628">
            <v>125</v>
          </cell>
          <cell r="D6628" t="str">
            <v xml:space="preserve">HARVARD                      </v>
          </cell>
          <cell r="E6628">
            <v>0</v>
          </cell>
          <cell r="G6628">
            <v>8580</v>
          </cell>
          <cell r="H6628" t="str">
            <v>Insurance for Retired School Employees (5250)</v>
          </cell>
          <cell r="I6628">
            <v>422985</v>
          </cell>
          <cell r="J6628">
            <v>0</v>
          </cell>
          <cell r="K6628">
            <v>422985</v>
          </cell>
          <cell r="L6628">
            <v>2.382811914662339</v>
          </cell>
          <cell r="M6628">
            <v>335.35637833980815</v>
          </cell>
        </row>
        <row r="6629">
          <cell r="A6629">
            <v>6627</v>
          </cell>
          <cell r="B6629">
            <v>70</v>
          </cell>
          <cell r="C6629">
            <v>125</v>
          </cell>
          <cell r="D6629" t="str">
            <v xml:space="preserve">HARVARD                      </v>
          </cell>
          <cell r="E6629">
            <v>0</v>
          </cell>
          <cell r="G6629">
            <v>8585</v>
          </cell>
          <cell r="H6629" t="str">
            <v>Other Non-Employee Insurance (5260)</v>
          </cell>
          <cell r="I6629">
            <v>116706</v>
          </cell>
          <cell r="J6629">
            <v>0</v>
          </cell>
          <cell r="K6629">
            <v>116706</v>
          </cell>
          <cell r="L6629">
            <v>0.65744281076771738</v>
          </cell>
          <cell r="M6629">
            <v>92.528343772298427</v>
          </cell>
        </row>
        <row r="6630">
          <cell r="A6630">
            <v>6628</v>
          </cell>
          <cell r="B6630">
            <v>71</v>
          </cell>
          <cell r="C6630">
            <v>125</v>
          </cell>
          <cell r="D6630" t="str">
            <v xml:space="preserve">HARVARD                      </v>
          </cell>
          <cell r="E6630">
            <v>0</v>
          </cell>
          <cell r="G6630">
            <v>8590</v>
          </cell>
          <cell r="H6630" t="str">
            <v xml:space="preserve">Rental Lease of Equipment (5300)   </v>
          </cell>
          <cell r="I6630">
            <v>0</v>
          </cell>
          <cell r="J6630">
            <v>0</v>
          </cell>
          <cell r="K6630">
            <v>0</v>
          </cell>
          <cell r="L6630">
            <v>0</v>
          </cell>
          <cell r="M6630">
            <v>0</v>
          </cell>
        </row>
        <row r="6631">
          <cell r="A6631">
            <v>6629</v>
          </cell>
          <cell r="B6631">
            <v>72</v>
          </cell>
          <cell r="C6631">
            <v>125</v>
          </cell>
          <cell r="D6631" t="str">
            <v xml:space="preserve">HARVARD                      </v>
          </cell>
          <cell r="E6631">
            <v>0</v>
          </cell>
          <cell r="G6631">
            <v>8595</v>
          </cell>
          <cell r="H6631" t="str">
            <v>Rental Lease  of Buildings (5350)</v>
          </cell>
          <cell r="I6631">
            <v>0</v>
          </cell>
          <cell r="J6631">
            <v>0</v>
          </cell>
          <cell r="K6631">
            <v>0</v>
          </cell>
          <cell r="L6631">
            <v>0</v>
          </cell>
          <cell r="M6631">
            <v>0</v>
          </cell>
        </row>
        <row r="6632">
          <cell r="A6632">
            <v>6630</v>
          </cell>
          <cell r="B6632">
            <v>73</v>
          </cell>
          <cell r="C6632">
            <v>125</v>
          </cell>
          <cell r="D6632" t="str">
            <v xml:space="preserve">HARVARD                      </v>
          </cell>
          <cell r="E6632">
            <v>0</v>
          </cell>
          <cell r="G6632">
            <v>8600</v>
          </cell>
          <cell r="H6632" t="str">
            <v>Short Term Interest RAN's (5400)</v>
          </cell>
          <cell r="I6632">
            <v>0</v>
          </cell>
          <cell r="J6632">
            <v>0</v>
          </cell>
          <cell r="K6632">
            <v>0</v>
          </cell>
          <cell r="L6632">
            <v>0</v>
          </cell>
          <cell r="M6632">
            <v>0</v>
          </cell>
        </row>
        <row r="6633">
          <cell r="A6633">
            <v>6631</v>
          </cell>
          <cell r="B6633">
            <v>74</v>
          </cell>
          <cell r="C6633">
            <v>125</v>
          </cell>
          <cell r="D6633" t="str">
            <v xml:space="preserve">HARVARD                      </v>
          </cell>
          <cell r="E6633">
            <v>0</v>
          </cell>
          <cell r="G6633">
            <v>8610</v>
          </cell>
          <cell r="H6633" t="str">
            <v>Crossing Guards, Inspections, Bank Charges (5500)</v>
          </cell>
          <cell r="I6633">
            <v>0</v>
          </cell>
          <cell r="J6633">
            <v>0</v>
          </cell>
          <cell r="K6633">
            <v>0</v>
          </cell>
          <cell r="L6633">
            <v>0</v>
          </cell>
          <cell r="M6633">
            <v>0</v>
          </cell>
        </row>
        <row r="6634">
          <cell r="A6634">
            <v>6632</v>
          </cell>
          <cell r="B6634">
            <v>75</v>
          </cell>
          <cell r="C6634">
            <v>125</v>
          </cell>
          <cell r="D6634" t="str">
            <v xml:space="preserve">HARVARD                      </v>
          </cell>
          <cell r="E6634">
            <v>14</v>
          </cell>
          <cell r="F6634" t="str">
            <v xml:space="preserve">Payments To Out-Of-District Schools </v>
          </cell>
          <cell r="I6634">
            <v>1750028</v>
          </cell>
          <cell r="J6634">
            <v>458266</v>
          </cell>
          <cell r="K6634">
            <v>2208294</v>
          </cell>
          <cell r="L6634">
            <v>12.440037481890268</v>
          </cell>
          <cell r="M6634">
            <v>39433.821428571428</v>
          </cell>
        </row>
        <row r="6635">
          <cell r="A6635">
            <v>6633</v>
          </cell>
          <cell r="B6635">
            <v>76</v>
          </cell>
          <cell r="C6635">
            <v>125</v>
          </cell>
          <cell r="D6635" t="str">
            <v xml:space="preserve">HARVARD                      </v>
          </cell>
          <cell r="E6635">
            <v>15</v>
          </cell>
          <cell r="F6635" t="str">
            <v>Tuition To Other Schools (9000)</v>
          </cell>
          <cell r="G6635" t="str">
            <v xml:space="preserve"> </v>
          </cell>
          <cell r="I6635">
            <v>1427630</v>
          </cell>
          <cell r="J6635">
            <v>458266</v>
          </cell>
          <cell r="K6635">
            <v>1885896</v>
          </cell>
          <cell r="L6635">
            <v>10.623864814624742</v>
          </cell>
          <cell r="M6635">
            <v>33676.714285714283</v>
          </cell>
        </row>
        <row r="6636">
          <cell r="A6636">
            <v>6634</v>
          </cell>
          <cell r="B6636">
            <v>77</v>
          </cell>
          <cell r="C6636">
            <v>125</v>
          </cell>
          <cell r="D6636" t="str">
            <v xml:space="preserve">HARVARD                      </v>
          </cell>
          <cell r="E6636">
            <v>16</v>
          </cell>
          <cell r="F6636" t="str">
            <v>Out-of-District Transportation (3300)</v>
          </cell>
          <cell r="I6636">
            <v>322398</v>
          </cell>
          <cell r="K6636">
            <v>322398</v>
          </cell>
          <cell r="L6636">
            <v>1.8161726672655267</v>
          </cell>
          <cell r="M6636">
            <v>5757.1071428571431</v>
          </cell>
        </row>
        <row r="6637">
          <cell r="A6637">
            <v>6635</v>
          </cell>
          <cell r="B6637">
            <v>78</v>
          </cell>
          <cell r="C6637">
            <v>125</v>
          </cell>
          <cell r="D6637" t="str">
            <v xml:space="preserve">HARVARD                      </v>
          </cell>
          <cell r="E6637">
            <v>17</v>
          </cell>
          <cell r="F6637" t="str">
            <v>TOTAL EXPENDITURES</v>
          </cell>
          <cell r="I6637">
            <v>13932861</v>
          </cell>
          <cell r="J6637">
            <v>3818645</v>
          </cell>
          <cell r="K6637">
            <v>17751506</v>
          </cell>
          <cell r="L6637">
            <v>100.00000000000001</v>
          </cell>
          <cell r="M6637">
            <v>13475.674485690428</v>
          </cell>
        </row>
        <row r="6638">
          <cell r="A6638">
            <v>6636</v>
          </cell>
          <cell r="B6638">
            <v>79</v>
          </cell>
          <cell r="C6638">
            <v>125</v>
          </cell>
          <cell r="D6638" t="str">
            <v xml:space="preserve">HARVARD                      </v>
          </cell>
          <cell r="E6638">
            <v>18</v>
          </cell>
          <cell r="F6638" t="str">
            <v>percentage of overall spending from the general fund</v>
          </cell>
          <cell r="I6638">
            <v>78.488332201222818</v>
          </cell>
        </row>
        <row r="6639">
          <cell r="A6639">
            <v>6637</v>
          </cell>
          <cell r="B6639">
            <v>1</v>
          </cell>
          <cell r="C6639">
            <v>126</v>
          </cell>
          <cell r="D6639" t="str">
            <v xml:space="preserve">HARWICH                      </v>
          </cell>
          <cell r="E6639">
            <v>1</v>
          </cell>
          <cell r="F6639" t="str">
            <v>In-District FTE Average Membership</v>
          </cell>
          <cell r="G6639" t="str">
            <v xml:space="preserve"> </v>
          </cell>
        </row>
        <row r="6640">
          <cell r="A6640">
            <v>6638</v>
          </cell>
          <cell r="B6640">
            <v>2</v>
          </cell>
          <cell r="C6640">
            <v>126</v>
          </cell>
          <cell r="D6640" t="str">
            <v xml:space="preserve">HARWICH                      </v>
          </cell>
          <cell r="E6640">
            <v>2</v>
          </cell>
          <cell r="F6640" t="str">
            <v>Out-of-District FTE Average Membership</v>
          </cell>
          <cell r="G6640" t="str">
            <v xml:space="preserve"> </v>
          </cell>
        </row>
        <row r="6641">
          <cell r="A6641">
            <v>6639</v>
          </cell>
          <cell r="B6641">
            <v>3</v>
          </cell>
          <cell r="C6641">
            <v>126</v>
          </cell>
          <cell r="D6641" t="str">
            <v xml:space="preserve">HARWICH                      </v>
          </cell>
          <cell r="E6641">
            <v>3</v>
          </cell>
          <cell r="F6641" t="str">
            <v>Total FTE Average Membership</v>
          </cell>
          <cell r="G6641" t="str">
            <v xml:space="preserve"> </v>
          </cell>
        </row>
        <row r="6642">
          <cell r="A6642">
            <v>6640</v>
          </cell>
          <cell r="B6642">
            <v>4</v>
          </cell>
          <cell r="C6642">
            <v>126</v>
          </cell>
          <cell r="D6642" t="str">
            <v xml:space="preserve">HARWICH                      </v>
          </cell>
          <cell r="E6642">
            <v>4</v>
          </cell>
          <cell r="F6642" t="str">
            <v>Administration</v>
          </cell>
          <cell r="G6642" t="str">
            <v xml:space="preserve"> </v>
          </cell>
          <cell r="I6642">
            <v>590753</v>
          </cell>
          <cell r="J6642">
            <v>40007</v>
          </cell>
          <cell r="K6642">
            <v>630760</v>
          </cell>
          <cell r="L6642">
            <v>2.7791856460850983</v>
          </cell>
          <cell r="M6642">
            <v>477.05339585539252</v>
          </cell>
        </row>
        <row r="6643">
          <cell r="A6643">
            <v>6641</v>
          </cell>
          <cell r="B6643">
            <v>5</v>
          </cell>
          <cell r="C6643">
            <v>126</v>
          </cell>
          <cell r="D6643" t="str">
            <v xml:space="preserve">HARWICH                      </v>
          </cell>
          <cell r="E6643">
            <v>0</v>
          </cell>
          <cell r="G6643">
            <v>8300</v>
          </cell>
          <cell r="H6643" t="str">
            <v>School Committee (1110)</v>
          </cell>
          <cell r="I6643">
            <v>18971</v>
          </cell>
          <cell r="J6643">
            <v>0</v>
          </cell>
          <cell r="K6643">
            <v>18971</v>
          </cell>
          <cell r="L6643">
            <v>8.3587942944829088E-2</v>
          </cell>
          <cell r="M6643">
            <v>14.348056269853274</v>
          </cell>
        </row>
        <row r="6644">
          <cell r="A6644">
            <v>6642</v>
          </cell>
          <cell r="B6644">
            <v>6</v>
          </cell>
          <cell r="C6644">
            <v>126</v>
          </cell>
          <cell r="D6644" t="str">
            <v xml:space="preserve">HARWICH                      </v>
          </cell>
          <cell r="E6644">
            <v>0</v>
          </cell>
          <cell r="G6644">
            <v>8305</v>
          </cell>
          <cell r="H6644" t="str">
            <v>Superintendent (1210)</v>
          </cell>
          <cell r="I6644">
            <v>232424</v>
          </cell>
          <cell r="J6644">
            <v>0</v>
          </cell>
          <cell r="K6644">
            <v>232424</v>
          </cell>
          <cell r="L6644">
            <v>1.0240811792213882</v>
          </cell>
          <cell r="M6644">
            <v>175.78581152624415</v>
          </cell>
        </row>
        <row r="6645">
          <cell r="A6645">
            <v>6643</v>
          </cell>
          <cell r="B6645">
            <v>7</v>
          </cell>
          <cell r="C6645">
            <v>126</v>
          </cell>
          <cell r="D6645" t="str">
            <v xml:space="preserve">HARWICH                      </v>
          </cell>
          <cell r="E6645">
            <v>0</v>
          </cell>
          <cell r="G6645">
            <v>8310</v>
          </cell>
          <cell r="H6645" t="str">
            <v>Assistant Superintendents (1220)</v>
          </cell>
          <cell r="I6645">
            <v>0</v>
          </cell>
          <cell r="J6645">
            <v>0</v>
          </cell>
          <cell r="K6645">
            <v>0</v>
          </cell>
          <cell r="L6645">
            <v>0</v>
          </cell>
          <cell r="M6645">
            <v>0</v>
          </cell>
        </row>
        <row r="6646">
          <cell r="A6646">
            <v>6644</v>
          </cell>
          <cell r="B6646">
            <v>8</v>
          </cell>
          <cell r="C6646">
            <v>126</v>
          </cell>
          <cell r="D6646" t="str">
            <v xml:space="preserve">HARWICH                      </v>
          </cell>
          <cell r="E6646">
            <v>0</v>
          </cell>
          <cell r="G6646">
            <v>8315</v>
          </cell>
          <cell r="H6646" t="str">
            <v>Other District-Wide Administration (1230)</v>
          </cell>
          <cell r="I6646">
            <v>0</v>
          </cell>
          <cell r="J6646">
            <v>0</v>
          </cell>
          <cell r="K6646">
            <v>0</v>
          </cell>
          <cell r="L6646">
            <v>0</v>
          </cell>
          <cell r="M6646">
            <v>0</v>
          </cell>
        </row>
        <row r="6647">
          <cell r="A6647">
            <v>6645</v>
          </cell>
          <cell r="B6647">
            <v>9</v>
          </cell>
          <cell r="C6647">
            <v>126</v>
          </cell>
          <cell r="D6647" t="str">
            <v xml:space="preserve">HARWICH                      </v>
          </cell>
          <cell r="E6647">
            <v>0</v>
          </cell>
          <cell r="G6647">
            <v>8320</v>
          </cell>
          <cell r="H6647" t="str">
            <v>Business and Finance (1410)</v>
          </cell>
          <cell r="I6647">
            <v>157624</v>
          </cell>
          <cell r="J6647">
            <v>0</v>
          </cell>
          <cell r="K6647">
            <v>157624</v>
          </cell>
          <cell r="L6647">
            <v>0.69450560954803342</v>
          </cell>
          <cell r="M6647">
            <v>119.21343215852367</v>
          </cell>
        </row>
        <row r="6648">
          <cell r="A6648">
            <v>6646</v>
          </cell>
          <cell r="B6648">
            <v>10</v>
          </cell>
          <cell r="C6648">
            <v>126</v>
          </cell>
          <cell r="D6648" t="str">
            <v xml:space="preserve">HARWICH                      </v>
          </cell>
          <cell r="E6648">
            <v>0</v>
          </cell>
          <cell r="G6648">
            <v>8325</v>
          </cell>
          <cell r="H6648" t="str">
            <v>Human Resources and Benefits (1420)</v>
          </cell>
          <cell r="I6648">
            <v>101732</v>
          </cell>
          <cell r="J6648">
            <v>0</v>
          </cell>
          <cell r="K6648">
            <v>101732</v>
          </cell>
          <cell r="L6648">
            <v>0.4482403991177773</v>
          </cell>
          <cell r="M6648">
            <v>76.941461201028588</v>
          </cell>
        </row>
        <row r="6649">
          <cell r="A6649">
            <v>6647</v>
          </cell>
          <cell r="B6649">
            <v>11</v>
          </cell>
          <cell r="C6649">
            <v>126</v>
          </cell>
          <cell r="D6649" t="str">
            <v xml:space="preserve">HARWICH                      </v>
          </cell>
          <cell r="E6649">
            <v>0</v>
          </cell>
          <cell r="G6649">
            <v>8330</v>
          </cell>
          <cell r="H6649" t="str">
            <v>Legal Service For School Committee (1430)</v>
          </cell>
          <cell r="I6649">
            <v>47875</v>
          </cell>
          <cell r="J6649">
            <v>0</v>
          </cell>
          <cell r="K6649">
            <v>47875</v>
          </cell>
          <cell r="L6649">
            <v>0.21094158286245812</v>
          </cell>
          <cell r="M6649">
            <v>36.208591741037665</v>
          </cell>
        </row>
        <row r="6650">
          <cell r="A6650">
            <v>6648</v>
          </cell>
          <cell r="B6650">
            <v>12</v>
          </cell>
          <cell r="C6650">
            <v>126</v>
          </cell>
          <cell r="D6650" t="str">
            <v xml:space="preserve">HARWICH                      </v>
          </cell>
          <cell r="E6650">
            <v>0</v>
          </cell>
          <cell r="G6650">
            <v>8335</v>
          </cell>
          <cell r="H6650" t="str">
            <v>Legal Settlements (1435)</v>
          </cell>
          <cell r="I6650">
            <v>0</v>
          </cell>
          <cell r="J6650">
            <v>0</v>
          </cell>
          <cell r="K6650">
            <v>0</v>
          </cell>
          <cell r="L6650">
            <v>0</v>
          </cell>
          <cell r="M6650">
            <v>0</v>
          </cell>
        </row>
        <row r="6651">
          <cell r="A6651">
            <v>6649</v>
          </cell>
          <cell r="B6651">
            <v>13</v>
          </cell>
          <cell r="C6651">
            <v>126</v>
          </cell>
          <cell r="D6651" t="str">
            <v xml:space="preserve">HARWICH                      </v>
          </cell>
          <cell r="E6651">
            <v>0</v>
          </cell>
          <cell r="G6651">
            <v>8340</v>
          </cell>
          <cell r="H6651" t="str">
            <v>District-wide Information Mgmt and Tech (1450)</v>
          </cell>
          <cell r="I6651">
            <v>32127</v>
          </cell>
          <cell r="J6651">
            <v>40007</v>
          </cell>
          <cell r="K6651">
            <v>72134</v>
          </cell>
          <cell r="L6651">
            <v>0.31782893239061211</v>
          </cell>
          <cell r="M6651">
            <v>54.556042958705184</v>
          </cell>
        </row>
        <row r="6652">
          <cell r="A6652">
            <v>6650</v>
          </cell>
          <cell r="B6652">
            <v>14</v>
          </cell>
          <cell r="C6652">
            <v>126</v>
          </cell>
          <cell r="D6652" t="str">
            <v xml:space="preserve">HARWICH                      </v>
          </cell>
          <cell r="E6652">
            <v>5</v>
          </cell>
          <cell r="F6652" t="str">
            <v xml:space="preserve">Instructional Leadership </v>
          </cell>
          <cell r="I6652">
            <v>1337546</v>
          </cell>
          <cell r="J6652">
            <v>30662</v>
          </cell>
          <cell r="K6652">
            <v>1368208</v>
          </cell>
          <cell r="L6652">
            <v>6.0284482758240854</v>
          </cell>
          <cell r="M6652">
            <v>1034.7965512025412</v>
          </cell>
        </row>
        <row r="6653">
          <cell r="A6653">
            <v>6651</v>
          </cell>
          <cell r="B6653">
            <v>15</v>
          </cell>
          <cell r="C6653">
            <v>126</v>
          </cell>
          <cell r="D6653" t="str">
            <v xml:space="preserve">HARWICH                      </v>
          </cell>
          <cell r="E6653">
            <v>0</v>
          </cell>
          <cell r="G6653">
            <v>8345</v>
          </cell>
          <cell r="H6653" t="str">
            <v>Curriculum Directors  (Supervisory) (2110)</v>
          </cell>
          <cell r="I6653">
            <v>164508</v>
          </cell>
          <cell r="J6653">
            <v>27936</v>
          </cell>
          <cell r="K6653">
            <v>192444</v>
          </cell>
          <cell r="L6653">
            <v>0.84792568088528231</v>
          </cell>
          <cell r="M6653">
            <v>145.54832854333685</v>
          </cell>
        </row>
        <row r="6654">
          <cell r="A6654">
            <v>6652</v>
          </cell>
          <cell r="B6654">
            <v>16</v>
          </cell>
          <cell r="C6654">
            <v>126</v>
          </cell>
          <cell r="D6654" t="str">
            <v xml:space="preserve">HARWICH                      </v>
          </cell>
          <cell r="E6654">
            <v>0</v>
          </cell>
          <cell r="G6654">
            <v>8350</v>
          </cell>
          <cell r="H6654" t="str">
            <v>Department Heads  (Non-Supervisory) (2120)</v>
          </cell>
          <cell r="I6654">
            <v>112031</v>
          </cell>
          <cell r="J6654">
            <v>0</v>
          </cell>
          <cell r="K6654">
            <v>112031</v>
          </cell>
          <cell r="L6654">
            <v>0.49361872521491479</v>
          </cell>
          <cell r="M6654">
            <v>84.730751777340799</v>
          </cell>
        </row>
        <row r="6655">
          <cell r="A6655">
            <v>6653</v>
          </cell>
          <cell r="B6655">
            <v>17</v>
          </cell>
          <cell r="C6655">
            <v>126</v>
          </cell>
          <cell r="D6655" t="str">
            <v xml:space="preserve">HARWICH                      </v>
          </cell>
          <cell r="E6655">
            <v>0</v>
          </cell>
          <cell r="G6655">
            <v>8355</v>
          </cell>
          <cell r="H6655" t="str">
            <v>School Leadership-Building (2210)</v>
          </cell>
          <cell r="I6655">
            <v>563692</v>
          </cell>
          <cell r="J6655">
            <v>2726</v>
          </cell>
          <cell r="K6655">
            <v>566418</v>
          </cell>
          <cell r="L6655">
            <v>2.495688970898962</v>
          </cell>
          <cell r="M6655">
            <v>428.39056118590224</v>
          </cell>
        </row>
        <row r="6656">
          <cell r="A6656">
            <v>6654</v>
          </cell>
          <cell r="B6656">
            <v>18</v>
          </cell>
          <cell r="C6656">
            <v>126</v>
          </cell>
          <cell r="D6656" t="str">
            <v xml:space="preserve">HARWICH                      </v>
          </cell>
          <cell r="E6656">
            <v>0</v>
          </cell>
          <cell r="G6656">
            <v>8360</v>
          </cell>
          <cell r="H6656" t="str">
            <v>Curriculum Leaders/Dept Heads-Building Level (2220)</v>
          </cell>
          <cell r="I6656">
            <v>381191</v>
          </cell>
          <cell r="J6656">
            <v>0</v>
          </cell>
          <cell r="K6656">
            <v>381191</v>
          </cell>
          <cell r="L6656">
            <v>1.679562045178554</v>
          </cell>
          <cell r="M6656">
            <v>288.30055967327183</v>
          </cell>
        </row>
        <row r="6657">
          <cell r="A6657">
            <v>6655</v>
          </cell>
          <cell r="B6657">
            <v>19</v>
          </cell>
          <cell r="C6657">
            <v>126</v>
          </cell>
          <cell r="D6657" t="str">
            <v xml:space="preserve">HARWICH                      </v>
          </cell>
          <cell r="E6657">
            <v>0</v>
          </cell>
          <cell r="G6657">
            <v>8365</v>
          </cell>
          <cell r="H6657" t="str">
            <v>Building Technology (2250)</v>
          </cell>
          <cell r="I6657">
            <v>94713</v>
          </cell>
          <cell r="J6657">
            <v>0</v>
          </cell>
          <cell r="K6657">
            <v>94713</v>
          </cell>
          <cell r="L6657">
            <v>0.41731404987262655</v>
          </cell>
          <cell r="M6657">
            <v>71.63288458629556</v>
          </cell>
        </row>
        <row r="6658">
          <cell r="A6658">
            <v>6656</v>
          </cell>
          <cell r="B6658">
            <v>20</v>
          </cell>
          <cell r="C6658">
            <v>126</v>
          </cell>
          <cell r="D6658" t="str">
            <v xml:space="preserve">HARWICH                      </v>
          </cell>
          <cell r="E6658">
            <v>0</v>
          </cell>
          <cell r="G6658">
            <v>8380</v>
          </cell>
          <cell r="H6658" t="str">
            <v>Instructional Coordinators and Team Leaders (2315)</v>
          </cell>
          <cell r="I6658">
            <v>21411</v>
          </cell>
          <cell r="J6658">
            <v>0</v>
          </cell>
          <cell r="K6658">
            <v>21411</v>
          </cell>
          <cell r="L6658">
            <v>9.4338803773746024E-2</v>
          </cell>
          <cell r="M6658">
            <v>16.19346543639389</v>
          </cell>
        </row>
        <row r="6659">
          <cell r="A6659">
            <v>6657</v>
          </cell>
          <cell r="B6659">
            <v>21</v>
          </cell>
          <cell r="C6659">
            <v>126</v>
          </cell>
          <cell r="D6659" t="str">
            <v xml:space="preserve">HARWICH                      </v>
          </cell>
          <cell r="E6659">
            <v>6</v>
          </cell>
          <cell r="F6659" t="str">
            <v>Classroom and Specialist Teachers</v>
          </cell>
          <cell r="I6659">
            <v>6353482</v>
          </cell>
          <cell r="J6659">
            <v>980053</v>
          </cell>
          <cell r="K6659">
            <v>7333535</v>
          </cell>
          <cell r="L6659">
            <v>32.312218921717736</v>
          </cell>
          <cell r="M6659">
            <v>5546.4642262895177</v>
          </cell>
        </row>
        <row r="6660">
          <cell r="A6660">
            <v>6658</v>
          </cell>
          <cell r="B6660">
            <v>22</v>
          </cell>
          <cell r="C6660">
            <v>126</v>
          </cell>
          <cell r="D6660" t="str">
            <v xml:space="preserve">HARWICH                      </v>
          </cell>
          <cell r="E6660">
            <v>0</v>
          </cell>
          <cell r="G6660">
            <v>8370</v>
          </cell>
          <cell r="H6660" t="str">
            <v>Teachers, Classroom (2305)</v>
          </cell>
          <cell r="I6660">
            <v>5377107</v>
          </cell>
          <cell r="J6660">
            <v>517044</v>
          </cell>
          <cell r="K6660">
            <v>5894151</v>
          </cell>
          <cell r="L6660">
            <v>25.970162748205542</v>
          </cell>
          <cell r="M6660">
            <v>4457.8361821207081</v>
          </cell>
        </row>
        <row r="6661">
          <cell r="A6661">
            <v>6659</v>
          </cell>
          <cell r="B6661">
            <v>23</v>
          </cell>
          <cell r="C6661">
            <v>126</v>
          </cell>
          <cell r="D6661" t="str">
            <v xml:space="preserve">HARWICH                      </v>
          </cell>
          <cell r="E6661">
            <v>0</v>
          </cell>
          <cell r="G6661">
            <v>8375</v>
          </cell>
          <cell r="H6661" t="str">
            <v>Teachers, Specialists  (2310)</v>
          </cell>
          <cell r="I6661">
            <v>976375</v>
          </cell>
          <cell r="J6661">
            <v>463009</v>
          </cell>
          <cell r="K6661">
            <v>1439384</v>
          </cell>
          <cell r="L6661">
            <v>6.3420561735121961</v>
          </cell>
          <cell r="M6661">
            <v>1088.6280441688095</v>
          </cell>
        </row>
        <row r="6662">
          <cell r="A6662">
            <v>6660</v>
          </cell>
          <cell r="B6662">
            <v>24</v>
          </cell>
          <cell r="C6662">
            <v>126</v>
          </cell>
          <cell r="D6662" t="str">
            <v xml:space="preserve">HARWICH                      </v>
          </cell>
          <cell r="E6662">
            <v>7</v>
          </cell>
          <cell r="F6662" t="str">
            <v>Other Teaching Services</v>
          </cell>
          <cell r="I6662">
            <v>1486746</v>
          </cell>
          <cell r="J6662">
            <v>598225</v>
          </cell>
          <cell r="K6662">
            <v>2084971</v>
          </cell>
          <cell r="L6662">
            <v>9.1865709234949797</v>
          </cell>
          <cell r="M6662">
            <v>1576.8953259718651</v>
          </cell>
        </row>
        <row r="6663">
          <cell r="A6663">
            <v>6661</v>
          </cell>
          <cell r="B6663">
            <v>25</v>
          </cell>
          <cell r="C6663">
            <v>126</v>
          </cell>
          <cell r="D6663" t="str">
            <v xml:space="preserve">HARWICH                      </v>
          </cell>
          <cell r="E6663">
            <v>0</v>
          </cell>
          <cell r="G6663">
            <v>8385</v>
          </cell>
          <cell r="H6663" t="str">
            <v>Medical/ Therapeutic Services (2320)</v>
          </cell>
          <cell r="I6663">
            <v>528074</v>
          </cell>
          <cell r="J6663">
            <v>53150</v>
          </cell>
          <cell r="K6663">
            <v>581224</v>
          </cell>
          <cell r="L6663">
            <v>2.5609255468960699</v>
          </cell>
          <cell r="M6663">
            <v>439.58856451368928</v>
          </cell>
        </row>
        <row r="6664">
          <cell r="A6664">
            <v>6662</v>
          </cell>
          <cell r="B6664">
            <v>26</v>
          </cell>
          <cell r="C6664">
            <v>126</v>
          </cell>
          <cell r="D6664" t="str">
            <v xml:space="preserve">HARWICH                      </v>
          </cell>
          <cell r="E6664">
            <v>0</v>
          </cell>
          <cell r="G6664">
            <v>8390</v>
          </cell>
          <cell r="H6664" t="str">
            <v>Substitute Teachers (2325)</v>
          </cell>
          <cell r="I6664">
            <v>163220</v>
          </cell>
          <cell r="J6664">
            <v>0</v>
          </cell>
          <cell r="K6664">
            <v>163220</v>
          </cell>
          <cell r="L6664">
            <v>0.71916209200648384</v>
          </cell>
          <cell r="M6664">
            <v>123.44577219785207</v>
          </cell>
        </row>
        <row r="6665">
          <cell r="A6665">
            <v>6663</v>
          </cell>
          <cell r="B6665">
            <v>27</v>
          </cell>
          <cell r="C6665">
            <v>126</v>
          </cell>
          <cell r="D6665" t="str">
            <v xml:space="preserve">HARWICH                      </v>
          </cell>
          <cell r="E6665">
            <v>0</v>
          </cell>
          <cell r="G6665">
            <v>8395</v>
          </cell>
          <cell r="H6665" t="str">
            <v>Non-Clerical Paraprofs./Instructional Assistants (2330)</v>
          </cell>
          <cell r="I6665">
            <v>570094</v>
          </cell>
          <cell r="J6665">
            <v>545075</v>
          </cell>
          <cell r="K6665">
            <v>1115169</v>
          </cell>
          <cell r="L6665">
            <v>4.9135355408698604</v>
          </cell>
          <cell r="M6665">
            <v>843.41930116472543</v>
          </cell>
        </row>
        <row r="6666">
          <cell r="A6666">
            <v>6664</v>
          </cell>
          <cell r="B6666">
            <v>28</v>
          </cell>
          <cell r="C6666">
            <v>126</v>
          </cell>
          <cell r="D6666" t="str">
            <v xml:space="preserve">HARWICH                      </v>
          </cell>
          <cell r="E6666">
            <v>0</v>
          </cell>
          <cell r="G6666">
            <v>8400</v>
          </cell>
          <cell r="H6666" t="str">
            <v>Librarians and Media Center Directors (2340)</v>
          </cell>
          <cell r="I6666">
            <v>225358</v>
          </cell>
          <cell r="J6666">
            <v>0</v>
          </cell>
          <cell r="K6666">
            <v>225358</v>
          </cell>
          <cell r="L6666">
            <v>0.99294774372256578</v>
          </cell>
          <cell r="M6666">
            <v>170.44168809559824</v>
          </cell>
        </row>
        <row r="6667">
          <cell r="A6667">
            <v>6665</v>
          </cell>
          <cell r="B6667">
            <v>29</v>
          </cell>
          <cell r="C6667">
            <v>126</v>
          </cell>
          <cell r="D6667" t="str">
            <v xml:space="preserve">HARWICH                      </v>
          </cell>
          <cell r="E6667">
            <v>8</v>
          </cell>
          <cell r="F6667" t="str">
            <v>Professional Development</v>
          </cell>
          <cell r="I6667">
            <v>177560</v>
          </cell>
          <cell r="J6667">
            <v>113765</v>
          </cell>
          <cell r="K6667">
            <v>291325</v>
          </cell>
          <cell r="L6667">
            <v>1.2836043159771406</v>
          </cell>
          <cell r="M6667">
            <v>220.33353501739523</v>
          </cell>
        </row>
        <row r="6668">
          <cell r="A6668">
            <v>6666</v>
          </cell>
          <cell r="B6668">
            <v>30</v>
          </cell>
          <cell r="C6668">
            <v>126</v>
          </cell>
          <cell r="D6668" t="str">
            <v xml:space="preserve">HARWICH                      </v>
          </cell>
          <cell r="E6668">
            <v>0</v>
          </cell>
          <cell r="G6668">
            <v>8405</v>
          </cell>
          <cell r="H6668" t="str">
            <v>Professional Development Leadership (2351)</v>
          </cell>
          <cell r="I6668">
            <v>16476</v>
          </cell>
          <cell r="J6668">
            <v>0</v>
          </cell>
          <cell r="K6668">
            <v>16476</v>
          </cell>
          <cell r="L6668">
            <v>7.2594747138211166E-2</v>
          </cell>
          <cell r="M6668">
            <v>12.461049765542278</v>
          </cell>
        </row>
        <row r="6669">
          <cell r="A6669">
            <v>6667</v>
          </cell>
          <cell r="B6669">
            <v>31</v>
          </cell>
          <cell r="C6669">
            <v>126</v>
          </cell>
          <cell r="D6669" t="str">
            <v xml:space="preserve">HARWICH                      </v>
          </cell>
          <cell r="E6669">
            <v>0</v>
          </cell>
          <cell r="G6669">
            <v>8410</v>
          </cell>
          <cell r="H6669" t="str">
            <v>Teacher/Instructional Staff-Professional Days (2353)</v>
          </cell>
          <cell r="I6669">
            <v>92744</v>
          </cell>
          <cell r="J6669">
            <v>0</v>
          </cell>
          <cell r="K6669">
            <v>92744</v>
          </cell>
          <cell r="L6669">
            <v>0.40863845767093088</v>
          </cell>
          <cell r="M6669">
            <v>70.143699894115869</v>
          </cell>
        </row>
        <row r="6670">
          <cell r="A6670">
            <v>6668</v>
          </cell>
          <cell r="B6670">
            <v>32</v>
          </cell>
          <cell r="C6670">
            <v>126</v>
          </cell>
          <cell r="D6670" t="str">
            <v xml:space="preserve">HARWICH                      </v>
          </cell>
          <cell r="E6670">
            <v>0</v>
          </cell>
          <cell r="G6670">
            <v>8415</v>
          </cell>
          <cell r="H6670" t="str">
            <v>Substitutes for Instructional Staff at Prof. Dev. (2355)</v>
          </cell>
          <cell r="I6670">
            <v>9170</v>
          </cell>
          <cell r="J6670">
            <v>0</v>
          </cell>
          <cell r="K6670">
            <v>9170</v>
          </cell>
          <cell r="L6670">
            <v>4.0403849918511557E-2</v>
          </cell>
          <cell r="M6670">
            <v>6.9354106791710786</v>
          </cell>
        </row>
        <row r="6671">
          <cell r="A6671">
            <v>6669</v>
          </cell>
          <cell r="B6671">
            <v>33</v>
          </cell>
          <cell r="C6671">
            <v>126</v>
          </cell>
          <cell r="D6671" t="str">
            <v xml:space="preserve">HARWICH                      </v>
          </cell>
          <cell r="E6671">
            <v>0</v>
          </cell>
          <cell r="G6671">
            <v>8420</v>
          </cell>
          <cell r="H6671" t="str">
            <v>Prof. Dev.  Stipends, Providers and Expenses (2357)</v>
          </cell>
          <cell r="I6671">
            <v>59170</v>
          </cell>
          <cell r="J6671">
            <v>113765</v>
          </cell>
          <cell r="K6671">
            <v>172935</v>
          </cell>
          <cell r="L6671">
            <v>0.7619672612494871</v>
          </cell>
          <cell r="M6671">
            <v>130.79337467856601</v>
          </cell>
        </row>
        <row r="6672">
          <cell r="A6672">
            <v>6670</v>
          </cell>
          <cell r="B6672">
            <v>34</v>
          </cell>
          <cell r="C6672">
            <v>126</v>
          </cell>
          <cell r="D6672" t="str">
            <v xml:space="preserve">HARWICH                      </v>
          </cell>
          <cell r="E6672">
            <v>9</v>
          </cell>
          <cell r="F6672" t="str">
            <v>Instructional Materials, Equipment and Technology</v>
          </cell>
          <cell r="I6672">
            <v>358021</v>
          </cell>
          <cell r="J6672">
            <v>157759</v>
          </cell>
          <cell r="K6672">
            <v>515780</v>
          </cell>
          <cell r="L6672">
            <v>2.2725733599749063</v>
          </cell>
          <cell r="M6672">
            <v>390.09227045832699</v>
          </cell>
        </row>
        <row r="6673">
          <cell r="A6673">
            <v>6671</v>
          </cell>
          <cell r="B6673">
            <v>35</v>
          </cell>
          <cell r="C6673">
            <v>126</v>
          </cell>
          <cell r="D6673" t="str">
            <v xml:space="preserve">HARWICH                      </v>
          </cell>
          <cell r="E6673">
            <v>0</v>
          </cell>
          <cell r="G6673">
            <v>8425</v>
          </cell>
          <cell r="H6673" t="str">
            <v>Textbooks &amp; Related Software/Media/Materials (2410)</v>
          </cell>
          <cell r="I6673">
            <v>32864</v>
          </cell>
          <cell r="J6673">
            <v>32</v>
          </cell>
          <cell r="K6673">
            <v>32896</v>
          </cell>
          <cell r="L6673">
            <v>0.1449427532082177</v>
          </cell>
          <cell r="M6673">
            <v>24.879745878081984</v>
          </cell>
        </row>
        <row r="6674">
          <cell r="A6674">
            <v>6672</v>
          </cell>
          <cell r="B6674">
            <v>36</v>
          </cell>
          <cell r="C6674">
            <v>126</v>
          </cell>
          <cell r="D6674" t="str">
            <v xml:space="preserve">HARWICH                      </v>
          </cell>
          <cell r="E6674">
            <v>0</v>
          </cell>
          <cell r="G6674">
            <v>8430</v>
          </cell>
          <cell r="H6674" t="str">
            <v>Other Instructional Materials (2415)</v>
          </cell>
          <cell r="I6674">
            <v>19363</v>
          </cell>
          <cell r="J6674">
            <v>50609</v>
          </cell>
          <cell r="K6674">
            <v>69972</v>
          </cell>
          <cell r="L6674">
            <v>0.30830296472171109</v>
          </cell>
          <cell r="M6674">
            <v>52.920889426713053</v>
          </cell>
        </row>
        <row r="6675">
          <cell r="A6675">
            <v>6673</v>
          </cell>
          <cell r="B6675">
            <v>37</v>
          </cell>
          <cell r="C6675">
            <v>126</v>
          </cell>
          <cell r="D6675" t="str">
            <v xml:space="preserve">HARWICH                      </v>
          </cell>
          <cell r="E6675">
            <v>0</v>
          </cell>
          <cell r="G6675">
            <v>8435</v>
          </cell>
          <cell r="H6675" t="str">
            <v>Instructional Equipment (2420)</v>
          </cell>
          <cell r="I6675">
            <v>33689</v>
          </cell>
          <cell r="J6675">
            <v>20474</v>
          </cell>
          <cell r="K6675">
            <v>54163</v>
          </cell>
          <cell r="L6675">
            <v>0.23864707994943746</v>
          </cell>
          <cell r="M6675">
            <v>40.964301921040686</v>
          </cell>
        </row>
        <row r="6676">
          <cell r="A6676">
            <v>6674</v>
          </cell>
          <cell r="B6676">
            <v>38</v>
          </cell>
          <cell r="C6676">
            <v>126</v>
          </cell>
          <cell r="D6676" t="str">
            <v xml:space="preserve">HARWICH                      </v>
          </cell>
          <cell r="E6676">
            <v>0</v>
          </cell>
          <cell r="G6676">
            <v>8440</v>
          </cell>
          <cell r="H6676" t="str">
            <v>General Supplies (2430)</v>
          </cell>
          <cell r="I6676">
            <v>266199</v>
          </cell>
          <cell r="J6676">
            <v>0</v>
          </cell>
          <cell r="K6676">
            <v>266199</v>
          </cell>
          <cell r="L6676">
            <v>1.1728968859823183</v>
          </cell>
          <cell r="M6676">
            <v>201.33035849342005</v>
          </cell>
        </row>
        <row r="6677">
          <cell r="A6677">
            <v>6675</v>
          </cell>
          <cell r="B6677">
            <v>39</v>
          </cell>
          <cell r="C6677">
            <v>126</v>
          </cell>
          <cell r="D6677" t="str">
            <v xml:space="preserve">HARWICH                      </v>
          </cell>
          <cell r="E6677">
            <v>0</v>
          </cell>
          <cell r="G6677">
            <v>8445</v>
          </cell>
          <cell r="H6677" t="str">
            <v>Other Instructional Services (2440)</v>
          </cell>
          <cell r="I6677">
            <v>0</v>
          </cell>
          <cell r="J6677">
            <v>7034</v>
          </cell>
          <cell r="K6677">
            <v>7034</v>
          </cell>
          <cell r="L6677">
            <v>3.0992440602705597E-2</v>
          </cell>
          <cell r="M6677">
            <v>5.3199213432158521</v>
          </cell>
        </row>
        <row r="6678">
          <cell r="A6678">
            <v>6676</v>
          </cell>
          <cell r="B6678">
            <v>40</v>
          </cell>
          <cell r="C6678">
            <v>126</v>
          </cell>
          <cell r="D6678" t="str">
            <v xml:space="preserve">HARWICH                      </v>
          </cell>
          <cell r="E6678">
            <v>0</v>
          </cell>
          <cell r="G6678">
            <v>8450</v>
          </cell>
          <cell r="H6678" t="str">
            <v>Classroom Instructional Technology (2451)</v>
          </cell>
          <cell r="I6678">
            <v>1344</v>
          </cell>
          <cell r="J6678">
            <v>79610</v>
          </cell>
          <cell r="K6678">
            <v>80954</v>
          </cell>
          <cell r="L6678">
            <v>0.35669065063284455</v>
          </cell>
          <cell r="M6678">
            <v>61.226743306610196</v>
          </cell>
        </row>
        <row r="6679">
          <cell r="A6679">
            <v>6677</v>
          </cell>
          <cell r="B6679">
            <v>41</v>
          </cell>
          <cell r="C6679">
            <v>126</v>
          </cell>
          <cell r="D6679" t="str">
            <v xml:space="preserve">HARWICH                      </v>
          </cell>
          <cell r="E6679">
            <v>0</v>
          </cell>
          <cell r="G6679">
            <v>8455</v>
          </cell>
          <cell r="H6679" t="str">
            <v>Other Instructional Hardware  (2453)</v>
          </cell>
          <cell r="I6679">
            <v>4562</v>
          </cell>
          <cell r="J6679">
            <v>0</v>
          </cell>
          <cell r="K6679">
            <v>4562</v>
          </cell>
          <cell r="L6679">
            <v>2.0100584877671728E-2</v>
          </cell>
          <cell r="M6679">
            <v>3.4503100892451974</v>
          </cell>
        </row>
        <row r="6680">
          <cell r="A6680">
            <v>6678</v>
          </cell>
          <cell r="B6680">
            <v>42</v>
          </cell>
          <cell r="C6680">
            <v>126</v>
          </cell>
          <cell r="D6680" t="str">
            <v xml:space="preserve">HARWICH                      </v>
          </cell>
          <cell r="E6680">
            <v>0</v>
          </cell>
          <cell r="G6680">
            <v>8460</v>
          </cell>
          <cell r="H6680" t="str">
            <v>Instructional Software (2455)</v>
          </cell>
          <cell r="I6680">
            <v>0</v>
          </cell>
          <cell r="J6680">
            <v>0</v>
          </cell>
          <cell r="K6680">
            <v>0</v>
          </cell>
          <cell r="L6680">
            <v>0</v>
          </cell>
          <cell r="M6680">
            <v>0</v>
          </cell>
        </row>
        <row r="6681">
          <cell r="A6681">
            <v>6679</v>
          </cell>
          <cell r="B6681">
            <v>43</v>
          </cell>
          <cell r="C6681">
            <v>126</v>
          </cell>
          <cell r="D6681" t="str">
            <v xml:space="preserve">HARWICH                      </v>
          </cell>
          <cell r="E6681">
            <v>10</v>
          </cell>
          <cell r="F6681" t="str">
            <v>Guidance, Counseling and Testing</v>
          </cell>
          <cell r="I6681">
            <v>406231</v>
          </cell>
          <cell r="J6681">
            <v>0</v>
          </cell>
          <cell r="K6681">
            <v>406231</v>
          </cell>
          <cell r="L6681">
            <v>1.789890551390062</v>
          </cell>
          <cell r="M6681">
            <v>307.23869308727876</v>
          </cell>
        </row>
        <row r="6682">
          <cell r="A6682">
            <v>6680</v>
          </cell>
          <cell r="B6682">
            <v>44</v>
          </cell>
          <cell r="C6682">
            <v>126</v>
          </cell>
          <cell r="D6682" t="str">
            <v xml:space="preserve">HARWICH                      </v>
          </cell>
          <cell r="E6682">
            <v>0</v>
          </cell>
          <cell r="G6682">
            <v>8465</v>
          </cell>
          <cell r="H6682" t="str">
            <v>Guidance and Adjustment Counselors (2710)</v>
          </cell>
          <cell r="I6682">
            <v>246758</v>
          </cell>
          <cell r="J6682">
            <v>0</v>
          </cell>
          <cell r="K6682">
            <v>246758</v>
          </cell>
          <cell r="L6682">
            <v>1.0872380805007715</v>
          </cell>
          <cell r="M6682">
            <v>186.62683406443804</v>
          </cell>
        </row>
        <row r="6683">
          <cell r="A6683">
            <v>6681</v>
          </cell>
          <cell r="B6683">
            <v>45</v>
          </cell>
          <cell r="C6683">
            <v>126</v>
          </cell>
          <cell r="D6683" t="str">
            <v xml:space="preserve">HARWICH                      </v>
          </cell>
          <cell r="E6683">
            <v>0</v>
          </cell>
          <cell r="G6683">
            <v>8470</v>
          </cell>
          <cell r="H6683" t="str">
            <v>Testing and Assessment (2720)</v>
          </cell>
          <cell r="I6683">
            <v>250</v>
          </cell>
          <cell r="J6683">
            <v>0</v>
          </cell>
          <cell r="K6683">
            <v>250</v>
          </cell>
          <cell r="L6683">
            <v>1.1015226259136193E-3</v>
          </cell>
          <cell r="M6683">
            <v>0.18907880804719407</v>
          </cell>
        </row>
        <row r="6684">
          <cell r="A6684">
            <v>6682</v>
          </cell>
          <cell r="B6684">
            <v>46</v>
          </cell>
          <cell r="C6684">
            <v>126</v>
          </cell>
          <cell r="D6684" t="str">
            <v xml:space="preserve">HARWICH                      </v>
          </cell>
          <cell r="E6684">
            <v>0</v>
          </cell>
          <cell r="G6684">
            <v>8475</v>
          </cell>
          <cell r="H6684" t="str">
            <v>Psychological Services (2800)</v>
          </cell>
          <cell r="I6684">
            <v>159223</v>
          </cell>
          <cell r="J6684">
            <v>0</v>
          </cell>
          <cell r="K6684">
            <v>159223</v>
          </cell>
          <cell r="L6684">
            <v>0.70155094826337683</v>
          </cell>
          <cell r="M6684">
            <v>120.42278021479352</v>
          </cell>
        </row>
        <row r="6685">
          <cell r="A6685">
            <v>6683</v>
          </cell>
          <cell r="B6685">
            <v>47</v>
          </cell>
          <cell r="C6685">
            <v>126</v>
          </cell>
          <cell r="D6685" t="str">
            <v xml:space="preserve">HARWICH                      </v>
          </cell>
          <cell r="E6685">
            <v>11</v>
          </cell>
          <cell r="F6685" t="str">
            <v>Pupil Services</v>
          </cell>
          <cell r="I6685">
            <v>1425912</v>
          </cell>
          <cell r="J6685">
            <v>389300</v>
          </cell>
          <cell r="K6685">
            <v>1815212</v>
          </cell>
          <cell r="L6685">
            <v>7.9979883553196514</v>
          </cell>
          <cell r="M6685">
            <v>1372.8724852518528</v>
          </cell>
        </row>
        <row r="6686">
          <cell r="A6686">
            <v>6684</v>
          </cell>
          <cell r="B6686">
            <v>48</v>
          </cell>
          <cell r="C6686">
            <v>126</v>
          </cell>
          <cell r="D6686" t="str">
            <v xml:space="preserve">HARWICH                      </v>
          </cell>
          <cell r="E6686">
            <v>0</v>
          </cell>
          <cell r="G6686">
            <v>8485</v>
          </cell>
          <cell r="H6686" t="str">
            <v>Attendance and Parent Liaison Services (3100)</v>
          </cell>
          <cell r="I6686">
            <v>0</v>
          </cell>
          <cell r="J6686">
            <v>0</v>
          </cell>
          <cell r="K6686">
            <v>0</v>
          </cell>
          <cell r="L6686">
            <v>0</v>
          </cell>
          <cell r="M6686">
            <v>0</v>
          </cell>
        </row>
        <row r="6687">
          <cell r="A6687">
            <v>6685</v>
          </cell>
          <cell r="B6687">
            <v>49</v>
          </cell>
          <cell r="C6687">
            <v>126</v>
          </cell>
          <cell r="D6687" t="str">
            <v xml:space="preserve">HARWICH                      </v>
          </cell>
          <cell r="E6687">
            <v>0</v>
          </cell>
          <cell r="G6687">
            <v>8490</v>
          </cell>
          <cell r="H6687" t="str">
            <v>Medical/Health Services (3200)</v>
          </cell>
          <cell r="I6687">
            <v>220192</v>
          </cell>
          <cell r="J6687">
            <v>40561</v>
          </cell>
          <cell r="K6687">
            <v>260753</v>
          </cell>
          <cell r="L6687">
            <v>1.148901317099416</v>
          </cell>
          <cell r="M6687">
            <v>197.21146573891997</v>
          </cell>
        </row>
        <row r="6688">
          <cell r="A6688">
            <v>6686</v>
          </cell>
          <cell r="B6688">
            <v>50</v>
          </cell>
          <cell r="C6688">
            <v>126</v>
          </cell>
          <cell r="D6688" t="str">
            <v xml:space="preserve">HARWICH                      </v>
          </cell>
          <cell r="E6688">
            <v>0</v>
          </cell>
          <cell r="G6688">
            <v>8495</v>
          </cell>
          <cell r="H6688" t="str">
            <v>In-District Transportation (3300)</v>
          </cell>
          <cell r="I6688">
            <v>832332</v>
          </cell>
          <cell r="J6688">
            <v>600</v>
          </cell>
          <cell r="K6688">
            <v>832932</v>
          </cell>
          <cell r="L6688">
            <v>3.6699737753899311</v>
          </cell>
          <cell r="M6688">
            <v>629.95915897746181</v>
          </cell>
        </row>
        <row r="6689">
          <cell r="A6689">
            <v>6687</v>
          </cell>
          <cell r="B6689">
            <v>51</v>
          </cell>
          <cell r="C6689">
            <v>126</v>
          </cell>
          <cell r="D6689" t="str">
            <v xml:space="preserve">HARWICH                      </v>
          </cell>
          <cell r="E6689">
            <v>0</v>
          </cell>
          <cell r="G6689">
            <v>8500</v>
          </cell>
          <cell r="H6689" t="str">
            <v>Food Salaries and Other Expenses (3400)</v>
          </cell>
          <cell r="I6689">
            <v>0</v>
          </cell>
          <cell r="J6689">
            <v>328565</v>
          </cell>
          <cell r="K6689">
            <v>328565</v>
          </cell>
          <cell r="L6689">
            <v>1.4476871263332334</v>
          </cell>
          <cell r="M6689">
            <v>248.49871426410527</v>
          </cell>
        </row>
        <row r="6690">
          <cell r="A6690">
            <v>6688</v>
          </cell>
          <cell r="B6690">
            <v>52</v>
          </cell>
          <cell r="C6690">
            <v>126</v>
          </cell>
          <cell r="D6690" t="str">
            <v xml:space="preserve">HARWICH                      </v>
          </cell>
          <cell r="E6690">
            <v>0</v>
          </cell>
          <cell r="G6690">
            <v>8505</v>
          </cell>
          <cell r="H6690" t="str">
            <v>Athletics (3510)</v>
          </cell>
          <cell r="I6690">
            <v>303323</v>
          </cell>
          <cell r="J6690">
            <v>6499</v>
          </cell>
          <cell r="K6690">
            <v>309822</v>
          </cell>
          <cell r="L6690">
            <v>1.3651037720232375</v>
          </cell>
          <cell r="M6690">
            <v>234.32309786719102</v>
          </cell>
        </row>
        <row r="6691">
          <cell r="A6691">
            <v>6689</v>
          </cell>
          <cell r="B6691">
            <v>53</v>
          </cell>
          <cell r="C6691">
            <v>126</v>
          </cell>
          <cell r="D6691" t="str">
            <v xml:space="preserve">HARWICH                      </v>
          </cell>
          <cell r="E6691">
            <v>0</v>
          </cell>
          <cell r="G6691">
            <v>8510</v>
          </cell>
          <cell r="H6691" t="str">
            <v>Other Student Body Activities (3520)</v>
          </cell>
          <cell r="I6691">
            <v>70065</v>
          </cell>
          <cell r="J6691">
            <v>13075</v>
          </cell>
          <cell r="K6691">
            <v>83140</v>
          </cell>
          <cell r="L6691">
            <v>0.36632236447383326</v>
          </cell>
          <cell r="M6691">
            <v>62.880048404174858</v>
          </cell>
        </row>
        <row r="6692">
          <cell r="A6692">
            <v>6690</v>
          </cell>
          <cell r="B6692">
            <v>54</v>
          </cell>
          <cell r="C6692">
            <v>126</v>
          </cell>
          <cell r="D6692" t="str">
            <v xml:space="preserve">HARWICH                      </v>
          </cell>
          <cell r="E6692">
            <v>0</v>
          </cell>
          <cell r="G6692">
            <v>8515</v>
          </cell>
          <cell r="H6692" t="str">
            <v>School Security  (3600)</v>
          </cell>
          <cell r="I6692">
            <v>0</v>
          </cell>
          <cell r="J6692">
            <v>0</v>
          </cell>
          <cell r="K6692">
            <v>0</v>
          </cell>
          <cell r="L6692">
            <v>0</v>
          </cell>
          <cell r="M6692">
            <v>0</v>
          </cell>
        </row>
        <row r="6693">
          <cell r="A6693">
            <v>6691</v>
          </cell>
          <cell r="B6693">
            <v>55</v>
          </cell>
          <cell r="C6693">
            <v>126</v>
          </cell>
          <cell r="D6693" t="str">
            <v xml:space="preserve">HARWICH                      </v>
          </cell>
          <cell r="E6693">
            <v>12</v>
          </cell>
          <cell r="F6693" t="str">
            <v>Operations and Maintenance</v>
          </cell>
          <cell r="I6693">
            <v>1856819</v>
          </cell>
          <cell r="J6693">
            <v>0</v>
          </cell>
          <cell r="K6693">
            <v>1856819</v>
          </cell>
          <cell r="L6693">
            <v>8.1813125629052035</v>
          </cell>
          <cell r="M6693">
            <v>1404.3404931175314</v>
          </cell>
        </row>
        <row r="6694">
          <cell r="A6694">
            <v>6692</v>
          </cell>
          <cell r="B6694">
            <v>56</v>
          </cell>
          <cell r="C6694">
            <v>126</v>
          </cell>
          <cell r="D6694" t="str">
            <v xml:space="preserve">HARWICH                      </v>
          </cell>
          <cell r="E6694">
            <v>0</v>
          </cell>
          <cell r="G6694">
            <v>8520</v>
          </cell>
          <cell r="H6694" t="str">
            <v>Custodial Services (4110)</v>
          </cell>
          <cell r="I6694">
            <v>634814</v>
          </cell>
          <cell r="J6694">
            <v>0</v>
          </cell>
          <cell r="K6694">
            <v>634814</v>
          </cell>
          <cell r="L6694">
            <v>2.7970479369869135</v>
          </cell>
          <cell r="M6694">
            <v>480.11949780668579</v>
          </cell>
        </row>
        <row r="6695">
          <cell r="A6695">
            <v>6693</v>
          </cell>
          <cell r="B6695">
            <v>57</v>
          </cell>
          <cell r="C6695">
            <v>126</v>
          </cell>
          <cell r="D6695" t="str">
            <v xml:space="preserve">HARWICH                      </v>
          </cell>
          <cell r="E6695">
            <v>0</v>
          </cell>
          <cell r="G6695">
            <v>8525</v>
          </cell>
          <cell r="H6695" t="str">
            <v>Heating of Buildings (4120)</v>
          </cell>
          <cell r="I6695">
            <v>281427</v>
          </cell>
          <cell r="J6695">
            <v>0</v>
          </cell>
          <cell r="K6695">
            <v>281427</v>
          </cell>
          <cell r="L6695">
            <v>1.2399928321719687</v>
          </cell>
          <cell r="M6695">
            <v>212.84752684919073</v>
          </cell>
        </row>
        <row r="6696">
          <cell r="A6696">
            <v>6694</v>
          </cell>
          <cell r="B6696">
            <v>58</v>
          </cell>
          <cell r="C6696">
            <v>126</v>
          </cell>
          <cell r="D6696" t="str">
            <v xml:space="preserve">HARWICH                      </v>
          </cell>
          <cell r="E6696">
            <v>0</v>
          </cell>
          <cell r="G6696">
            <v>8530</v>
          </cell>
          <cell r="H6696" t="str">
            <v>Utility Services (4130)</v>
          </cell>
          <cell r="I6696">
            <v>342223</v>
          </cell>
          <cell r="J6696">
            <v>0</v>
          </cell>
          <cell r="K6696">
            <v>342223</v>
          </cell>
          <cell r="L6696">
            <v>1.5078655104321463</v>
          </cell>
          <cell r="M6696">
            <v>258.82846770533956</v>
          </cell>
        </row>
        <row r="6697">
          <cell r="A6697">
            <v>6695</v>
          </cell>
          <cell r="B6697">
            <v>59</v>
          </cell>
          <cell r="C6697">
            <v>126</v>
          </cell>
          <cell r="D6697" t="str">
            <v xml:space="preserve">HARWICH                      </v>
          </cell>
          <cell r="E6697">
            <v>0</v>
          </cell>
          <cell r="G6697">
            <v>8535</v>
          </cell>
          <cell r="H6697" t="str">
            <v>Maintenance of Grounds (4210)</v>
          </cell>
          <cell r="I6697">
            <v>0</v>
          </cell>
          <cell r="J6697">
            <v>0</v>
          </cell>
          <cell r="K6697">
            <v>0</v>
          </cell>
          <cell r="L6697">
            <v>0</v>
          </cell>
          <cell r="M6697">
            <v>0</v>
          </cell>
        </row>
        <row r="6698">
          <cell r="A6698">
            <v>6696</v>
          </cell>
          <cell r="B6698">
            <v>60</v>
          </cell>
          <cell r="C6698">
            <v>126</v>
          </cell>
          <cell r="D6698" t="str">
            <v xml:space="preserve">HARWICH                      </v>
          </cell>
          <cell r="E6698">
            <v>0</v>
          </cell>
          <cell r="G6698">
            <v>8540</v>
          </cell>
          <cell r="H6698" t="str">
            <v>Maintenance of Buildings (4220)</v>
          </cell>
          <cell r="I6698">
            <v>435052</v>
          </cell>
          <cell r="J6698">
            <v>0</v>
          </cell>
          <cell r="K6698">
            <v>435052</v>
          </cell>
          <cell r="L6698">
            <v>1.9168784857958878</v>
          </cell>
          <cell r="M6698">
            <v>329.03645439419148</v>
          </cell>
        </row>
        <row r="6699">
          <cell r="A6699">
            <v>6697</v>
          </cell>
          <cell r="B6699">
            <v>61</v>
          </cell>
          <cell r="C6699">
            <v>126</v>
          </cell>
          <cell r="D6699" t="str">
            <v xml:space="preserve">HARWICH                      </v>
          </cell>
          <cell r="E6699">
            <v>0</v>
          </cell>
          <cell r="G6699">
            <v>8545</v>
          </cell>
          <cell r="H6699" t="str">
            <v>Building Security System (4225)</v>
          </cell>
          <cell r="I6699">
            <v>0</v>
          </cell>
          <cell r="J6699">
            <v>0</v>
          </cell>
          <cell r="K6699">
            <v>0</v>
          </cell>
          <cell r="L6699">
            <v>0</v>
          </cell>
          <cell r="M6699">
            <v>0</v>
          </cell>
        </row>
        <row r="6700">
          <cell r="A6700">
            <v>6698</v>
          </cell>
          <cell r="B6700">
            <v>62</v>
          </cell>
          <cell r="C6700">
            <v>126</v>
          </cell>
          <cell r="D6700" t="str">
            <v xml:space="preserve">HARWICH                      </v>
          </cell>
          <cell r="E6700">
            <v>0</v>
          </cell>
          <cell r="G6700">
            <v>8550</v>
          </cell>
          <cell r="H6700" t="str">
            <v>Maintenance of Equipment (4230)</v>
          </cell>
          <cell r="I6700">
            <v>57257</v>
          </cell>
          <cell r="J6700">
            <v>0</v>
          </cell>
          <cell r="K6700">
            <v>57257</v>
          </cell>
          <cell r="L6700">
            <v>0.25227952396774445</v>
          </cell>
          <cell r="M6700">
            <v>43.30434124943276</v>
          </cell>
        </row>
        <row r="6701">
          <cell r="A6701">
            <v>6699</v>
          </cell>
          <cell r="B6701">
            <v>63</v>
          </cell>
          <cell r="C6701">
            <v>126</v>
          </cell>
          <cell r="D6701" t="str">
            <v xml:space="preserve">HARWICH                      </v>
          </cell>
          <cell r="E6701">
            <v>0</v>
          </cell>
          <cell r="G6701">
            <v>8555</v>
          </cell>
          <cell r="H6701" t="str">
            <v xml:space="preserve">Extraordinary Maintenance (4300)   </v>
          </cell>
          <cell r="I6701">
            <v>89508</v>
          </cell>
          <cell r="J6701">
            <v>0</v>
          </cell>
          <cell r="K6701">
            <v>89508</v>
          </cell>
          <cell r="L6701">
            <v>0.39438034880110495</v>
          </cell>
          <cell r="M6701">
            <v>67.696263802752981</v>
          </cell>
        </row>
        <row r="6702">
          <cell r="A6702">
            <v>6700</v>
          </cell>
          <cell r="B6702">
            <v>64</v>
          </cell>
          <cell r="C6702">
            <v>126</v>
          </cell>
          <cell r="D6702" t="str">
            <v xml:space="preserve">HARWICH                      </v>
          </cell>
          <cell r="E6702">
            <v>0</v>
          </cell>
          <cell r="G6702">
            <v>8560</v>
          </cell>
          <cell r="H6702" t="str">
            <v>Networking and Telecommunications (4400)</v>
          </cell>
          <cell r="I6702">
            <v>16538</v>
          </cell>
          <cell r="J6702">
            <v>0</v>
          </cell>
          <cell r="K6702">
            <v>16538</v>
          </cell>
          <cell r="L6702">
            <v>7.2867924749437749E-2</v>
          </cell>
          <cell r="M6702">
            <v>12.507941309937982</v>
          </cell>
        </row>
        <row r="6703">
          <cell r="A6703">
            <v>6701</v>
          </cell>
          <cell r="B6703">
            <v>65</v>
          </cell>
          <cell r="C6703">
            <v>126</v>
          </cell>
          <cell r="D6703" t="str">
            <v xml:space="preserve">HARWICH                      </v>
          </cell>
          <cell r="E6703">
            <v>0</v>
          </cell>
          <cell r="G6703">
            <v>8565</v>
          </cell>
          <cell r="H6703" t="str">
            <v>Technology Maintenance (4450)</v>
          </cell>
          <cell r="I6703">
            <v>0</v>
          </cell>
          <cell r="J6703">
            <v>0</v>
          </cell>
          <cell r="K6703">
            <v>0</v>
          </cell>
          <cell r="L6703">
            <v>0</v>
          </cell>
          <cell r="M6703">
            <v>0</v>
          </cell>
        </row>
        <row r="6704">
          <cell r="A6704">
            <v>6702</v>
          </cell>
          <cell r="B6704">
            <v>66</v>
          </cell>
          <cell r="C6704">
            <v>126</v>
          </cell>
          <cell r="D6704" t="str">
            <v xml:space="preserve">HARWICH                      </v>
          </cell>
          <cell r="E6704">
            <v>13</v>
          </cell>
          <cell r="F6704" t="str">
            <v>Insurance, Retirement Programs and Other</v>
          </cell>
          <cell r="I6704">
            <v>3735389</v>
          </cell>
          <cell r="J6704">
            <v>0</v>
          </cell>
          <cell r="K6704">
            <v>3735389</v>
          </cell>
          <cell r="L6704">
            <v>16.458462000355397</v>
          </cell>
          <cell r="M6704">
            <v>2825.1315988504007</v>
          </cell>
        </row>
        <row r="6705">
          <cell r="A6705">
            <v>6703</v>
          </cell>
          <cell r="B6705">
            <v>67</v>
          </cell>
          <cell r="C6705">
            <v>126</v>
          </cell>
          <cell r="D6705" t="str">
            <v xml:space="preserve">HARWICH                      </v>
          </cell>
          <cell r="E6705">
            <v>0</v>
          </cell>
          <cell r="G6705">
            <v>8570</v>
          </cell>
          <cell r="H6705" t="str">
            <v>Employer Retirement Contributions (5100)</v>
          </cell>
          <cell r="I6705">
            <v>332138</v>
          </cell>
          <cell r="J6705">
            <v>0</v>
          </cell>
          <cell r="K6705">
            <v>332138</v>
          </cell>
          <cell r="L6705">
            <v>1.4634300877027908</v>
          </cell>
          <cell r="M6705">
            <v>251.20102858871576</v>
          </cell>
        </row>
        <row r="6706">
          <cell r="A6706">
            <v>6704</v>
          </cell>
          <cell r="B6706">
            <v>68</v>
          </cell>
          <cell r="C6706">
            <v>126</v>
          </cell>
          <cell r="D6706" t="str">
            <v xml:space="preserve">HARWICH                      </v>
          </cell>
          <cell r="E6706">
            <v>0</v>
          </cell>
          <cell r="G6706">
            <v>8575</v>
          </cell>
          <cell r="H6706" t="str">
            <v>Insurance for Active Employees (5200)</v>
          </cell>
          <cell r="I6706">
            <v>3265443</v>
          </cell>
          <cell r="J6706">
            <v>0</v>
          </cell>
          <cell r="K6706">
            <v>3265443</v>
          </cell>
          <cell r="L6706">
            <v>14.387837392524988</v>
          </cell>
          <cell r="M6706">
            <v>2469.704280744214</v>
          </cell>
        </row>
        <row r="6707">
          <cell r="A6707">
            <v>6705</v>
          </cell>
          <cell r="B6707">
            <v>69</v>
          </cell>
          <cell r="C6707">
            <v>126</v>
          </cell>
          <cell r="D6707" t="str">
            <v xml:space="preserve">HARWICH                      </v>
          </cell>
          <cell r="E6707">
            <v>0</v>
          </cell>
          <cell r="G6707">
            <v>8580</v>
          </cell>
          <cell r="H6707" t="str">
            <v>Insurance for Retired School Employees (5250)</v>
          </cell>
          <cell r="I6707">
            <v>0</v>
          </cell>
          <cell r="J6707">
            <v>0</v>
          </cell>
          <cell r="K6707">
            <v>0</v>
          </cell>
          <cell r="L6707">
            <v>0</v>
          </cell>
          <cell r="M6707">
            <v>0</v>
          </cell>
        </row>
        <row r="6708">
          <cell r="A6708">
            <v>6706</v>
          </cell>
          <cell r="B6708">
            <v>70</v>
          </cell>
          <cell r="C6708">
            <v>126</v>
          </cell>
          <cell r="D6708" t="str">
            <v xml:space="preserve">HARWICH                      </v>
          </cell>
          <cell r="E6708">
            <v>0</v>
          </cell>
          <cell r="G6708">
            <v>8585</v>
          </cell>
          <cell r="H6708" t="str">
            <v>Other Non-Employee Insurance (5260)</v>
          </cell>
          <cell r="I6708">
            <v>103320</v>
          </cell>
          <cell r="J6708">
            <v>0</v>
          </cell>
          <cell r="K6708">
            <v>103320</v>
          </cell>
          <cell r="L6708">
            <v>0.45523727083758064</v>
          </cell>
          <cell r="M6708">
            <v>78.14248978974436</v>
          </cell>
        </row>
        <row r="6709">
          <cell r="A6709">
            <v>6707</v>
          </cell>
          <cell r="B6709">
            <v>71</v>
          </cell>
          <cell r="C6709">
            <v>126</v>
          </cell>
          <cell r="D6709" t="str">
            <v xml:space="preserve">HARWICH                      </v>
          </cell>
          <cell r="E6709">
            <v>0</v>
          </cell>
          <cell r="G6709">
            <v>8590</v>
          </cell>
          <cell r="H6709" t="str">
            <v xml:space="preserve">Rental Lease of Equipment (5300)   </v>
          </cell>
          <cell r="I6709">
            <v>34488</v>
          </cell>
          <cell r="J6709">
            <v>0</v>
          </cell>
          <cell r="K6709">
            <v>34488</v>
          </cell>
          <cell r="L6709">
            <v>0.15195724929003562</v>
          </cell>
          <cell r="M6709">
            <v>26.083799727726515</v>
          </cell>
        </row>
        <row r="6710">
          <cell r="A6710">
            <v>6708</v>
          </cell>
          <cell r="B6710">
            <v>72</v>
          </cell>
          <cell r="C6710">
            <v>126</v>
          </cell>
          <cell r="D6710" t="str">
            <v xml:space="preserve">HARWICH                      </v>
          </cell>
          <cell r="E6710">
            <v>0</v>
          </cell>
          <cell r="G6710">
            <v>8595</v>
          </cell>
          <cell r="H6710" t="str">
            <v>Rental Lease  of Buildings (5350)</v>
          </cell>
          <cell r="I6710">
            <v>0</v>
          </cell>
          <cell r="J6710">
            <v>0</v>
          </cell>
          <cell r="K6710">
            <v>0</v>
          </cell>
          <cell r="L6710">
            <v>0</v>
          </cell>
          <cell r="M6710">
            <v>0</v>
          </cell>
        </row>
        <row r="6711">
          <cell r="A6711">
            <v>6709</v>
          </cell>
          <cell r="B6711">
            <v>73</v>
          </cell>
          <cell r="C6711">
            <v>126</v>
          </cell>
          <cell r="D6711" t="str">
            <v xml:space="preserve">HARWICH                      </v>
          </cell>
          <cell r="E6711">
            <v>0</v>
          </cell>
          <cell r="G6711">
            <v>8600</v>
          </cell>
          <cell r="H6711" t="str">
            <v>Short Term Interest RAN's (5400)</v>
          </cell>
          <cell r="I6711">
            <v>0</v>
          </cell>
          <cell r="J6711">
            <v>0</v>
          </cell>
          <cell r="K6711">
            <v>0</v>
          </cell>
          <cell r="L6711">
            <v>0</v>
          </cell>
          <cell r="M6711">
            <v>0</v>
          </cell>
        </row>
        <row r="6712">
          <cell r="A6712">
            <v>6710</v>
          </cell>
          <cell r="B6712">
            <v>74</v>
          </cell>
          <cell r="C6712">
            <v>126</v>
          </cell>
          <cell r="D6712" t="str">
            <v xml:space="preserve">HARWICH                      </v>
          </cell>
          <cell r="E6712">
            <v>0</v>
          </cell>
          <cell r="G6712">
            <v>8610</v>
          </cell>
          <cell r="H6712" t="str">
            <v>Crossing Guards, Inspections, Bank Charges (5500)</v>
          </cell>
          <cell r="I6712">
            <v>0</v>
          </cell>
          <cell r="J6712">
            <v>0</v>
          </cell>
          <cell r="K6712">
            <v>0</v>
          </cell>
          <cell r="L6712">
            <v>0</v>
          </cell>
          <cell r="M6712">
            <v>0</v>
          </cell>
        </row>
        <row r="6713">
          <cell r="A6713">
            <v>6711</v>
          </cell>
          <cell r="B6713">
            <v>75</v>
          </cell>
          <cell r="C6713">
            <v>126</v>
          </cell>
          <cell r="D6713" t="str">
            <v xml:space="preserve">HARWICH                      </v>
          </cell>
          <cell r="E6713">
            <v>14</v>
          </cell>
          <cell r="F6713" t="str">
            <v xml:space="preserve">Payments To Out-Of-District Schools </v>
          </cell>
          <cell r="I6713">
            <v>2657627</v>
          </cell>
          <cell r="J6713">
            <v>0</v>
          </cell>
          <cell r="K6713">
            <v>2657627</v>
          </cell>
          <cell r="L6713">
            <v>11.709745086955738</v>
          </cell>
          <cell r="M6713">
            <v>11073.445833333333</v>
          </cell>
        </row>
        <row r="6714">
          <cell r="A6714">
            <v>6712</v>
          </cell>
          <cell r="B6714">
            <v>76</v>
          </cell>
          <cell r="C6714">
            <v>126</v>
          </cell>
          <cell r="D6714" t="str">
            <v xml:space="preserve">HARWICH                      </v>
          </cell>
          <cell r="E6714">
            <v>15</v>
          </cell>
          <cell r="F6714" t="str">
            <v>Tuition To Other Schools (9000)</v>
          </cell>
          <cell r="G6714" t="str">
            <v xml:space="preserve"> </v>
          </cell>
          <cell r="I6714">
            <v>2558827</v>
          </cell>
          <cell r="J6714">
            <v>0</v>
          </cell>
          <cell r="K6714">
            <v>2558827</v>
          </cell>
          <cell r="L6714">
            <v>11.274423345194675</v>
          </cell>
          <cell r="M6714">
            <v>10661.779166666667</v>
          </cell>
        </row>
        <row r="6715">
          <cell r="A6715">
            <v>6713</v>
          </cell>
          <cell r="B6715">
            <v>77</v>
          </cell>
          <cell r="C6715">
            <v>126</v>
          </cell>
          <cell r="D6715" t="str">
            <v xml:space="preserve">HARWICH                      </v>
          </cell>
          <cell r="E6715">
            <v>16</v>
          </cell>
          <cell r="F6715" t="str">
            <v>Out-of-District Transportation (3300)</v>
          </cell>
          <cell r="I6715">
            <v>98800</v>
          </cell>
          <cell r="K6715">
            <v>98800</v>
          </cell>
          <cell r="L6715">
            <v>0.43532174176106236</v>
          </cell>
          <cell r="M6715">
            <v>411.66666666666669</v>
          </cell>
        </row>
        <row r="6716">
          <cell r="A6716">
            <v>6714</v>
          </cell>
          <cell r="B6716">
            <v>78</v>
          </cell>
          <cell r="C6716">
            <v>126</v>
          </cell>
          <cell r="D6716" t="str">
            <v xml:space="preserve">HARWICH                      </v>
          </cell>
          <cell r="E6716">
            <v>17</v>
          </cell>
          <cell r="F6716" t="str">
            <v>TOTAL EXPENDITURES</v>
          </cell>
          <cell r="I6716">
            <v>20386086</v>
          </cell>
          <cell r="J6716">
            <v>2309771</v>
          </cell>
          <cell r="K6716">
            <v>22695857</v>
          </cell>
          <cell r="L6716">
            <v>99.999999999999957</v>
          </cell>
          <cell r="M6716">
            <v>14528.137882473435</v>
          </cell>
        </row>
        <row r="6717">
          <cell r="A6717">
            <v>6715</v>
          </cell>
          <cell r="B6717">
            <v>79</v>
          </cell>
          <cell r="C6717">
            <v>126</v>
          </cell>
          <cell r="D6717" t="str">
            <v xml:space="preserve">HARWICH                      </v>
          </cell>
          <cell r="E6717">
            <v>18</v>
          </cell>
          <cell r="F6717" t="str">
            <v>percentage of overall spending from the general fund</v>
          </cell>
          <cell r="I6717">
            <v>89.8229399312835</v>
          </cell>
        </row>
        <row r="6718">
          <cell r="A6718">
            <v>6716</v>
          </cell>
          <cell r="B6718">
            <v>1</v>
          </cell>
          <cell r="C6718">
            <v>127</v>
          </cell>
          <cell r="D6718" t="str">
            <v xml:space="preserve">HATFIELD                     </v>
          </cell>
          <cell r="E6718">
            <v>1</v>
          </cell>
          <cell r="F6718" t="str">
            <v>In-District FTE Average Membership</v>
          </cell>
          <cell r="G6718" t="str">
            <v xml:space="preserve"> </v>
          </cell>
        </row>
        <row r="6719">
          <cell r="A6719">
            <v>6717</v>
          </cell>
          <cell r="B6719">
            <v>2</v>
          </cell>
          <cell r="C6719">
            <v>127</v>
          </cell>
          <cell r="D6719" t="str">
            <v xml:space="preserve">HATFIELD                     </v>
          </cell>
          <cell r="E6719">
            <v>2</v>
          </cell>
          <cell r="F6719" t="str">
            <v>Out-of-District FTE Average Membership</v>
          </cell>
          <cell r="G6719" t="str">
            <v xml:space="preserve"> </v>
          </cell>
        </row>
        <row r="6720">
          <cell r="A6720">
            <v>6718</v>
          </cell>
          <cell r="B6720">
            <v>3</v>
          </cell>
          <cell r="C6720">
            <v>127</v>
          </cell>
          <cell r="D6720" t="str">
            <v xml:space="preserve">HATFIELD                     </v>
          </cell>
          <cell r="E6720">
            <v>3</v>
          </cell>
          <cell r="F6720" t="str">
            <v>Total FTE Average Membership</v>
          </cell>
          <cell r="G6720" t="str">
            <v xml:space="preserve"> </v>
          </cell>
        </row>
        <row r="6721">
          <cell r="A6721">
            <v>6719</v>
          </cell>
          <cell r="B6721">
            <v>4</v>
          </cell>
          <cell r="C6721">
            <v>127</v>
          </cell>
          <cell r="D6721" t="str">
            <v xml:space="preserve">HATFIELD                     </v>
          </cell>
          <cell r="E6721">
            <v>4</v>
          </cell>
          <cell r="F6721" t="str">
            <v>Administration</v>
          </cell>
          <cell r="G6721" t="str">
            <v xml:space="preserve"> </v>
          </cell>
          <cell r="I6721">
            <v>290541</v>
          </cell>
          <cell r="J6721">
            <v>0</v>
          </cell>
          <cell r="K6721">
            <v>290541</v>
          </cell>
          <cell r="L6721">
            <v>4.9001166586021512</v>
          </cell>
          <cell r="M6721">
            <v>622.81028938906752</v>
          </cell>
        </row>
        <row r="6722">
          <cell r="A6722">
            <v>6720</v>
          </cell>
          <cell r="B6722">
            <v>5</v>
          </cell>
          <cell r="C6722">
            <v>127</v>
          </cell>
          <cell r="D6722" t="str">
            <v xml:space="preserve">HATFIELD                     </v>
          </cell>
          <cell r="E6722">
            <v>0</v>
          </cell>
          <cell r="G6722">
            <v>8300</v>
          </cell>
          <cell r="H6722" t="str">
            <v>School Committee (1110)</v>
          </cell>
          <cell r="I6722">
            <v>8766</v>
          </cell>
          <cell r="J6722">
            <v>0</v>
          </cell>
          <cell r="K6722">
            <v>8766</v>
          </cell>
          <cell r="L6722">
            <v>0.14784289525163902</v>
          </cell>
          <cell r="M6722">
            <v>18.790996784565916</v>
          </cell>
        </row>
        <row r="6723">
          <cell r="A6723">
            <v>6721</v>
          </cell>
          <cell r="B6723">
            <v>6</v>
          </cell>
          <cell r="C6723">
            <v>127</v>
          </cell>
          <cell r="D6723" t="str">
            <v xml:space="preserve">HATFIELD                     </v>
          </cell>
          <cell r="E6723">
            <v>0</v>
          </cell>
          <cell r="G6723">
            <v>8305</v>
          </cell>
          <cell r="H6723" t="str">
            <v>Superintendent (1210)</v>
          </cell>
          <cell r="I6723">
            <v>169068</v>
          </cell>
          <cell r="J6723">
            <v>0</v>
          </cell>
          <cell r="K6723">
            <v>169068</v>
          </cell>
          <cell r="L6723">
            <v>2.8514148544836995</v>
          </cell>
          <cell r="M6723">
            <v>362.41800643086816</v>
          </cell>
        </row>
        <row r="6724">
          <cell r="A6724">
            <v>6722</v>
          </cell>
          <cell r="B6724">
            <v>7</v>
          </cell>
          <cell r="C6724">
            <v>127</v>
          </cell>
          <cell r="D6724" t="str">
            <v xml:space="preserve">HATFIELD                     </v>
          </cell>
          <cell r="E6724">
            <v>0</v>
          </cell>
          <cell r="G6724">
            <v>8310</v>
          </cell>
          <cell r="H6724" t="str">
            <v>Assistant Superintendents (1220)</v>
          </cell>
          <cell r="I6724">
            <v>0</v>
          </cell>
          <cell r="J6724">
            <v>0</v>
          </cell>
          <cell r="K6724">
            <v>0</v>
          </cell>
          <cell r="L6724">
            <v>0</v>
          </cell>
          <cell r="M6724">
            <v>0</v>
          </cell>
        </row>
        <row r="6725">
          <cell r="A6725">
            <v>6723</v>
          </cell>
          <cell r="B6725">
            <v>8</v>
          </cell>
          <cell r="C6725">
            <v>127</v>
          </cell>
          <cell r="D6725" t="str">
            <v xml:space="preserve">HATFIELD                     </v>
          </cell>
          <cell r="E6725">
            <v>0</v>
          </cell>
          <cell r="G6725">
            <v>8315</v>
          </cell>
          <cell r="H6725" t="str">
            <v>Other District-Wide Administration (1230)</v>
          </cell>
          <cell r="I6725">
            <v>0</v>
          </cell>
          <cell r="J6725">
            <v>0</v>
          </cell>
          <cell r="K6725">
            <v>0</v>
          </cell>
          <cell r="L6725">
            <v>0</v>
          </cell>
          <cell r="M6725">
            <v>0</v>
          </cell>
        </row>
        <row r="6726">
          <cell r="A6726">
            <v>6724</v>
          </cell>
          <cell r="B6726">
            <v>9</v>
          </cell>
          <cell r="C6726">
            <v>127</v>
          </cell>
          <cell r="D6726" t="str">
            <v xml:space="preserve">HATFIELD                     </v>
          </cell>
          <cell r="E6726">
            <v>0</v>
          </cell>
          <cell r="G6726">
            <v>8320</v>
          </cell>
          <cell r="H6726" t="str">
            <v>Business and Finance (1410)</v>
          </cell>
          <cell r="I6726">
            <v>53112</v>
          </cell>
          <cell r="J6726">
            <v>0</v>
          </cell>
          <cell r="K6726">
            <v>53112</v>
          </cell>
          <cell r="L6726">
            <v>0.89575996493327081</v>
          </cell>
          <cell r="M6726">
            <v>113.85209003215434</v>
          </cell>
        </row>
        <row r="6727">
          <cell r="A6727">
            <v>6725</v>
          </cell>
          <cell r="B6727">
            <v>10</v>
          </cell>
          <cell r="C6727">
            <v>127</v>
          </cell>
          <cell r="D6727" t="str">
            <v xml:space="preserve">HATFIELD                     </v>
          </cell>
          <cell r="E6727">
            <v>0</v>
          </cell>
          <cell r="G6727">
            <v>8325</v>
          </cell>
          <cell r="H6727" t="str">
            <v>Human Resources and Benefits (1420)</v>
          </cell>
          <cell r="I6727">
            <v>0</v>
          </cell>
          <cell r="J6727">
            <v>0</v>
          </cell>
          <cell r="K6727">
            <v>0</v>
          </cell>
          <cell r="L6727">
            <v>0</v>
          </cell>
          <cell r="M6727">
            <v>0</v>
          </cell>
        </row>
        <row r="6728">
          <cell r="A6728">
            <v>6726</v>
          </cell>
          <cell r="B6728">
            <v>11</v>
          </cell>
          <cell r="C6728">
            <v>127</v>
          </cell>
          <cell r="D6728" t="str">
            <v xml:space="preserve">HATFIELD                     </v>
          </cell>
          <cell r="E6728">
            <v>0</v>
          </cell>
          <cell r="G6728">
            <v>8330</v>
          </cell>
          <cell r="H6728" t="str">
            <v>Legal Service For School Committee (1430)</v>
          </cell>
          <cell r="I6728">
            <v>9123</v>
          </cell>
          <cell r="J6728">
            <v>0</v>
          </cell>
          <cell r="K6728">
            <v>9123</v>
          </cell>
          <cell r="L6728">
            <v>0.1538638755852958</v>
          </cell>
          <cell r="M6728">
            <v>19.556270096463024</v>
          </cell>
        </row>
        <row r="6729">
          <cell r="A6729">
            <v>6727</v>
          </cell>
          <cell r="B6729">
            <v>12</v>
          </cell>
          <cell r="C6729">
            <v>127</v>
          </cell>
          <cell r="D6729" t="str">
            <v xml:space="preserve">HATFIELD                     </v>
          </cell>
          <cell r="E6729">
            <v>0</v>
          </cell>
          <cell r="G6729">
            <v>8335</v>
          </cell>
          <cell r="H6729" t="str">
            <v>Legal Settlements (1435)</v>
          </cell>
          <cell r="I6729">
            <v>0</v>
          </cell>
          <cell r="J6729">
            <v>0</v>
          </cell>
          <cell r="K6729">
            <v>0</v>
          </cell>
          <cell r="L6729">
            <v>0</v>
          </cell>
          <cell r="M6729">
            <v>0</v>
          </cell>
        </row>
        <row r="6730">
          <cell r="A6730">
            <v>6728</v>
          </cell>
          <cell r="B6730">
            <v>13</v>
          </cell>
          <cell r="C6730">
            <v>127</v>
          </cell>
          <cell r="D6730" t="str">
            <v xml:space="preserve">HATFIELD                     </v>
          </cell>
          <cell r="E6730">
            <v>0</v>
          </cell>
          <cell r="G6730">
            <v>8340</v>
          </cell>
          <cell r="H6730" t="str">
            <v>District-wide Information Mgmt and Tech (1450)</v>
          </cell>
          <cell r="I6730">
            <v>50472</v>
          </cell>
          <cell r="J6730">
            <v>0</v>
          </cell>
          <cell r="K6730">
            <v>50472</v>
          </cell>
          <cell r="L6730">
            <v>0.85123506834824603</v>
          </cell>
          <cell r="M6730">
            <v>108.19292604501608</v>
          </cell>
        </row>
        <row r="6731">
          <cell r="A6731">
            <v>6729</v>
          </cell>
          <cell r="B6731">
            <v>14</v>
          </cell>
          <cell r="C6731">
            <v>127</v>
          </cell>
          <cell r="D6731" t="str">
            <v xml:space="preserve">HATFIELD                     </v>
          </cell>
          <cell r="E6731">
            <v>5</v>
          </cell>
          <cell r="F6731" t="str">
            <v xml:space="preserve">Instructional Leadership </v>
          </cell>
          <cell r="I6731">
            <v>263577</v>
          </cell>
          <cell r="J6731">
            <v>45407</v>
          </cell>
          <cell r="K6731">
            <v>308984</v>
          </cell>
          <cell r="L6731">
            <v>5.2111669115254884</v>
          </cell>
          <cell r="M6731">
            <v>662.34512325830656</v>
          </cell>
        </row>
        <row r="6732">
          <cell r="A6732">
            <v>6730</v>
          </cell>
          <cell r="B6732">
            <v>15</v>
          </cell>
          <cell r="C6732">
            <v>127</v>
          </cell>
          <cell r="D6732" t="str">
            <v xml:space="preserve">HATFIELD                     </v>
          </cell>
          <cell r="E6732">
            <v>0</v>
          </cell>
          <cell r="G6732">
            <v>8345</v>
          </cell>
          <cell r="H6732" t="str">
            <v>Curriculum Directors  (Supervisory) (2110)</v>
          </cell>
          <cell r="I6732">
            <v>4602</v>
          </cell>
          <cell r="J6732">
            <v>45407</v>
          </cell>
          <cell r="K6732">
            <v>50009</v>
          </cell>
          <cell r="L6732">
            <v>0.84342634595473609</v>
          </cell>
          <cell r="M6732">
            <v>107.20042872454448</v>
          </cell>
        </row>
        <row r="6733">
          <cell r="A6733">
            <v>6731</v>
          </cell>
          <cell r="B6733">
            <v>16</v>
          </cell>
          <cell r="C6733">
            <v>127</v>
          </cell>
          <cell r="D6733" t="str">
            <v xml:space="preserve">HATFIELD                     </v>
          </cell>
          <cell r="E6733">
            <v>0</v>
          </cell>
          <cell r="G6733">
            <v>8350</v>
          </cell>
          <cell r="H6733" t="str">
            <v>Department Heads  (Non-Supervisory) (2120)</v>
          </cell>
          <cell r="I6733">
            <v>0</v>
          </cell>
          <cell r="J6733">
            <v>0</v>
          </cell>
          <cell r="K6733">
            <v>0</v>
          </cell>
          <cell r="L6733">
            <v>0</v>
          </cell>
          <cell r="M6733">
            <v>0</v>
          </cell>
        </row>
        <row r="6734">
          <cell r="A6734">
            <v>6732</v>
          </cell>
          <cell r="B6734">
            <v>17</v>
          </cell>
          <cell r="C6734">
            <v>127</v>
          </cell>
          <cell r="D6734" t="str">
            <v xml:space="preserve">HATFIELD                     </v>
          </cell>
          <cell r="E6734">
            <v>0</v>
          </cell>
          <cell r="G6734">
            <v>8355</v>
          </cell>
          <cell r="H6734" t="str">
            <v>School Leadership-Building (2210)</v>
          </cell>
          <cell r="I6734">
            <v>258975</v>
          </cell>
          <cell r="J6734">
            <v>0</v>
          </cell>
          <cell r="K6734">
            <v>258975</v>
          </cell>
          <cell r="L6734">
            <v>4.3677405655707524</v>
          </cell>
          <cell r="M6734">
            <v>555.14469453376205</v>
          </cell>
        </row>
        <row r="6735">
          <cell r="A6735">
            <v>6733</v>
          </cell>
          <cell r="B6735">
            <v>18</v>
          </cell>
          <cell r="C6735">
            <v>127</v>
          </cell>
          <cell r="D6735" t="str">
            <v xml:space="preserve">HATFIELD                     </v>
          </cell>
          <cell r="E6735">
            <v>0</v>
          </cell>
          <cell r="G6735">
            <v>8360</v>
          </cell>
          <cell r="H6735" t="str">
            <v>Curriculum Leaders/Dept Heads-Building Level (2220)</v>
          </cell>
          <cell r="I6735">
            <v>0</v>
          </cell>
          <cell r="J6735">
            <v>0</v>
          </cell>
          <cell r="K6735">
            <v>0</v>
          </cell>
          <cell r="L6735">
            <v>0</v>
          </cell>
          <cell r="M6735">
            <v>0</v>
          </cell>
        </row>
        <row r="6736">
          <cell r="A6736">
            <v>6734</v>
          </cell>
          <cell r="B6736">
            <v>19</v>
          </cell>
          <cell r="C6736">
            <v>127</v>
          </cell>
          <cell r="D6736" t="str">
            <v xml:space="preserve">HATFIELD                     </v>
          </cell>
          <cell r="E6736">
            <v>0</v>
          </cell>
          <cell r="G6736">
            <v>8365</v>
          </cell>
          <cell r="H6736" t="str">
            <v>Building Technology (2250)</v>
          </cell>
          <cell r="I6736">
            <v>0</v>
          </cell>
          <cell r="J6736">
            <v>0</v>
          </cell>
          <cell r="K6736">
            <v>0</v>
          </cell>
          <cell r="L6736">
            <v>0</v>
          </cell>
          <cell r="M6736">
            <v>0</v>
          </cell>
        </row>
        <row r="6737">
          <cell r="A6737">
            <v>6735</v>
          </cell>
          <cell r="B6737">
            <v>20</v>
          </cell>
          <cell r="C6737">
            <v>127</v>
          </cell>
          <cell r="D6737" t="str">
            <v xml:space="preserve">HATFIELD                     </v>
          </cell>
          <cell r="E6737">
            <v>0</v>
          </cell>
          <cell r="G6737">
            <v>8380</v>
          </cell>
          <cell r="H6737" t="str">
            <v>Instructional Coordinators and Team Leaders (2315)</v>
          </cell>
          <cell r="I6737">
            <v>0</v>
          </cell>
          <cell r="J6737">
            <v>0</v>
          </cell>
          <cell r="K6737">
            <v>0</v>
          </cell>
          <cell r="L6737">
            <v>0</v>
          </cell>
          <cell r="M6737">
            <v>0</v>
          </cell>
        </row>
        <row r="6738">
          <cell r="A6738">
            <v>6736</v>
          </cell>
          <cell r="B6738">
            <v>21</v>
          </cell>
          <cell r="C6738">
            <v>127</v>
          </cell>
          <cell r="D6738" t="str">
            <v xml:space="preserve">HATFIELD                     </v>
          </cell>
          <cell r="E6738">
            <v>6</v>
          </cell>
          <cell r="F6738" t="str">
            <v>Classroom and Specialist Teachers</v>
          </cell>
          <cell r="I6738">
            <v>1823772</v>
          </cell>
          <cell r="J6738">
            <v>99447</v>
          </cell>
          <cell r="K6738">
            <v>1923219</v>
          </cell>
          <cell r="L6738">
            <v>32.436032986876789</v>
          </cell>
          <cell r="M6738">
            <v>4122.6559485530543</v>
          </cell>
        </row>
        <row r="6739">
          <cell r="A6739">
            <v>6737</v>
          </cell>
          <cell r="B6739">
            <v>22</v>
          </cell>
          <cell r="C6739">
            <v>127</v>
          </cell>
          <cell r="D6739" t="str">
            <v xml:space="preserve">HATFIELD                     </v>
          </cell>
          <cell r="E6739">
            <v>0</v>
          </cell>
          <cell r="G6739">
            <v>8370</v>
          </cell>
          <cell r="H6739" t="str">
            <v>Teachers, Classroom (2305)</v>
          </cell>
          <cell r="I6739">
            <v>1758859</v>
          </cell>
          <cell r="J6739">
            <v>89447</v>
          </cell>
          <cell r="K6739">
            <v>1848306</v>
          </cell>
          <cell r="L6739">
            <v>31.172588449803325</v>
          </cell>
          <cell r="M6739">
            <v>3962.0707395498393</v>
          </cell>
        </row>
        <row r="6740">
          <cell r="A6740">
            <v>6738</v>
          </cell>
          <cell r="B6740">
            <v>23</v>
          </cell>
          <cell r="C6740">
            <v>127</v>
          </cell>
          <cell r="D6740" t="str">
            <v xml:space="preserve">HATFIELD                     </v>
          </cell>
          <cell r="E6740">
            <v>0</v>
          </cell>
          <cell r="G6740">
            <v>8375</v>
          </cell>
          <cell r="H6740" t="str">
            <v>Teachers, Specialists  (2310)</v>
          </cell>
          <cell r="I6740">
            <v>64913</v>
          </cell>
          <cell r="J6740">
            <v>10000</v>
          </cell>
          <cell r="K6740">
            <v>74913</v>
          </cell>
          <cell r="L6740">
            <v>1.2634445370734697</v>
          </cell>
          <cell r="M6740">
            <v>160.58520900321543</v>
          </cell>
        </row>
        <row r="6741">
          <cell r="A6741">
            <v>6739</v>
          </cell>
          <cell r="B6741">
            <v>24</v>
          </cell>
          <cell r="C6741">
            <v>127</v>
          </cell>
          <cell r="D6741" t="str">
            <v xml:space="preserve">HATFIELD                     </v>
          </cell>
          <cell r="E6741">
            <v>7</v>
          </cell>
          <cell r="F6741" t="str">
            <v>Other Teaching Services</v>
          </cell>
          <cell r="I6741">
            <v>477204</v>
          </cell>
          <cell r="J6741">
            <v>194178</v>
          </cell>
          <cell r="K6741">
            <v>671382</v>
          </cell>
          <cell r="L6741">
            <v>11.323187166305717</v>
          </cell>
          <cell r="M6741">
            <v>1439.1897106109325</v>
          </cell>
        </row>
        <row r="6742">
          <cell r="A6742">
            <v>6740</v>
          </cell>
          <cell r="B6742">
            <v>25</v>
          </cell>
          <cell r="C6742">
            <v>127</v>
          </cell>
          <cell r="D6742" t="str">
            <v xml:space="preserve">HATFIELD                     </v>
          </cell>
          <cell r="E6742">
            <v>0</v>
          </cell>
          <cell r="G6742">
            <v>8385</v>
          </cell>
          <cell r="H6742" t="str">
            <v>Medical/ Therapeutic Services (2320)</v>
          </cell>
          <cell r="I6742">
            <v>94047</v>
          </cell>
          <cell r="J6742">
            <v>94473</v>
          </cell>
          <cell r="K6742">
            <v>188520</v>
          </cell>
          <cell r="L6742">
            <v>3.1794823879579046</v>
          </cell>
          <cell r="M6742">
            <v>404.11575562700966</v>
          </cell>
        </row>
        <row r="6743">
          <cell r="A6743">
            <v>6741</v>
          </cell>
          <cell r="B6743">
            <v>26</v>
          </cell>
          <cell r="C6743">
            <v>127</v>
          </cell>
          <cell r="D6743" t="str">
            <v xml:space="preserve">HATFIELD                     </v>
          </cell>
          <cell r="E6743">
            <v>0</v>
          </cell>
          <cell r="G6743">
            <v>8390</v>
          </cell>
          <cell r="H6743" t="str">
            <v>Substitute Teachers (2325)</v>
          </cell>
          <cell r="I6743">
            <v>77063</v>
          </cell>
          <cell r="J6743">
            <v>1123</v>
          </cell>
          <cell r="K6743">
            <v>78186</v>
          </cell>
          <cell r="L6743">
            <v>1.318645289544222</v>
          </cell>
          <cell r="M6743">
            <v>167.60128617363344</v>
          </cell>
        </row>
        <row r="6744">
          <cell r="A6744">
            <v>6742</v>
          </cell>
          <cell r="B6744">
            <v>27</v>
          </cell>
          <cell r="C6744">
            <v>127</v>
          </cell>
          <cell r="D6744" t="str">
            <v xml:space="preserve">HATFIELD                     </v>
          </cell>
          <cell r="E6744">
            <v>0</v>
          </cell>
          <cell r="G6744">
            <v>8395</v>
          </cell>
          <cell r="H6744" t="str">
            <v>Non-Clerical Paraprofs./Instructional Assistants (2330)</v>
          </cell>
          <cell r="I6744">
            <v>215096</v>
          </cell>
          <cell r="J6744">
            <v>98582</v>
          </cell>
          <cell r="K6744">
            <v>313678</v>
          </cell>
          <cell r="L6744">
            <v>5.2903335268929528</v>
          </cell>
          <cell r="M6744">
            <v>672.40728831725619</v>
          </cell>
        </row>
        <row r="6745">
          <cell r="A6745">
            <v>6743</v>
          </cell>
          <cell r="B6745">
            <v>28</v>
          </cell>
          <cell r="C6745">
            <v>127</v>
          </cell>
          <cell r="D6745" t="str">
            <v xml:space="preserve">HATFIELD                     </v>
          </cell>
          <cell r="E6745">
            <v>0</v>
          </cell>
          <cell r="G6745">
            <v>8400</v>
          </cell>
          <cell r="H6745" t="str">
            <v>Librarians and Media Center Directors (2340)</v>
          </cell>
          <cell r="I6745">
            <v>90998</v>
          </cell>
          <cell r="J6745">
            <v>0</v>
          </cell>
          <cell r="K6745">
            <v>90998</v>
          </cell>
          <cell r="L6745">
            <v>1.5347259619106375</v>
          </cell>
          <cell r="M6745">
            <v>195.06538049303322</v>
          </cell>
        </row>
        <row r="6746">
          <cell r="A6746">
            <v>6744</v>
          </cell>
          <cell r="B6746">
            <v>29</v>
          </cell>
          <cell r="C6746">
            <v>127</v>
          </cell>
          <cell r="D6746" t="str">
            <v xml:space="preserve">HATFIELD                     </v>
          </cell>
          <cell r="E6746">
            <v>8</v>
          </cell>
          <cell r="F6746" t="str">
            <v>Professional Development</v>
          </cell>
          <cell r="I6746">
            <v>37549</v>
          </cell>
          <cell r="J6746">
            <v>18187</v>
          </cell>
          <cell r="K6746">
            <v>55736</v>
          </cell>
          <cell r="L6746">
            <v>0.94001501366020457</v>
          </cell>
          <cell r="M6746">
            <v>119.47695605573419</v>
          </cell>
        </row>
        <row r="6747">
          <cell r="A6747">
            <v>6745</v>
          </cell>
          <cell r="B6747">
            <v>30</v>
          </cell>
          <cell r="C6747">
            <v>127</v>
          </cell>
          <cell r="D6747" t="str">
            <v xml:space="preserve">HATFIELD                     </v>
          </cell>
          <cell r="E6747">
            <v>0</v>
          </cell>
          <cell r="G6747">
            <v>8405</v>
          </cell>
          <cell r="H6747" t="str">
            <v>Professional Development Leadership (2351)</v>
          </cell>
          <cell r="I6747">
            <v>0</v>
          </cell>
          <cell r="J6747">
            <v>0</v>
          </cell>
          <cell r="K6747">
            <v>0</v>
          </cell>
          <cell r="L6747">
            <v>0</v>
          </cell>
          <cell r="M6747">
            <v>0</v>
          </cell>
        </row>
        <row r="6748">
          <cell r="A6748">
            <v>6746</v>
          </cell>
          <cell r="B6748">
            <v>31</v>
          </cell>
          <cell r="C6748">
            <v>127</v>
          </cell>
          <cell r="D6748" t="str">
            <v xml:space="preserve">HATFIELD                     </v>
          </cell>
          <cell r="E6748">
            <v>0</v>
          </cell>
          <cell r="G6748">
            <v>8410</v>
          </cell>
          <cell r="H6748" t="str">
            <v>Teacher/Instructional Staff-Professional Days (2353)</v>
          </cell>
          <cell r="I6748">
            <v>32868</v>
          </cell>
          <cell r="J6748">
            <v>0</v>
          </cell>
          <cell r="K6748">
            <v>32868</v>
          </cell>
          <cell r="L6748">
            <v>0.55433496248355829</v>
          </cell>
          <cell r="M6748">
            <v>70.456591639871377</v>
          </cell>
        </row>
        <row r="6749">
          <cell r="A6749">
            <v>6747</v>
          </cell>
          <cell r="B6749">
            <v>32</v>
          </cell>
          <cell r="C6749">
            <v>127</v>
          </cell>
          <cell r="D6749" t="str">
            <v xml:space="preserve">HATFIELD                     </v>
          </cell>
          <cell r="E6749">
            <v>0</v>
          </cell>
          <cell r="G6749">
            <v>8415</v>
          </cell>
          <cell r="H6749" t="str">
            <v>Substitutes for Instructional Staff at Prof. Dev. (2355)</v>
          </cell>
          <cell r="I6749">
            <v>0</v>
          </cell>
          <cell r="J6749">
            <v>0</v>
          </cell>
          <cell r="K6749">
            <v>0</v>
          </cell>
          <cell r="L6749">
            <v>0</v>
          </cell>
          <cell r="M6749">
            <v>0</v>
          </cell>
        </row>
        <row r="6750">
          <cell r="A6750">
            <v>6748</v>
          </cell>
          <cell r="B6750">
            <v>33</v>
          </cell>
          <cell r="C6750">
            <v>127</v>
          </cell>
          <cell r="D6750" t="str">
            <v xml:space="preserve">HATFIELD                     </v>
          </cell>
          <cell r="E6750">
            <v>0</v>
          </cell>
          <cell r="G6750">
            <v>8420</v>
          </cell>
          <cell r="H6750" t="str">
            <v>Prof. Dev.  Stipends, Providers and Expenses (2357)</v>
          </cell>
          <cell r="I6750">
            <v>4681</v>
          </cell>
          <cell r="J6750">
            <v>18187</v>
          </cell>
          <cell r="K6750">
            <v>22868</v>
          </cell>
          <cell r="L6750">
            <v>0.38568005117664628</v>
          </cell>
          <cell r="M6750">
            <v>49.020364415862808</v>
          </cell>
        </row>
        <row r="6751">
          <cell r="A6751">
            <v>6749</v>
          </cell>
          <cell r="B6751">
            <v>34</v>
          </cell>
          <cell r="C6751">
            <v>127</v>
          </cell>
          <cell r="D6751" t="str">
            <v xml:space="preserve">HATFIELD                     </v>
          </cell>
          <cell r="E6751">
            <v>9</v>
          </cell>
          <cell r="F6751" t="str">
            <v>Instructional Materials, Equipment and Technology</v>
          </cell>
          <cell r="I6751">
            <v>70805</v>
          </cell>
          <cell r="J6751">
            <v>18513</v>
          </cell>
          <cell r="K6751">
            <v>89318</v>
          </cell>
          <cell r="L6751">
            <v>1.5063919368110763</v>
          </cell>
          <cell r="M6751">
            <v>191.46409431939978</v>
          </cell>
        </row>
        <row r="6752">
          <cell r="A6752">
            <v>6750</v>
          </cell>
          <cell r="B6752">
            <v>35</v>
          </cell>
          <cell r="C6752">
            <v>127</v>
          </cell>
          <cell r="D6752" t="str">
            <v xml:space="preserve">HATFIELD                     </v>
          </cell>
          <cell r="E6752">
            <v>0</v>
          </cell>
          <cell r="G6752">
            <v>8425</v>
          </cell>
          <cell r="H6752" t="str">
            <v>Textbooks &amp; Related Software/Media/Materials (2410)</v>
          </cell>
          <cell r="I6752">
            <v>35003</v>
          </cell>
          <cell r="J6752">
            <v>3982</v>
          </cell>
          <cell r="K6752">
            <v>38985</v>
          </cell>
          <cell r="L6752">
            <v>0.65750117172999634</v>
          </cell>
          <cell r="M6752">
            <v>83.569131832797424</v>
          </cell>
        </row>
        <row r="6753">
          <cell r="A6753">
            <v>6751</v>
          </cell>
          <cell r="B6753">
            <v>36</v>
          </cell>
          <cell r="C6753">
            <v>127</v>
          </cell>
          <cell r="D6753" t="str">
            <v xml:space="preserve">HATFIELD                     </v>
          </cell>
          <cell r="E6753">
            <v>0</v>
          </cell>
          <cell r="G6753">
            <v>8430</v>
          </cell>
          <cell r="H6753" t="str">
            <v>Other Instructional Materials (2415)</v>
          </cell>
          <cell r="I6753">
            <v>10972</v>
          </cell>
          <cell r="J6753">
            <v>500</v>
          </cell>
          <cell r="K6753">
            <v>11472</v>
          </cell>
          <cell r="L6753">
            <v>0.19348091425128941</v>
          </cell>
          <cell r="M6753">
            <v>24.591639871382636</v>
          </cell>
        </row>
        <row r="6754">
          <cell r="A6754">
            <v>6752</v>
          </cell>
          <cell r="B6754">
            <v>37</v>
          </cell>
          <cell r="C6754">
            <v>127</v>
          </cell>
          <cell r="D6754" t="str">
            <v xml:space="preserve">HATFIELD                     </v>
          </cell>
          <cell r="E6754">
            <v>0</v>
          </cell>
          <cell r="G6754">
            <v>8435</v>
          </cell>
          <cell r="H6754" t="str">
            <v>Instructional Equipment (2420)</v>
          </cell>
          <cell r="I6754">
            <v>0</v>
          </cell>
          <cell r="J6754">
            <v>0</v>
          </cell>
          <cell r="K6754">
            <v>0</v>
          </cell>
          <cell r="L6754">
            <v>0</v>
          </cell>
          <cell r="M6754">
            <v>0</v>
          </cell>
        </row>
        <row r="6755">
          <cell r="A6755">
            <v>6753</v>
          </cell>
          <cell r="B6755">
            <v>38</v>
          </cell>
          <cell r="C6755">
            <v>127</v>
          </cell>
          <cell r="D6755" t="str">
            <v xml:space="preserve">HATFIELD                     </v>
          </cell>
          <cell r="E6755">
            <v>0</v>
          </cell>
          <cell r="G6755">
            <v>8440</v>
          </cell>
          <cell r="H6755" t="str">
            <v>General Supplies (2430)</v>
          </cell>
          <cell r="I6755">
            <v>22254</v>
          </cell>
          <cell r="J6755">
            <v>11430</v>
          </cell>
          <cell r="K6755">
            <v>33684</v>
          </cell>
          <cell r="L6755">
            <v>0.56809720324620228</v>
          </cell>
          <cell r="M6755">
            <v>72.20578778135048</v>
          </cell>
        </row>
        <row r="6756">
          <cell r="A6756">
            <v>6754</v>
          </cell>
          <cell r="B6756">
            <v>39</v>
          </cell>
          <cell r="C6756">
            <v>127</v>
          </cell>
          <cell r="D6756" t="str">
            <v xml:space="preserve">HATFIELD                     </v>
          </cell>
          <cell r="E6756">
            <v>0</v>
          </cell>
          <cell r="G6756">
            <v>8445</v>
          </cell>
          <cell r="H6756" t="str">
            <v>Other Instructional Services (2440)</v>
          </cell>
          <cell r="I6756">
            <v>704</v>
          </cell>
          <cell r="J6756">
            <v>2601</v>
          </cell>
          <cell r="K6756">
            <v>3305</v>
          </cell>
          <cell r="L6756">
            <v>5.5740448186934403E-2</v>
          </cell>
          <cell r="M6756">
            <v>7.084673097534834</v>
          </cell>
        </row>
        <row r="6757">
          <cell r="A6757">
            <v>6755</v>
          </cell>
          <cell r="B6757">
            <v>40</v>
          </cell>
          <cell r="C6757">
            <v>127</v>
          </cell>
          <cell r="D6757" t="str">
            <v xml:space="preserve">HATFIELD                     </v>
          </cell>
          <cell r="E6757">
            <v>0</v>
          </cell>
          <cell r="G6757">
            <v>8450</v>
          </cell>
          <cell r="H6757" t="str">
            <v>Classroom Instructional Technology (2451)</v>
          </cell>
          <cell r="I6757">
            <v>133</v>
          </cell>
          <cell r="J6757">
            <v>0</v>
          </cell>
          <cell r="K6757">
            <v>133</v>
          </cell>
          <cell r="L6757">
            <v>2.2431103203819293E-3</v>
          </cell>
          <cell r="M6757">
            <v>0.28510182207931406</v>
          </cell>
        </row>
        <row r="6758">
          <cell r="A6758">
            <v>6756</v>
          </cell>
          <cell r="B6758">
            <v>41</v>
          </cell>
          <cell r="C6758">
            <v>127</v>
          </cell>
          <cell r="D6758" t="str">
            <v xml:space="preserve">HATFIELD                     </v>
          </cell>
          <cell r="E6758">
            <v>0</v>
          </cell>
          <cell r="G6758">
            <v>8455</v>
          </cell>
          <cell r="H6758" t="str">
            <v>Other Instructional Hardware  (2453)</v>
          </cell>
          <cell r="I6758">
            <v>0</v>
          </cell>
          <cell r="J6758">
            <v>0</v>
          </cell>
          <cell r="K6758">
            <v>0</v>
          </cell>
          <cell r="L6758">
            <v>0</v>
          </cell>
          <cell r="M6758">
            <v>0</v>
          </cell>
        </row>
        <row r="6759">
          <cell r="A6759">
            <v>6757</v>
          </cell>
          <cell r="B6759">
            <v>42</v>
          </cell>
          <cell r="C6759">
            <v>127</v>
          </cell>
          <cell r="D6759" t="str">
            <v xml:space="preserve">HATFIELD                     </v>
          </cell>
          <cell r="E6759">
            <v>0</v>
          </cell>
          <cell r="G6759">
            <v>8460</v>
          </cell>
          <cell r="H6759" t="str">
            <v>Instructional Software (2455)</v>
          </cell>
          <cell r="I6759">
            <v>1739</v>
          </cell>
          <cell r="J6759">
            <v>0</v>
          </cell>
          <cell r="K6759">
            <v>1739</v>
          </cell>
          <cell r="L6759">
            <v>2.9329089076271991E-2</v>
          </cell>
          <cell r="M6759">
            <v>3.727759914255091</v>
          </cell>
        </row>
        <row r="6760">
          <cell r="A6760">
            <v>6758</v>
          </cell>
          <cell r="B6760">
            <v>43</v>
          </cell>
          <cell r="C6760">
            <v>127</v>
          </cell>
          <cell r="D6760" t="str">
            <v xml:space="preserve">HATFIELD                     </v>
          </cell>
          <cell r="E6760">
            <v>10</v>
          </cell>
          <cell r="F6760" t="str">
            <v>Guidance, Counseling and Testing</v>
          </cell>
          <cell r="I6760">
            <v>150697</v>
          </cell>
          <cell r="J6760">
            <v>0</v>
          </cell>
          <cell r="K6760">
            <v>150697</v>
          </cell>
          <cell r="L6760">
            <v>2.5415789169217713</v>
          </cell>
          <cell r="M6760">
            <v>323.03751339764199</v>
          </cell>
        </row>
        <row r="6761">
          <cell r="A6761">
            <v>6759</v>
          </cell>
          <cell r="B6761">
            <v>44</v>
          </cell>
          <cell r="C6761">
            <v>127</v>
          </cell>
          <cell r="D6761" t="str">
            <v xml:space="preserve">HATFIELD                     </v>
          </cell>
          <cell r="E6761">
            <v>0</v>
          </cell>
          <cell r="G6761">
            <v>8465</v>
          </cell>
          <cell r="H6761" t="str">
            <v>Guidance and Adjustment Counselors (2710)</v>
          </cell>
          <cell r="I6761">
            <v>124898</v>
          </cell>
          <cell r="J6761">
            <v>0</v>
          </cell>
          <cell r="K6761">
            <v>124898</v>
          </cell>
          <cell r="L6761">
            <v>2.106466111241069</v>
          </cell>
          <cell r="M6761">
            <v>267.73419078242227</v>
          </cell>
        </row>
        <row r="6762">
          <cell r="A6762">
            <v>6760</v>
          </cell>
          <cell r="B6762">
            <v>45</v>
          </cell>
          <cell r="C6762">
            <v>127</v>
          </cell>
          <cell r="D6762" t="str">
            <v xml:space="preserve">HATFIELD                     </v>
          </cell>
          <cell r="E6762">
            <v>0</v>
          </cell>
          <cell r="G6762">
            <v>8470</v>
          </cell>
          <cell r="H6762" t="str">
            <v>Testing and Assessment (2720)</v>
          </cell>
          <cell r="I6762">
            <v>0</v>
          </cell>
          <cell r="J6762">
            <v>0</v>
          </cell>
          <cell r="K6762">
            <v>0</v>
          </cell>
          <cell r="L6762">
            <v>0</v>
          </cell>
          <cell r="M6762">
            <v>0</v>
          </cell>
        </row>
        <row r="6763">
          <cell r="A6763">
            <v>6761</v>
          </cell>
          <cell r="B6763">
            <v>46</v>
          </cell>
          <cell r="C6763">
            <v>127</v>
          </cell>
          <cell r="D6763" t="str">
            <v xml:space="preserve">HATFIELD                     </v>
          </cell>
          <cell r="E6763">
            <v>0</v>
          </cell>
          <cell r="G6763">
            <v>8475</v>
          </cell>
          <cell r="H6763" t="str">
            <v>Psychological Services (2800)</v>
          </cell>
          <cell r="I6763">
            <v>25799</v>
          </cell>
          <cell r="J6763">
            <v>0</v>
          </cell>
          <cell r="K6763">
            <v>25799</v>
          </cell>
          <cell r="L6763">
            <v>0.43511280568070221</v>
          </cell>
          <cell r="M6763">
            <v>55.30332261521972</v>
          </cell>
        </row>
        <row r="6764">
          <cell r="A6764">
            <v>6762</v>
          </cell>
          <cell r="B6764">
            <v>47</v>
          </cell>
          <cell r="C6764">
            <v>127</v>
          </cell>
          <cell r="D6764" t="str">
            <v xml:space="preserve">HATFIELD                     </v>
          </cell>
          <cell r="E6764">
            <v>11</v>
          </cell>
          <cell r="F6764" t="str">
            <v>Pupil Services</v>
          </cell>
          <cell r="I6764">
            <v>259462</v>
          </cell>
          <cell r="J6764">
            <v>324455</v>
          </cell>
          <cell r="K6764">
            <v>583917</v>
          </cell>
          <cell r="L6764">
            <v>9.8480469845598115</v>
          </cell>
          <cell r="M6764">
            <v>1251.6977491961416</v>
          </cell>
        </row>
        <row r="6765">
          <cell r="A6765">
            <v>6763</v>
          </cell>
          <cell r="B6765">
            <v>48</v>
          </cell>
          <cell r="C6765">
            <v>127</v>
          </cell>
          <cell r="D6765" t="str">
            <v xml:space="preserve">HATFIELD                     </v>
          </cell>
          <cell r="E6765">
            <v>0</v>
          </cell>
          <cell r="G6765">
            <v>8485</v>
          </cell>
          <cell r="H6765" t="str">
            <v>Attendance and Parent Liaison Services (3100)</v>
          </cell>
          <cell r="I6765">
            <v>0</v>
          </cell>
          <cell r="J6765">
            <v>0</v>
          </cell>
          <cell r="K6765">
            <v>0</v>
          </cell>
          <cell r="L6765">
            <v>0</v>
          </cell>
          <cell r="M6765">
            <v>0</v>
          </cell>
        </row>
        <row r="6766">
          <cell r="A6766">
            <v>6764</v>
          </cell>
          <cell r="B6766">
            <v>49</v>
          </cell>
          <cell r="C6766">
            <v>127</v>
          </cell>
          <cell r="D6766" t="str">
            <v xml:space="preserve">HATFIELD                     </v>
          </cell>
          <cell r="E6766">
            <v>0</v>
          </cell>
          <cell r="G6766">
            <v>8490</v>
          </cell>
          <cell r="H6766" t="str">
            <v>Medical/Health Services (3200)</v>
          </cell>
          <cell r="I6766">
            <v>65149</v>
          </cell>
          <cell r="J6766">
            <v>12332</v>
          </cell>
          <cell r="K6766">
            <v>77481</v>
          </cell>
          <cell r="L6766">
            <v>1.3067551182970847</v>
          </cell>
          <cell r="M6766">
            <v>166.09003215434083</v>
          </cell>
        </row>
        <row r="6767">
          <cell r="A6767">
            <v>6765</v>
          </cell>
          <cell r="B6767">
            <v>50</v>
          </cell>
          <cell r="C6767">
            <v>127</v>
          </cell>
          <cell r="D6767" t="str">
            <v xml:space="preserve">HATFIELD                     </v>
          </cell>
          <cell r="E6767">
            <v>0</v>
          </cell>
          <cell r="G6767">
            <v>8495</v>
          </cell>
          <cell r="H6767" t="str">
            <v>In-District Transportation (3300)</v>
          </cell>
          <cell r="I6767">
            <v>143608</v>
          </cell>
          <cell r="J6767">
            <v>14209</v>
          </cell>
          <cell r="K6767">
            <v>157817</v>
          </cell>
          <cell r="L6767">
            <v>2.6616612137722928</v>
          </cell>
          <cell r="M6767">
            <v>338.30010718113613</v>
          </cell>
        </row>
        <row r="6768">
          <cell r="A6768">
            <v>6766</v>
          </cell>
          <cell r="B6768">
            <v>51</v>
          </cell>
          <cell r="C6768">
            <v>127</v>
          </cell>
          <cell r="D6768" t="str">
            <v xml:space="preserve">HATFIELD                     </v>
          </cell>
          <cell r="E6768">
            <v>0</v>
          </cell>
          <cell r="G6768">
            <v>8500</v>
          </cell>
          <cell r="H6768" t="str">
            <v>Food Salaries and Other Expenses (3400)</v>
          </cell>
          <cell r="I6768">
            <v>0</v>
          </cell>
          <cell r="J6768">
            <v>166436</v>
          </cell>
          <cell r="K6768">
            <v>166436</v>
          </cell>
          <cell r="L6768">
            <v>2.8070248818277199</v>
          </cell>
          <cell r="M6768">
            <v>356.77599142550912</v>
          </cell>
        </row>
        <row r="6769">
          <cell r="A6769">
            <v>6767</v>
          </cell>
          <cell r="B6769">
            <v>52</v>
          </cell>
          <cell r="C6769">
            <v>127</v>
          </cell>
          <cell r="D6769" t="str">
            <v xml:space="preserve">HATFIELD                     </v>
          </cell>
          <cell r="E6769">
            <v>0</v>
          </cell>
          <cell r="G6769">
            <v>8505</v>
          </cell>
          <cell r="H6769" t="str">
            <v>Athletics (3510)</v>
          </cell>
          <cell r="I6769">
            <v>19614</v>
          </cell>
          <cell r="J6769">
            <v>119122</v>
          </cell>
          <cell r="K6769">
            <v>138736</v>
          </cell>
          <cell r="L6769">
            <v>2.3398507775075741</v>
          </cell>
          <cell r="M6769">
            <v>297.39764201500537</v>
          </cell>
        </row>
        <row r="6770">
          <cell r="A6770">
            <v>6768</v>
          </cell>
          <cell r="B6770">
            <v>53</v>
          </cell>
          <cell r="C6770">
            <v>127</v>
          </cell>
          <cell r="D6770" t="str">
            <v xml:space="preserve">HATFIELD                     </v>
          </cell>
          <cell r="E6770">
            <v>0</v>
          </cell>
          <cell r="G6770">
            <v>8510</v>
          </cell>
          <cell r="H6770" t="str">
            <v>Other Student Body Activities (3520)</v>
          </cell>
          <cell r="I6770">
            <v>31091</v>
          </cell>
          <cell r="J6770">
            <v>12356</v>
          </cell>
          <cell r="K6770">
            <v>43447</v>
          </cell>
          <cell r="L6770">
            <v>0.73275499315514048</v>
          </cell>
          <cell r="M6770">
            <v>93.133976420150049</v>
          </cell>
        </row>
        <row r="6771">
          <cell r="A6771">
            <v>6769</v>
          </cell>
          <cell r="B6771">
            <v>54</v>
          </cell>
          <cell r="C6771">
            <v>127</v>
          </cell>
          <cell r="D6771" t="str">
            <v xml:space="preserve">HATFIELD                     </v>
          </cell>
          <cell r="E6771">
            <v>0</v>
          </cell>
          <cell r="G6771">
            <v>8515</v>
          </cell>
          <cell r="H6771" t="str">
            <v>School Security  (3600)</v>
          </cell>
          <cell r="I6771">
            <v>0</v>
          </cell>
          <cell r="J6771">
            <v>0</v>
          </cell>
          <cell r="K6771">
            <v>0</v>
          </cell>
          <cell r="L6771">
            <v>0</v>
          </cell>
          <cell r="M6771">
            <v>0</v>
          </cell>
        </row>
        <row r="6772">
          <cell r="A6772">
            <v>6770</v>
          </cell>
          <cell r="B6772">
            <v>55</v>
          </cell>
          <cell r="C6772">
            <v>127</v>
          </cell>
          <cell r="D6772" t="str">
            <v xml:space="preserve">HATFIELD                     </v>
          </cell>
          <cell r="E6772">
            <v>12</v>
          </cell>
          <cell r="F6772" t="str">
            <v>Operations and Maintenance</v>
          </cell>
          <cell r="I6772">
            <v>254504</v>
          </cell>
          <cell r="J6772">
            <v>343124</v>
          </cell>
          <cell r="K6772">
            <v>597628</v>
          </cell>
          <cell r="L6772">
            <v>10.079289733452718</v>
          </cell>
          <cell r="M6772">
            <v>1281.0889603429796</v>
          </cell>
        </row>
        <row r="6773">
          <cell r="A6773">
            <v>6771</v>
          </cell>
          <cell r="B6773">
            <v>56</v>
          </cell>
          <cell r="C6773">
            <v>127</v>
          </cell>
          <cell r="D6773" t="str">
            <v xml:space="preserve">HATFIELD                     </v>
          </cell>
          <cell r="E6773">
            <v>0</v>
          </cell>
          <cell r="G6773">
            <v>8520</v>
          </cell>
          <cell r="H6773" t="str">
            <v>Custodial Services (4110)</v>
          </cell>
          <cell r="I6773">
            <v>144567</v>
          </cell>
          <cell r="J6773">
            <v>23972</v>
          </cell>
          <cell r="K6773">
            <v>168539</v>
          </cell>
          <cell r="L6773">
            <v>2.8424930096755636</v>
          </cell>
          <cell r="M6773">
            <v>361.28403001071814</v>
          </cell>
        </row>
        <row r="6774">
          <cell r="A6774">
            <v>6772</v>
          </cell>
          <cell r="B6774">
            <v>57</v>
          </cell>
          <cell r="C6774">
            <v>127</v>
          </cell>
          <cell r="D6774" t="str">
            <v xml:space="preserve">HATFIELD                     </v>
          </cell>
          <cell r="E6774">
            <v>0</v>
          </cell>
          <cell r="G6774">
            <v>8525</v>
          </cell>
          <cell r="H6774" t="str">
            <v>Heating of Buildings (4120)</v>
          </cell>
          <cell r="I6774">
            <v>25836</v>
          </cell>
          <cell r="J6774">
            <v>16542</v>
          </cell>
          <cell r="K6774">
            <v>42378</v>
          </cell>
          <cell r="L6774">
            <v>0.71472578313643154</v>
          </cell>
          <cell r="M6774">
            <v>90.842443729903536</v>
          </cell>
        </row>
        <row r="6775">
          <cell r="A6775">
            <v>6773</v>
          </cell>
          <cell r="B6775">
            <v>58</v>
          </cell>
          <cell r="C6775">
            <v>127</v>
          </cell>
          <cell r="D6775" t="str">
            <v xml:space="preserve">HATFIELD                     </v>
          </cell>
          <cell r="E6775">
            <v>0</v>
          </cell>
          <cell r="G6775">
            <v>8530</v>
          </cell>
          <cell r="H6775" t="str">
            <v>Utility Services (4130)</v>
          </cell>
          <cell r="I6775">
            <v>59137</v>
          </cell>
          <cell r="J6775">
            <v>104837</v>
          </cell>
          <cell r="K6775">
            <v>163974</v>
          </cell>
          <cell r="L6775">
            <v>2.7655020426639583</v>
          </cell>
          <cell r="M6775">
            <v>351.49839228295821</v>
          </cell>
        </row>
        <row r="6776">
          <cell r="A6776">
            <v>6774</v>
          </cell>
          <cell r="B6776">
            <v>59</v>
          </cell>
          <cell r="C6776">
            <v>127</v>
          </cell>
          <cell r="D6776" t="str">
            <v xml:space="preserve">HATFIELD                     </v>
          </cell>
          <cell r="E6776">
            <v>0</v>
          </cell>
          <cell r="G6776">
            <v>8535</v>
          </cell>
          <cell r="H6776" t="str">
            <v>Maintenance of Grounds (4210)</v>
          </cell>
          <cell r="I6776">
            <v>23314</v>
          </cell>
          <cell r="J6776">
            <v>61997</v>
          </cell>
          <cell r="K6776">
            <v>85311</v>
          </cell>
          <cell r="L6776">
            <v>1.4388119138503968</v>
          </cell>
          <cell r="M6776">
            <v>182.87459807073955</v>
          </cell>
        </row>
        <row r="6777">
          <cell r="A6777">
            <v>6775</v>
          </cell>
          <cell r="B6777">
            <v>60</v>
          </cell>
          <cell r="C6777">
            <v>127</v>
          </cell>
          <cell r="D6777" t="str">
            <v xml:space="preserve">HATFIELD                     </v>
          </cell>
          <cell r="E6777">
            <v>0</v>
          </cell>
          <cell r="G6777">
            <v>8540</v>
          </cell>
          <cell r="H6777" t="str">
            <v>Maintenance of Buildings (4220)</v>
          </cell>
          <cell r="I6777">
            <v>0</v>
          </cell>
          <cell r="J6777">
            <v>93761</v>
          </cell>
          <cell r="K6777">
            <v>93761</v>
          </cell>
          <cell r="L6777">
            <v>1.5813253139047374</v>
          </cell>
          <cell r="M6777">
            <v>200.98821007502679</v>
          </cell>
        </row>
        <row r="6778">
          <cell r="A6778">
            <v>6776</v>
          </cell>
          <cell r="B6778">
            <v>61</v>
          </cell>
          <cell r="C6778">
            <v>127</v>
          </cell>
          <cell r="D6778" t="str">
            <v xml:space="preserve">HATFIELD                     </v>
          </cell>
          <cell r="E6778">
            <v>0</v>
          </cell>
          <cell r="G6778">
            <v>8545</v>
          </cell>
          <cell r="H6778" t="str">
            <v>Building Security System (4225)</v>
          </cell>
          <cell r="I6778">
            <v>0</v>
          </cell>
          <cell r="J6778">
            <v>0</v>
          </cell>
          <cell r="K6778">
            <v>0</v>
          </cell>
          <cell r="L6778">
            <v>0</v>
          </cell>
          <cell r="M6778">
            <v>0</v>
          </cell>
        </row>
        <row r="6779">
          <cell r="A6779">
            <v>6777</v>
          </cell>
          <cell r="B6779">
            <v>62</v>
          </cell>
          <cell r="C6779">
            <v>127</v>
          </cell>
          <cell r="D6779" t="str">
            <v xml:space="preserve">HATFIELD                     </v>
          </cell>
          <cell r="E6779">
            <v>0</v>
          </cell>
          <cell r="G6779">
            <v>8550</v>
          </cell>
          <cell r="H6779" t="str">
            <v>Maintenance of Equipment (4230)</v>
          </cell>
          <cell r="I6779">
            <v>1650</v>
          </cell>
          <cell r="J6779">
            <v>4865</v>
          </cell>
          <cell r="K6779">
            <v>6515</v>
          </cell>
          <cell r="L6779">
            <v>0.10987867471645314</v>
          </cell>
          <cell r="M6779">
            <v>13.965702036441586</v>
          </cell>
        </row>
        <row r="6780">
          <cell r="A6780">
            <v>6778</v>
          </cell>
          <cell r="B6780">
            <v>63</v>
          </cell>
          <cell r="C6780">
            <v>127</v>
          </cell>
          <cell r="D6780" t="str">
            <v xml:space="preserve">HATFIELD                     </v>
          </cell>
          <cell r="E6780">
            <v>0</v>
          </cell>
          <cell r="G6780">
            <v>8555</v>
          </cell>
          <cell r="H6780" t="str">
            <v xml:space="preserve">Extraordinary Maintenance (4300)   </v>
          </cell>
          <cell r="I6780">
            <v>0</v>
          </cell>
          <cell r="J6780">
            <v>0</v>
          </cell>
          <cell r="K6780">
            <v>0</v>
          </cell>
          <cell r="L6780">
            <v>0</v>
          </cell>
          <cell r="M6780">
            <v>0</v>
          </cell>
        </row>
        <row r="6781">
          <cell r="A6781">
            <v>6779</v>
          </cell>
          <cell r="B6781">
            <v>64</v>
          </cell>
          <cell r="C6781">
            <v>127</v>
          </cell>
          <cell r="D6781" t="str">
            <v xml:space="preserve">HATFIELD                     </v>
          </cell>
          <cell r="E6781">
            <v>0</v>
          </cell>
          <cell r="G6781">
            <v>8560</v>
          </cell>
          <cell r="H6781" t="str">
            <v>Networking and Telecommunications (4400)</v>
          </cell>
          <cell r="I6781">
            <v>0</v>
          </cell>
          <cell r="J6781">
            <v>0</v>
          </cell>
          <cell r="K6781">
            <v>0</v>
          </cell>
          <cell r="L6781">
            <v>0</v>
          </cell>
          <cell r="M6781">
            <v>0</v>
          </cell>
        </row>
        <row r="6782">
          <cell r="A6782">
            <v>6780</v>
          </cell>
          <cell r="B6782">
            <v>65</v>
          </cell>
          <cell r="C6782">
            <v>127</v>
          </cell>
          <cell r="D6782" t="str">
            <v xml:space="preserve">HATFIELD                     </v>
          </cell>
          <cell r="E6782">
            <v>0</v>
          </cell>
          <cell r="G6782">
            <v>8565</v>
          </cell>
          <cell r="H6782" t="str">
            <v>Technology Maintenance (4450)</v>
          </cell>
          <cell r="I6782">
            <v>0</v>
          </cell>
          <cell r="J6782">
            <v>37150</v>
          </cell>
          <cell r="K6782">
            <v>37150</v>
          </cell>
          <cell r="L6782">
            <v>0.62655299550517796</v>
          </cell>
          <cell r="M6782">
            <v>79.635584137191856</v>
          </cell>
        </row>
        <row r="6783">
          <cell r="A6783">
            <v>6781</v>
          </cell>
          <cell r="B6783">
            <v>66</v>
          </cell>
          <cell r="C6783">
            <v>127</v>
          </cell>
          <cell r="D6783" t="str">
            <v xml:space="preserve">HATFIELD                     </v>
          </cell>
          <cell r="E6783">
            <v>13</v>
          </cell>
          <cell r="F6783" t="str">
            <v>Insurance, Retirement Programs and Other</v>
          </cell>
          <cell r="I6783">
            <v>357637</v>
          </cell>
          <cell r="J6783">
            <v>29975</v>
          </cell>
          <cell r="K6783">
            <v>387612</v>
          </cell>
          <cell r="L6783">
            <v>6.5372667481494764</v>
          </cell>
          <cell r="M6783">
            <v>830.89389067524121</v>
          </cell>
        </row>
        <row r="6784">
          <cell r="A6784">
            <v>6782</v>
          </cell>
          <cell r="B6784">
            <v>67</v>
          </cell>
          <cell r="C6784">
            <v>127</v>
          </cell>
          <cell r="D6784" t="str">
            <v xml:space="preserve">HATFIELD                     </v>
          </cell>
          <cell r="E6784">
            <v>0</v>
          </cell>
          <cell r="G6784">
            <v>8570</v>
          </cell>
          <cell r="H6784" t="str">
            <v>Employer Retirement Contributions (5100)</v>
          </cell>
          <cell r="I6784">
            <v>100036</v>
          </cell>
          <cell r="J6784">
            <v>18984</v>
          </cell>
          <cell r="K6784">
            <v>119020</v>
          </cell>
          <cell r="L6784">
            <v>2.0073307543748662</v>
          </cell>
          <cell r="M6784">
            <v>255.13397642015005</v>
          </cell>
        </row>
        <row r="6785">
          <cell r="A6785">
            <v>6783</v>
          </cell>
          <cell r="B6785">
            <v>68</v>
          </cell>
          <cell r="C6785">
            <v>127</v>
          </cell>
          <cell r="D6785" t="str">
            <v xml:space="preserve">HATFIELD                     </v>
          </cell>
          <cell r="E6785">
            <v>0</v>
          </cell>
          <cell r="G6785">
            <v>8575</v>
          </cell>
          <cell r="H6785" t="str">
            <v>Insurance for Active Employees (5200)</v>
          </cell>
          <cell r="I6785">
            <v>175086</v>
          </cell>
          <cell r="J6785">
            <v>10991</v>
          </cell>
          <cell r="K6785">
            <v>186077</v>
          </cell>
          <cell r="L6785">
            <v>3.138279993125626</v>
          </cell>
          <cell r="M6785">
            <v>398.87888531618432</v>
          </cell>
        </row>
        <row r="6786">
          <cell r="A6786">
            <v>6784</v>
          </cell>
          <cell r="B6786">
            <v>69</v>
          </cell>
          <cell r="C6786">
            <v>127</v>
          </cell>
          <cell r="D6786" t="str">
            <v xml:space="preserve">HATFIELD                     </v>
          </cell>
          <cell r="E6786">
            <v>0</v>
          </cell>
          <cell r="G6786">
            <v>8580</v>
          </cell>
          <cell r="H6786" t="str">
            <v>Insurance for Retired School Employees (5250)</v>
          </cell>
          <cell r="I6786">
            <v>69471</v>
          </cell>
          <cell r="J6786">
            <v>0</v>
          </cell>
          <cell r="K6786">
            <v>69471</v>
          </cell>
          <cell r="L6786">
            <v>1.171662534340248</v>
          </cell>
          <cell r="M6786">
            <v>148.91961414790995</v>
          </cell>
        </row>
        <row r="6787">
          <cell r="A6787">
            <v>6785</v>
          </cell>
          <cell r="B6787">
            <v>70</v>
          </cell>
          <cell r="C6787">
            <v>127</v>
          </cell>
          <cell r="D6787" t="str">
            <v xml:space="preserve">HATFIELD                     </v>
          </cell>
          <cell r="E6787">
            <v>0</v>
          </cell>
          <cell r="G6787">
            <v>8585</v>
          </cell>
          <cell r="H6787" t="str">
            <v>Other Non-Employee Insurance (5260)</v>
          </cell>
          <cell r="I6787">
            <v>13044</v>
          </cell>
          <cell r="J6787">
            <v>0</v>
          </cell>
          <cell r="K6787">
            <v>13044</v>
          </cell>
          <cell r="L6787">
            <v>0.21999346630873598</v>
          </cell>
          <cell r="M6787">
            <v>27.961414790996784</v>
          </cell>
        </row>
        <row r="6788">
          <cell r="A6788">
            <v>6786</v>
          </cell>
          <cell r="B6788">
            <v>71</v>
          </cell>
          <cell r="C6788">
            <v>127</v>
          </cell>
          <cell r="D6788" t="str">
            <v xml:space="preserve">HATFIELD                     </v>
          </cell>
          <cell r="E6788">
            <v>0</v>
          </cell>
          <cell r="G6788">
            <v>8590</v>
          </cell>
          <cell r="H6788" t="str">
            <v xml:space="preserve">Rental Lease of Equipment (5300)   </v>
          </cell>
          <cell r="I6788">
            <v>0</v>
          </cell>
          <cell r="J6788">
            <v>0</v>
          </cell>
          <cell r="K6788">
            <v>0</v>
          </cell>
          <cell r="L6788">
            <v>0</v>
          </cell>
          <cell r="M6788">
            <v>0</v>
          </cell>
        </row>
        <row r="6789">
          <cell r="A6789">
            <v>6787</v>
          </cell>
          <cell r="B6789">
            <v>72</v>
          </cell>
          <cell r="C6789">
            <v>127</v>
          </cell>
          <cell r="D6789" t="str">
            <v xml:space="preserve">HATFIELD                     </v>
          </cell>
          <cell r="E6789">
            <v>0</v>
          </cell>
          <cell r="G6789">
            <v>8595</v>
          </cell>
          <cell r="H6789" t="str">
            <v>Rental Lease  of Buildings (5350)</v>
          </cell>
          <cell r="I6789">
            <v>0</v>
          </cell>
          <cell r="J6789">
            <v>0</v>
          </cell>
          <cell r="K6789">
            <v>0</v>
          </cell>
          <cell r="L6789">
            <v>0</v>
          </cell>
          <cell r="M6789">
            <v>0</v>
          </cell>
        </row>
        <row r="6790">
          <cell r="A6790">
            <v>6788</v>
          </cell>
          <cell r="B6790">
            <v>73</v>
          </cell>
          <cell r="C6790">
            <v>127</v>
          </cell>
          <cell r="D6790" t="str">
            <v xml:space="preserve">HATFIELD                     </v>
          </cell>
          <cell r="E6790">
            <v>0</v>
          </cell>
          <cell r="G6790">
            <v>8600</v>
          </cell>
          <cell r="H6790" t="str">
            <v>Short Term Interest RAN's (5400)</v>
          </cell>
          <cell r="I6790">
            <v>0</v>
          </cell>
          <cell r="J6790">
            <v>0</v>
          </cell>
          <cell r="K6790">
            <v>0</v>
          </cell>
          <cell r="L6790">
            <v>0</v>
          </cell>
          <cell r="M6790">
            <v>0</v>
          </cell>
        </row>
        <row r="6791">
          <cell r="A6791">
            <v>6789</v>
          </cell>
          <cell r="B6791">
            <v>74</v>
          </cell>
          <cell r="C6791">
            <v>127</v>
          </cell>
          <cell r="D6791" t="str">
            <v xml:space="preserve">HATFIELD                     </v>
          </cell>
          <cell r="E6791">
            <v>0</v>
          </cell>
          <cell r="G6791">
            <v>8610</v>
          </cell>
          <cell r="H6791" t="str">
            <v>Crossing Guards, Inspections, Bank Charges (5500)</v>
          </cell>
          <cell r="I6791">
            <v>0</v>
          </cell>
          <cell r="J6791">
            <v>0</v>
          </cell>
          <cell r="K6791">
            <v>0</v>
          </cell>
          <cell r="L6791">
            <v>0</v>
          </cell>
          <cell r="M6791">
            <v>0</v>
          </cell>
        </row>
        <row r="6792">
          <cell r="A6792">
            <v>6790</v>
          </cell>
          <cell r="B6792">
            <v>75</v>
          </cell>
          <cell r="C6792">
            <v>127</v>
          </cell>
          <cell r="D6792" t="str">
            <v xml:space="preserve">HATFIELD                     </v>
          </cell>
          <cell r="E6792">
            <v>14</v>
          </cell>
          <cell r="F6792" t="str">
            <v xml:space="preserve">Payments To Out-Of-District Schools </v>
          </cell>
          <cell r="I6792">
            <v>825248</v>
          </cell>
          <cell r="J6792">
            <v>44985</v>
          </cell>
          <cell r="K6792">
            <v>870233</v>
          </cell>
          <cell r="L6792">
            <v>14.676906943134792</v>
          </cell>
          <cell r="M6792">
            <v>14150.130081300813</v>
          </cell>
        </row>
        <row r="6793">
          <cell r="A6793">
            <v>6791</v>
          </cell>
          <cell r="B6793">
            <v>76</v>
          </cell>
          <cell r="C6793">
            <v>127</v>
          </cell>
          <cell r="D6793" t="str">
            <v xml:space="preserve">HATFIELD                     </v>
          </cell>
          <cell r="E6793">
            <v>15</v>
          </cell>
          <cell r="F6793" t="str">
            <v>Tuition To Other Schools (9000)</v>
          </cell>
          <cell r="G6793" t="str">
            <v xml:space="preserve"> </v>
          </cell>
          <cell r="I6793">
            <v>766031</v>
          </cell>
          <cell r="J6793">
            <v>44985</v>
          </cell>
          <cell r="K6793">
            <v>811016</v>
          </cell>
          <cell r="L6793">
            <v>13.678183154848652</v>
          </cell>
          <cell r="M6793">
            <v>13187.252032520326</v>
          </cell>
        </row>
        <row r="6794">
          <cell r="A6794">
            <v>6792</v>
          </cell>
          <cell r="B6794">
            <v>77</v>
          </cell>
          <cell r="C6794">
            <v>127</v>
          </cell>
          <cell r="D6794" t="str">
            <v xml:space="preserve">HATFIELD                     </v>
          </cell>
          <cell r="E6794">
            <v>16</v>
          </cell>
          <cell r="F6794" t="str">
            <v>Out-of-District Transportation (3300)</v>
          </cell>
          <cell r="I6794">
            <v>59217</v>
          </cell>
          <cell r="K6794">
            <v>59217</v>
          </cell>
          <cell r="L6794">
            <v>0.99872378828614061</v>
          </cell>
          <cell r="M6794">
            <v>962.8780487804878</v>
          </cell>
        </row>
        <row r="6795">
          <cell r="A6795">
            <v>6793</v>
          </cell>
          <cell r="B6795">
            <v>78</v>
          </cell>
          <cell r="C6795">
            <v>127</v>
          </cell>
          <cell r="D6795" t="str">
            <v xml:space="preserve">HATFIELD                     </v>
          </cell>
          <cell r="E6795">
            <v>17</v>
          </cell>
          <cell r="F6795" t="str">
            <v>TOTAL EXPENDITURES</v>
          </cell>
          <cell r="I6795">
            <v>4810996</v>
          </cell>
          <cell r="J6795">
            <v>1118271</v>
          </cell>
          <cell r="K6795">
            <v>5929267</v>
          </cell>
          <cell r="L6795">
            <v>99.999999999999943</v>
          </cell>
          <cell r="M6795">
            <v>11229.672348484848</v>
          </cell>
        </row>
        <row r="6796">
          <cell r="A6796">
            <v>6794</v>
          </cell>
          <cell r="B6796">
            <v>79</v>
          </cell>
          <cell r="C6796">
            <v>127</v>
          </cell>
          <cell r="D6796" t="str">
            <v xml:space="preserve">HATFIELD                     </v>
          </cell>
          <cell r="E6796">
            <v>18</v>
          </cell>
          <cell r="F6796" t="str">
            <v>percentage of overall spending from the general fund</v>
          </cell>
          <cell r="I6796">
            <v>81.13981036779083</v>
          </cell>
        </row>
        <row r="6797">
          <cell r="A6797">
            <v>6795</v>
          </cell>
          <cell r="B6797">
            <v>1</v>
          </cell>
          <cell r="C6797">
            <v>128</v>
          </cell>
          <cell r="D6797" t="str">
            <v xml:space="preserve">HAVERHILL                    </v>
          </cell>
          <cell r="E6797">
            <v>1</v>
          </cell>
          <cell r="F6797" t="str">
            <v>In-District FTE Average Membership</v>
          </cell>
          <cell r="G6797" t="str">
            <v xml:space="preserve"> </v>
          </cell>
        </row>
        <row r="6798">
          <cell r="A6798">
            <v>6796</v>
          </cell>
          <cell r="B6798">
            <v>2</v>
          </cell>
          <cell r="C6798">
            <v>128</v>
          </cell>
          <cell r="D6798" t="str">
            <v xml:space="preserve">HAVERHILL                    </v>
          </cell>
          <cell r="E6798">
            <v>2</v>
          </cell>
          <cell r="F6798" t="str">
            <v>Out-of-District FTE Average Membership</v>
          </cell>
          <cell r="G6798" t="str">
            <v xml:space="preserve"> </v>
          </cell>
        </row>
        <row r="6799">
          <cell r="A6799">
            <v>6797</v>
          </cell>
          <cell r="B6799">
            <v>3</v>
          </cell>
          <cell r="C6799">
            <v>128</v>
          </cell>
          <cell r="D6799" t="str">
            <v xml:space="preserve">HAVERHILL                    </v>
          </cell>
          <cell r="E6799">
            <v>3</v>
          </cell>
          <cell r="F6799" t="str">
            <v>Total FTE Average Membership</v>
          </cell>
          <cell r="G6799" t="str">
            <v xml:space="preserve"> </v>
          </cell>
        </row>
        <row r="6800">
          <cell r="A6800">
            <v>6798</v>
          </cell>
          <cell r="B6800">
            <v>4</v>
          </cell>
          <cell r="C6800">
            <v>128</v>
          </cell>
          <cell r="D6800" t="str">
            <v xml:space="preserve">HAVERHILL                    </v>
          </cell>
          <cell r="E6800">
            <v>4</v>
          </cell>
          <cell r="F6800" t="str">
            <v>Administration</v>
          </cell>
          <cell r="G6800" t="str">
            <v xml:space="preserve"> </v>
          </cell>
          <cell r="I6800">
            <v>1973395</v>
          </cell>
          <cell r="J6800">
            <v>174721</v>
          </cell>
          <cell r="K6800">
            <v>2148116</v>
          </cell>
          <cell r="L6800">
            <v>2.2903234666238137</v>
          </cell>
          <cell r="M6800">
            <v>311.04617656854083</v>
          </cell>
        </row>
        <row r="6801">
          <cell r="A6801">
            <v>6799</v>
          </cell>
          <cell r="B6801">
            <v>5</v>
          </cell>
          <cell r="C6801">
            <v>128</v>
          </cell>
          <cell r="D6801" t="str">
            <v xml:space="preserve">HAVERHILL                    </v>
          </cell>
          <cell r="E6801">
            <v>0</v>
          </cell>
          <cell r="G6801">
            <v>8300</v>
          </cell>
          <cell r="H6801" t="str">
            <v>School Committee (1110)</v>
          </cell>
          <cell r="I6801">
            <v>244096</v>
          </cell>
          <cell r="J6801">
            <v>0</v>
          </cell>
          <cell r="K6801">
            <v>244096</v>
          </cell>
          <cell r="L6801">
            <v>0.260255403762649</v>
          </cell>
          <cell r="M6801">
            <v>35.344984868449629</v>
          </cell>
        </row>
        <row r="6802">
          <cell r="A6802">
            <v>6800</v>
          </cell>
          <cell r="B6802">
            <v>6</v>
          </cell>
          <cell r="C6802">
            <v>128</v>
          </cell>
          <cell r="D6802" t="str">
            <v xml:space="preserve">HAVERHILL                    </v>
          </cell>
          <cell r="E6802">
            <v>0</v>
          </cell>
          <cell r="G6802">
            <v>8305</v>
          </cell>
          <cell r="H6802" t="str">
            <v>Superintendent (1210)</v>
          </cell>
          <cell r="I6802">
            <v>347717</v>
          </cell>
          <cell r="J6802">
            <v>0</v>
          </cell>
          <cell r="K6802">
            <v>347717</v>
          </cell>
          <cell r="L6802">
            <v>0.37073621947978264</v>
          </cell>
          <cell r="M6802">
            <v>50.34925645443883</v>
          </cell>
        </row>
        <row r="6803">
          <cell r="A6803">
            <v>6801</v>
          </cell>
          <cell r="B6803">
            <v>7</v>
          </cell>
          <cell r="C6803">
            <v>128</v>
          </cell>
          <cell r="D6803" t="str">
            <v xml:space="preserve">HAVERHILL                    </v>
          </cell>
          <cell r="E6803">
            <v>0</v>
          </cell>
          <cell r="G6803">
            <v>8310</v>
          </cell>
          <cell r="H6803" t="str">
            <v>Assistant Superintendents (1220)</v>
          </cell>
          <cell r="I6803">
            <v>0</v>
          </cell>
          <cell r="J6803">
            <v>0</v>
          </cell>
          <cell r="K6803">
            <v>0</v>
          </cell>
          <cell r="L6803">
            <v>0</v>
          </cell>
          <cell r="M6803">
            <v>0</v>
          </cell>
        </row>
        <row r="6804">
          <cell r="A6804">
            <v>6802</v>
          </cell>
          <cell r="B6804">
            <v>8</v>
          </cell>
          <cell r="C6804">
            <v>128</v>
          </cell>
          <cell r="D6804" t="str">
            <v xml:space="preserve">HAVERHILL                    </v>
          </cell>
          <cell r="E6804">
            <v>0</v>
          </cell>
          <cell r="G6804">
            <v>8315</v>
          </cell>
          <cell r="H6804" t="str">
            <v>Other District-Wide Administration (1230)</v>
          </cell>
          <cell r="I6804">
            <v>87216</v>
          </cell>
          <cell r="J6804">
            <v>88808</v>
          </cell>
          <cell r="K6804">
            <v>176024</v>
          </cell>
          <cell r="L6804">
            <v>0.18767696804501721</v>
          </cell>
          <cell r="M6804">
            <v>25.488191598731554</v>
          </cell>
        </row>
        <row r="6805">
          <cell r="A6805">
            <v>6803</v>
          </cell>
          <cell r="B6805">
            <v>9</v>
          </cell>
          <cell r="C6805">
            <v>128</v>
          </cell>
          <cell r="D6805" t="str">
            <v xml:space="preserve">HAVERHILL                    </v>
          </cell>
          <cell r="E6805">
            <v>0</v>
          </cell>
          <cell r="G6805">
            <v>8320</v>
          </cell>
          <cell r="H6805" t="str">
            <v>Business and Finance (1410)</v>
          </cell>
          <cell r="I6805">
            <v>364825</v>
          </cell>
          <cell r="J6805">
            <v>41015</v>
          </cell>
          <cell r="K6805">
            <v>405840</v>
          </cell>
          <cell r="L6805">
            <v>0.43270702126636024</v>
          </cell>
          <cell r="M6805">
            <v>58.765439249359261</v>
          </cell>
        </row>
        <row r="6806">
          <cell r="A6806">
            <v>6804</v>
          </cell>
          <cell r="B6806">
            <v>10</v>
          </cell>
          <cell r="C6806">
            <v>128</v>
          </cell>
          <cell r="D6806" t="str">
            <v xml:space="preserve">HAVERHILL                    </v>
          </cell>
          <cell r="E6806">
            <v>0</v>
          </cell>
          <cell r="G6806">
            <v>8325</v>
          </cell>
          <cell r="H6806" t="str">
            <v>Human Resources and Benefits (1420)</v>
          </cell>
          <cell r="I6806">
            <v>371743</v>
          </cell>
          <cell r="J6806">
            <v>21398</v>
          </cell>
          <cell r="K6806">
            <v>393141</v>
          </cell>
          <cell r="L6806">
            <v>0.4191673345349845</v>
          </cell>
          <cell r="M6806">
            <v>56.926630080653332</v>
          </cell>
        </row>
        <row r="6807">
          <cell r="A6807">
            <v>6805</v>
          </cell>
          <cell r="B6807">
            <v>11</v>
          </cell>
          <cell r="C6807">
            <v>128</v>
          </cell>
          <cell r="D6807" t="str">
            <v xml:space="preserve">HAVERHILL                    </v>
          </cell>
          <cell r="E6807">
            <v>0</v>
          </cell>
          <cell r="G6807">
            <v>8330</v>
          </cell>
          <cell r="H6807" t="str">
            <v>Legal Service For School Committee (1430)</v>
          </cell>
          <cell r="I6807">
            <v>72548</v>
          </cell>
          <cell r="J6807">
            <v>0</v>
          </cell>
          <cell r="K6807">
            <v>72548</v>
          </cell>
          <cell r="L6807">
            <v>7.7350751475536911E-2</v>
          </cell>
          <cell r="M6807">
            <v>10.504915943875703</v>
          </cell>
        </row>
        <row r="6808">
          <cell r="A6808">
            <v>6806</v>
          </cell>
          <cell r="B6808">
            <v>12</v>
          </cell>
          <cell r="C6808">
            <v>128</v>
          </cell>
          <cell r="D6808" t="str">
            <v xml:space="preserve">HAVERHILL                    </v>
          </cell>
          <cell r="E6808">
            <v>0</v>
          </cell>
          <cell r="G6808">
            <v>8335</v>
          </cell>
          <cell r="H6808" t="str">
            <v>Legal Settlements (1435)</v>
          </cell>
          <cell r="I6808">
            <v>12500</v>
          </cell>
          <cell r="J6808">
            <v>0</v>
          </cell>
          <cell r="K6808">
            <v>12500</v>
          </cell>
          <cell r="L6808">
            <v>1.3327512728734238E-2</v>
          </cell>
          <cell r="M6808">
            <v>1.8099940632194726</v>
          </cell>
        </row>
        <row r="6809">
          <cell r="A6809">
            <v>6807</v>
          </cell>
          <cell r="B6809">
            <v>13</v>
          </cell>
          <cell r="C6809">
            <v>128</v>
          </cell>
          <cell r="D6809" t="str">
            <v xml:space="preserve">HAVERHILL                    </v>
          </cell>
          <cell r="E6809">
            <v>0</v>
          </cell>
          <cell r="G6809">
            <v>8340</v>
          </cell>
          <cell r="H6809" t="str">
            <v>District-wide Information Mgmt and Tech (1450)</v>
          </cell>
          <cell r="I6809">
            <v>472750</v>
          </cell>
          <cell r="J6809">
            <v>23500</v>
          </cell>
          <cell r="K6809">
            <v>496250</v>
          </cell>
          <cell r="L6809">
            <v>0.52910225533074917</v>
          </cell>
          <cell r="M6809">
            <v>71.856764309813059</v>
          </cell>
        </row>
        <row r="6810">
          <cell r="A6810">
            <v>6808</v>
          </cell>
          <cell r="B6810">
            <v>14</v>
          </cell>
          <cell r="C6810">
            <v>128</v>
          </cell>
          <cell r="D6810" t="str">
            <v xml:space="preserve">HAVERHILL                    </v>
          </cell>
          <cell r="E6810">
            <v>5</v>
          </cell>
          <cell r="F6810" t="str">
            <v xml:space="preserve">Instructional Leadership </v>
          </cell>
          <cell r="I6810">
            <v>3701088</v>
          </cell>
          <cell r="J6810">
            <v>838889</v>
          </cell>
          <cell r="K6810">
            <v>4539977</v>
          </cell>
          <cell r="L6810">
            <v>4.840528100452854</v>
          </cell>
          <cell r="M6810">
            <v>657.3865133722361</v>
          </cell>
        </row>
        <row r="6811">
          <cell r="A6811">
            <v>6809</v>
          </cell>
          <cell r="B6811">
            <v>15</v>
          </cell>
          <cell r="C6811">
            <v>128</v>
          </cell>
          <cell r="D6811" t="str">
            <v xml:space="preserve">HAVERHILL                    </v>
          </cell>
          <cell r="E6811">
            <v>0</v>
          </cell>
          <cell r="G6811">
            <v>8345</v>
          </cell>
          <cell r="H6811" t="str">
            <v>Curriculum Directors  (Supervisory) (2110)</v>
          </cell>
          <cell r="I6811">
            <v>326352</v>
          </cell>
          <cell r="J6811">
            <v>118366</v>
          </cell>
          <cell r="K6811">
            <v>444718</v>
          </cell>
          <cell r="L6811">
            <v>0.47415878445577858</v>
          </cell>
          <cell r="M6811">
            <v>64.394955184546987</v>
          </cell>
        </row>
        <row r="6812">
          <cell r="A6812">
            <v>6810</v>
          </cell>
          <cell r="B6812">
            <v>16</v>
          </cell>
          <cell r="C6812">
            <v>128</v>
          </cell>
          <cell r="D6812" t="str">
            <v xml:space="preserve">HAVERHILL                    </v>
          </cell>
          <cell r="E6812">
            <v>0</v>
          </cell>
          <cell r="G6812">
            <v>8350</v>
          </cell>
          <cell r="H6812" t="str">
            <v>Department Heads  (Non-Supervisory) (2120)</v>
          </cell>
          <cell r="I6812">
            <v>315</v>
          </cell>
          <cell r="J6812">
            <v>0</v>
          </cell>
          <cell r="K6812">
            <v>315</v>
          </cell>
          <cell r="L6812">
            <v>3.3585332076410278E-4</v>
          </cell>
          <cell r="M6812">
            <v>4.5611850393130711E-2</v>
          </cell>
        </row>
        <row r="6813">
          <cell r="A6813">
            <v>6811</v>
          </cell>
          <cell r="B6813">
            <v>17</v>
          </cell>
          <cell r="C6813">
            <v>128</v>
          </cell>
          <cell r="D6813" t="str">
            <v xml:space="preserve">HAVERHILL                    </v>
          </cell>
          <cell r="E6813">
            <v>0</v>
          </cell>
          <cell r="G6813">
            <v>8355</v>
          </cell>
          <cell r="H6813" t="str">
            <v>School Leadership-Building (2210)</v>
          </cell>
          <cell r="I6813">
            <v>2850948</v>
          </cell>
          <cell r="J6813">
            <v>513769</v>
          </cell>
          <cell r="K6813">
            <v>3364717</v>
          </cell>
          <cell r="L6813">
            <v>3.587464691687078</v>
          </cell>
          <cell r="M6813">
            <v>487.20942355309074</v>
          </cell>
        </row>
        <row r="6814">
          <cell r="A6814">
            <v>6812</v>
          </cell>
          <cell r="B6814">
            <v>18</v>
          </cell>
          <cell r="C6814">
            <v>128</v>
          </cell>
          <cell r="D6814" t="str">
            <v xml:space="preserve">HAVERHILL                    </v>
          </cell>
          <cell r="E6814">
            <v>0</v>
          </cell>
          <cell r="G6814">
            <v>8360</v>
          </cell>
          <cell r="H6814" t="str">
            <v>Curriculum Leaders/Dept Heads-Building Level (2220)</v>
          </cell>
          <cell r="I6814">
            <v>523473</v>
          </cell>
          <cell r="J6814">
            <v>0</v>
          </cell>
          <cell r="K6814">
            <v>523473</v>
          </cell>
          <cell r="L6814">
            <v>0.55812744565189576</v>
          </cell>
          <cell r="M6814">
            <v>75.798641780454957</v>
          </cell>
        </row>
        <row r="6815">
          <cell r="A6815">
            <v>6813</v>
          </cell>
          <cell r="B6815">
            <v>19</v>
          </cell>
          <cell r="C6815">
            <v>128</v>
          </cell>
          <cell r="D6815" t="str">
            <v xml:space="preserve">HAVERHILL                    </v>
          </cell>
          <cell r="E6815">
            <v>0</v>
          </cell>
          <cell r="G6815">
            <v>8365</v>
          </cell>
          <cell r="H6815" t="str">
            <v>Building Technology (2250)</v>
          </cell>
          <cell r="I6815">
            <v>0</v>
          </cell>
          <cell r="J6815">
            <v>47397</v>
          </cell>
          <cell r="K6815">
            <v>47397</v>
          </cell>
          <cell r="L6815">
            <v>5.0534729664305326E-2</v>
          </cell>
          <cell r="M6815">
            <v>6.8630630891530675</v>
          </cell>
        </row>
        <row r="6816">
          <cell r="A6816">
            <v>6814</v>
          </cell>
          <cell r="B6816">
            <v>20</v>
          </cell>
          <cell r="C6816">
            <v>128</v>
          </cell>
          <cell r="D6816" t="str">
            <v xml:space="preserve">HAVERHILL                    </v>
          </cell>
          <cell r="E6816">
            <v>0</v>
          </cell>
          <cell r="G6816">
            <v>8380</v>
          </cell>
          <cell r="H6816" t="str">
            <v>Instructional Coordinators and Team Leaders (2315)</v>
          </cell>
          <cell r="I6816">
            <v>0</v>
          </cell>
          <cell r="J6816">
            <v>159357</v>
          </cell>
          <cell r="K6816">
            <v>159357</v>
          </cell>
          <cell r="L6816">
            <v>0.16990659567303215</v>
          </cell>
          <cell r="M6816">
            <v>23.07481791459724</v>
          </cell>
        </row>
        <row r="6817">
          <cell r="A6817">
            <v>6815</v>
          </cell>
          <cell r="B6817">
            <v>21</v>
          </cell>
          <cell r="C6817">
            <v>128</v>
          </cell>
          <cell r="D6817" t="str">
            <v xml:space="preserve">HAVERHILL                    </v>
          </cell>
          <cell r="E6817">
            <v>6</v>
          </cell>
          <cell r="F6817" t="str">
            <v>Classroom and Specialist Teachers</v>
          </cell>
          <cell r="I6817">
            <v>24407522</v>
          </cell>
          <cell r="J6817">
            <v>6149863</v>
          </cell>
          <cell r="K6817">
            <v>30557385</v>
          </cell>
          <cell r="L6817">
            <v>32.580315003546609</v>
          </cell>
          <cell r="M6817">
            <v>4424.6948350009407</v>
          </cell>
        </row>
        <row r="6818">
          <cell r="A6818">
            <v>6816</v>
          </cell>
          <cell r="B6818">
            <v>22</v>
          </cell>
          <cell r="C6818">
            <v>128</v>
          </cell>
          <cell r="D6818" t="str">
            <v xml:space="preserve">HAVERHILL                    </v>
          </cell>
          <cell r="E6818">
            <v>0</v>
          </cell>
          <cell r="G6818">
            <v>8370</v>
          </cell>
          <cell r="H6818" t="str">
            <v>Teachers, Classroom (2305)</v>
          </cell>
          <cell r="I6818">
            <v>23110161</v>
          </cell>
          <cell r="J6818">
            <v>4737970</v>
          </cell>
          <cell r="K6818">
            <v>27848131</v>
          </cell>
          <cell r="L6818">
            <v>29.691705629916679</v>
          </cell>
          <cell r="M6818">
            <v>4032.3961425406524</v>
          </cell>
        </row>
        <row r="6819">
          <cell r="A6819">
            <v>6817</v>
          </cell>
          <cell r="B6819">
            <v>23</v>
          </cell>
          <cell r="C6819">
            <v>128</v>
          </cell>
          <cell r="D6819" t="str">
            <v xml:space="preserve">HAVERHILL                    </v>
          </cell>
          <cell r="E6819">
            <v>0</v>
          </cell>
          <cell r="G6819">
            <v>8375</v>
          </cell>
          <cell r="H6819" t="str">
            <v>Teachers, Specialists  (2310)</v>
          </cell>
          <cell r="I6819">
            <v>1297361</v>
          </cell>
          <cell r="J6819">
            <v>1411893</v>
          </cell>
          <cell r="K6819">
            <v>2709254</v>
          </cell>
          <cell r="L6819">
            <v>2.8886093736299316</v>
          </cell>
          <cell r="M6819">
            <v>392.29869246028869</v>
          </cell>
        </row>
        <row r="6820">
          <cell r="A6820">
            <v>6818</v>
          </cell>
          <cell r="B6820">
            <v>24</v>
          </cell>
          <cell r="C6820">
            <v>128</v>
          </cell>
          <cell r="D6820" t="str">
            <v xml:space="preserve">HAVERHILL                    </v>
          </cell>
          <cell r="E6820">
            <v>7</v>
          </cell>
          <cell r="F6820" t="str">
            <v>Other Teaching Services</v>
          </cell>
          <cell r="I6820">
            <v>5201140</v>
          </cell>
          <cell r="J6820">
            <v>1040602</v>
          </cell>
          <cell r="K6820">
            <v>6241742</v>
          </cell>
          <cell r="L6820">
            <v>6.6549516763580074</v>
          </cell>
          <cell r="M6820">
            <v>903.80127713181093</v>
          </cell>
        </row>
        <row r="6821">
          <cell r="A6821">
            <v>6819</v>
          </cell>
          <cell r="B6821">
            <v>25</v>
          </cell>
          <cell r="C6821">
            <v>128</v>
          </cell>
          <cell r="D6821" t="str">
            <v xml:space="preserve">HAVERHILL                    </v>
          </cell>
          <cell r="E6821">
            <v>0</v>
          </cell>
          <cell r="G6821">
            <v>8385</v>
          </cell>
          <cell r="H6821" t="str">
            <v>Medical/ Therapeutic Services (2320)</v>
          </cell>
          <cell r="I6821">
            <v>1661548</v>
          </cell>
          <cell r="J6821">
            <v>266597</v>
          </cell>
          <cell r="K6821">
            <v>1928145</v>
          </cell>
          <cell r="L6821">
            <v>2.055790162427622</v>
          </cell>
          <cell r="M6821">
            <v>279.19448024210482</v>
          </cell>
        </row>
        <row r="6822">
          <cell r="A6822">
            <v>6820</v>
          </cell>
          <cell r="B6822">
            <v>26</v>
          </cell>
          <cell r="C6822">
            <v>128</v>
          </cell>
          <cell r="D6822" t="str">
            <v xml:space="preserve">HAVERHILL                    </v>
          </cell>
          <cell r="E6822">
            <v>0</v>
          </cell>
          <cell r="G6822">
            <v>8390</v>
          </cell>
          <cell r="H6822" t="str">
            <v>Substitute Teachers (2325)</v>
          </cell>
          <cell r="I6822">
            <v>460534</v>
          </cell>
          <cell r="J6822">
            <v>45612</v>
          </cell>
          <cell r="K6822">
            <v>506146</v>
          </cell>
          <cell r="L6822">
            <v>0.53965338060783352</v>
          </cell>
          <cell r="M6822">
            <v>73.289700409782654</v>
          </cell>
        </row>
        <row r="6823">
          <cell r="A6823">
            <v>6821</v>
          </cell>
          <cell r="B6823">
            <v>27</v>
          </cell>
          <cell r="C6823">
            <v>128</v>
          </cell>
          <cell r="D6823" t="str">
            <v xml:space="preserve">HAVERHILL                    </v>
          </cell>
          <cell r="E6823">
            <v>0</v>
          </cell>
          <cell r="G6823">
            <v>8395</v>
          </cell>
          <cell r="H6823" t="str">
            <v>Non-Clerical Paraprofs./Instructional Assistants (2330)</v>
          </cell>
          <cell r="I6823">
            <v>2848761</v>
          </cell>
          <cell r="J6823">
            <v>728393</v>
          </cell>
          <cell r="K6823">
            <v>3577154</v>
          </cell>
          <cell r="L6823">
            <v>3.813965237411407</v>
          </cell>
          <cell r="M6823">
            <v>517.97020025774316</v>
          </cell>
        </row>
        <row r="6824">
          <cell r="A6824">
            <v>6822</v>
          </cell>
          <cell r="B6824">
            <v>28</v>
          </cell>
          <cell r="C6824">
            <v>128</v>
          </cell>
          <cell r="D6824" t="str">
            <v xml:space="preserve">HAVERHILL                    </v>
          </cell>
          <cell r="E6824">
            <v>0</v>
          </cell>
          <cell r="G6824">
            <v>8400</v>
          </cell>
          <cell r="H6824" t="str">
            <v>Librarians and Media Center Directors (2340)</v>
          </cell>
          <cell r="I6824">
            <v>230297</v>
          </cell>
          <cell r="J6824">
            <v>0</v>
          </cell>
          <cell r="K6824">
            <v>230297</v>
          </cell>
          <cell r="L6824">
            <v>0.24554289591114467</v>
          </cell>
          <cell r="M6824">
            <v>33.346896222180391</v>
          </cell>
        </row>
        <row r="6825">
          <cell r="A6825">
            <v>6823</v>
          </cell>
          <cell r="B6825">
            <v>29</v>
          </cell>
          <cell r="C6825">
            <v>128</v>
          </cell>
          <cell r="D6825" t="str">
            <v xml:space="preserve">HAVERHILL                    </v>
          </cell>
          <cell r="E6825">
            <v>8</v>
          </cell>
          <cell r="F6825" t="str">
            <v>Professional Development</v>
          </cell>
          <cell r="I6825">
            <v>201834</v>
          </cell>
          <cell r="J6825">
            <v>663344</v>
          </cell>
          <cell r="K6825">
            <v>865178</v>
          </cell>
          <cell r="L6825">
            <v>0.92245366460966638</v>
          </cell>
          <cell r="M6825">
            <v>125.27736349024775</v>
          </cell>
        </row>
        <row r="6826">
          <cell r="A6826">
            <v>6824</v>
          </cell>
          <cell r="B6826">
            <v>30</v>
          </cell>
          <cell r="C6826">
            <v>128</v>
          </cell>
          <cell r="D6826" t="str">
            <v xml:space="preserve">HAVERHILL                    </v>
          </cell>
          <cell r="E6826">
            <v>0</v>
          </cell>
          <cell r="G6826">
            <v>8405</v>
          </cell>
          <cell r="H6826" t="str">
            <v>Professional Development Leadership (2351)</v>
          </cell>
          <cell r="I6826">
            <v>0</v>
          </cell>
          <cell r="J6826">
            <v>37779</v>
          </cell>
          <cell r="K6826">
            <v>37779</v>
          </cell>
          <cell r="L6826">
            <v>4.028000827030806E-2</v>
          </cell>
          <cell r="M6826">
            <v>5.4703812571494765</v>
          </cell>
        </row>
        <row r="6827">
          <cell r="A6827">
            <v>6825</v>
          </cell>
          <cell r="B6827">
            <v>31</v>
          </cell>
          <cell r="C6827">
            <v>128</v>
          </cell>
          <cell r="D6827" t="str">
            <v xml:space="preserve">HAVERHILL                    </v>
          </cell>
          <cell r="E6827">
            <v>0</v>
          </cell>
          <cell r="G6827">
            <v>8410</v>
          </cell>
          <cell r="H6827" t="str">
            <v>Teacher/Instructional Staff-Professional Days (2353)</v>
          </cell>
          <cell r="I6827">
            <v>0</v>
          </cell>
          <cell r="J6827">
            <v>0</v>
          </cell>
          <cell r="K6827">
            <v>0</v>
          </cell>
          <cell r="L6827">
            <v>0</v>
          </cell>
          <cell r="M6827">
            <v>0</v>
          </cell>
        </row>
        <row r="6828">
          <cell r="A6828">
            <v>6826</v>
          </cell>
          <cell r="B6828">
            <v>32</v>
          </cell>
          <cell r="C6828">
            <v>128</v>
          </cell>
          <cell r="D6828" t="str">
            <v xml:space="preserve">HAVERHILL                    </v>
          </cell>
          <cell r="E6828">
            <v>0</v>
          </cell>
          <cell r="G6828">
            <v>8415</v>
          </cell>
          <cell r="H6828" t="str">
            <v>Substitutes for Instructional Staff at Prof. Dev. (2355)</v>
          </cell>
          <cell r="I6828">
            <v>0</v>
          </cell>
          <cell r="J6828">
            <v>30297</v>
          </cell>
          <cell r="K6828">
            <v>30297</v>
          </cell>
          <cell r="L6828">
            <v>3.2302692251396897E-2</v>
          </cell>
          <cell r="M6828">
            <v>4.3869912106688291</v>
          </cell>
        </row>
        <row r="6829">
          <cell r="A6829">
            <v>6827</v>
          </cell>
          <cell r="B6829">
            <v>33</v>
          </cell>
          <cell r="C6829">
            <v>128</v>
          </cell>
          <cell r="D6829" t="str">
            <v xml:space="preserve">HAVERHILL                    </v>
          </cell>
          <cell r="E6829">
            <v>0</v>
          </cell>
          <cell r="G6829">
            <v>8420</v>
          </cell>
          <cell r="H6829" t="str">
            <v>Prof. Dev.  Stipends, Providers and Expenses (2357)</v>
          </cell>
          <cell r="I6829">
            <v>201834</v>
          </cell>
          <cell r="J6829">
            <v>595268</v>
          </cell>
          <cell r="K6829">
            <v>797102</v>
          </cell>
          <cell r="L6829">
            <v>0.84987096408796137</v>
          </cell>
          <cell r="M6829">
            <v>115.41999102242944</v>
          </cell>
        </row>
        <row r="6830">
          <cell r="A6830">
            <v>6828</v>
          </cell>
          <cell r="B6830">
            <v>34</v>
          </cell>
          <cell r="C6830">
            <v>128</v>
          </cell>
          <cell r="D6830" t="str">
            <v xml:space="preserve">HAVERHILL                    </v>
          </cell>
          <cell r="E6830">
            <v>9</v>
          </cell>
          <cell r="F6830" t="str">
            <v>Instructional Materials, Equipment and Technology</v>
          </cell>
          <cell r="I6830">
            <v>1092099</v>
          </cell>
          <cell r="J6830">
            <v>427913</v>
          </cell>
          <cell r="K6830">
            <v>1520012</v>
          </cell>
          <cell r="L6830">
            <v>1.6206383422263029</v>
          </cell>
          <cell r="M6830">
            <v>220.09701568178855</v>
          </cell>
        </row>
        <row r="6831">
          <cell r="A6831">
            <v>6829</v>
          </cell>
          <cell r="B6831">
            <v>35</v>
          </cell>
          <cell r="C6831">
            <v>128</v>
          </cell>
          <cell r="D6831" t="str">
            <v xml:space="preserve">HAVERHILL                    </v>
          </cell>
          <cell r="E6831">
            <v>0</v>
          </cell>
          <cell r="G6831">
            <v>8425</v>
          </cell>
          <cell r="H6831" t="str">
            <v>Textbooks &amp; Related Software/Media/Materials (2410)</v>
          </cell>
          <cell r="I6831">
            <v>190340</v>
          </cell>
          <cell r="J6831">
            <v>42450</v>
          </cell>
          <cell r="K6831">
            <v>232790</v>
          </cell>
          <cell r="L6831">
            <v>0.24820093504976343</v>
          </cell>
          <cell r="M6831">
            <v>33.707881438148881</v>
          </cell>
        </row>
        <row r="6832">
          <cell r="A6832">
            <v>6830</v>
          </cell>
          <cell r="B6832">
            <v>36</v>
          </cell>
          <cell r="C6832">
            <v>128</v>
          </cell>
          <cell r="D6832" t="str">
            <v xml:space="preserve">HAVERHILL                    </v>
          </cell>
          <cell r="E6832">
            <v>0</v>
          </cell>
          <cell r="G6832">
            <v>8430</v>
          </cell>
          <cell r="H6832" t="str">
            <v>Other Instructional Materials (2415)</v>
          </cell>
          <cell r="I6832">
            <v>29324</v>
          </cell>
          <cell r="J6832">
            <v>8282</v>
          </cell>
          <cell r="K6832">
            <v>37606</v>
          </cell>
          <cell r="L6832">
            <v>4.0095555494142378E-2</v>
          </cell>
          <cell r="M6832">
            <v>5.4453309393145188</v>
          </cell>
        </row>
        <row r="6833">
          <cell r="A6833">
            <v>6831</v>
          </cell>
          <cell r="B6833">
            <v>37</v>
          </cell>
          <cell r="C6833">
            <v>128</v>
          </cell>
          <cell r="D6833" t="str">
            <v xml:space="preserve">HAVERHILL                    </v>
          </cell>
          <cell r="E6833">
            <v>0</v>
          </cell>
          <cell r="G6833">
            <v>8435</v>
          </cell>
          <cell r="H6833" t="str">
            <v>Instructional Equipment (2420)</v>
          </cell>
          <cell r="I6833">
            <v>267046</v>
          </cell>
          <cell r="J6833">
            <v>13591</v>
          </cell>
          <cell r="K6833">
            <v>280637</v>
          </cell>
          <cell r="L6833">
            <v>0.29921545517230319</v>
          </cell>
          <cell r="M6833">
            <v>40.636104313577846</v>
          </cell>
        </row>
        <row r="6834">
          <cell r="A6834">
            <v>6832</v>
          </cell>
          <cell r="B6834">
            <v>38</v>
          </cell>
          <cell r="C6834">
            <v>128</v>
          </cell>
          <cell r="D6834" t="str">
            <v xml:space="preserve">HAVERHILL                    </v>
          </cell>
          <cell r="E6834">
            <v>0</v>
          </cell>
          <cell r="G6834">
            <v>8440</v>
          </cell>
          <cell r="H6834" t="str">
            <v>General Supplies (2430)</v>
          </cell>
          <cell r="I6834">
            <v>363103</v>
          </cell>
          <cell r="J6834">
            <v>210460</v>
          </cell>
          <cell r="K6834">
            <v>573563</v>
          </cell>
          <cell r="L6834">
            <v>0.61153345465847964</v>
          </cell>
          <cell r="M6834">
            <v>83.051649990588032</v>
          </cell>
        </row>
        <row r="6835">
          <cell r="A6835">
            <v>6833</v>
          </cell>
          <cell r="B6835">
            <v>39</v>
          </cell>
          <cell r="C6835">
            <v>128</v>
          </cell>
          <cell r="D6835" t="str">
            <v xml:space="preserve">HAVERHILL                    </v>
          </cell>
          <cell r="E6835">
            <v>0</v>
          </cell>
          <cell r="G6835">
            <v>8445</v>
          </cell>
          <cell r="H6835" t="str">
            <v>Other Instructional Services (2440)</v>
          </cell>
          <cell r="I6835">
            <v>13658</v>
          </cell>
          <cell r="J6835">
            <v>120667</v>
          </cell>
          <cell r="K6835">
            <v>134325</v>
          </cell>
          <cell r="L6835">
            <v>0.14321745178297812</v>
          </cell>
          <cell r="M6835">
            <v>19.450196203356452</v>
          </cell>
        </row>
        <row r="6836">
          <cell r="A6836">
            <v>6834</v>
          </cell>
          <cell r="B6836">
            <v>40</v>
          </cell>
          <cell r="C6836">
            <v>128</v>
          </cell>
          <cell r="D6836" t="str">
            <v xml:space="preserve">HAVERHILL                    </v>
          </cell>
          <cell r="E6836">
            <v>0</v>
          </cell>
          <cell r="G6836">
            <v>8450</v>
          </cell>
          <cell r="H6836" t="str">
            <v>Classroom Instructional Technology (2451)</v>
          </cell>
          <cell r="I6836">
            <v>58786</v>
          </cell>
          <cell r="J6836">
            <v>32463</v>
          </cell>
          <cell r="K6836">
            <v>91249</v>
          </cell>
          <cell r="L6836">
            <v>9.728977671874163E-2</v>
          </cell>
          <cell r="M6836">
            <v>13.212811861977093</v>
          </cell>
        </row>
        <row r="6837">
          <cell r="A6837">
            <v>6835</v>
          </cell>
          <cell r="B6837">
            <v>41</v>
          </cell>
          <cell r="C6837">
            <v>128</v>
          </cell>
          <cell r="D6837" t="str">
            <v xml:space="preserve">HAVERHILL                    </v>
          </cell>
          <cell r="E6837">
            <v>0</v>
          </cell>
          <cell r="G6837">
            <v>8455</v>
          </cell>
          <cell r="H6837" t="str">
            <v>Other Instructional Hardware  (2453)</v>
          </cell>
          <cell r="I6837">
            <v>169842</v>
          </cell>
          <cell r="J6837">
            <v>0</v>
          </cell>
          <cell r="K6837">
            <v>169842</v>
          </cell>
          <cell r="L6837">
            <v>0.18108571334989443</v>
          </cell>
          <cell r="M6837">
            <v>24.593040934825734</v>
          </cell>
        </row>
        <row r="6838">
          <cell r="A6838">
            <v>6836</v>
          </cell>
          <cell r="B6838">
            <v>42</v>
          </cell>
          <cell r="C6838">
            <v>128</v>
          </cell>
          <cell r="D6838" t="str">
            <v xml:space="preserve">HAVERHILL                    </v>
          </cell>
          <cell r="E6838">
            <v>0</v>
          </cell>
          <cell r="G6838">
            <v>8460</v>
          </cell>
          <cell r="H6838" t="str">
            <v>Instructional Software (2455)</v>
          </cell>
          <cell r="I6838">
            <v>0</v>
          </cell>
          <cell r="J6838">
            <v>0</v>
          </cell>
          <cell r="K6838">
            <v>0</v>
          </cell>
          <cell r="L6838">
            <v>0</v>
          </cell>
          <cell r="M6838">
            <v>0</v>
          </cell>
        </row>
        <row r="6839">
          <cell r="A6839">
            <v>6837</v>
          </cell>
          <cell r="B6839">
            <v>43</v>
          </cell>
          <cell r="C6839">
            <v>128</v>
          </cell>
          <cell r="D6839" t="str">
            <v xml:space="preserve">HAVERHILL                    </v>
          </cell>
          <cell r="E6839">
            <v>10</v>
          </cell>
          <cell r="F6839" t="str">
            <v>Guidance, Counseling and Testing</v>
          </cell>
          <cell r="I6839">
            <v>2437875</v>
          </cell>
          <cell r="J6839">
            <v>658485</v>
          </cell>
          <cell r="K6839">
            <v>3096360</v>
          </cell>
          <cell r="L6839">
            <v>3.3013421850194833</v>
          </cell>
          <cell r="M6839">
            <v>448.3514574072197</v>
          </cell>
        </row>
        <row r="6840">
          <cell r="A6840">
            <v>6838</v>
          </cell>
          <cell r="B6840">
            <v>44</v>
          </cell>
          <cell r="C6840">
            <v>128</v>
          </cell>
          <cell r="D6840" t="str">
            <v xml:space="preserve">HAVERHILL                    </v>
          </cell>
          <cell r="E6840">
            <v>0</v>
          </cell>
          <cell r="G6840">
            <v>8465</v>
          </cell>
          <cell r="H6840" t="str">
            <v>Guidance and Adjustment Counselors (2710)</v>
          </cell>
          <cell r="I6840">
            <v>1218489</v>
          </cell>
          <cell r="J6840">
            <v>260706</v>
          </cell>
          <cell r="K6840">
            <v>1479195</v>
          </cell>
          <cell r="L6840">
            <v>1.5771192152624032</v>
          </cell>
          <cell r="M6840">
            <v>214.18673346751422</v>
          </cell>
        </row>
        <row r="6841">
          <cell r="A6841">
            <v>6839</v>
          </cell>
          <cell r="B6841">
            <v>45</v>
          </cell>
          <cell r="C6841">
            <v>128</v>
          </cell>
          <cell r="D6841" t="str">
            <v xml:space="preserve">HAVERHILL                    </v>
          </cell>
          <cell r="E6841">
            <v>0</v>
          </cell>
          <cell r="G6841">
            <v>8470</v>
          </cell>
          <cell r="H6841" t="str">
            <v>Testing and Assessment (2720)</v>
          </cell>
          <cell r="I6841">
            <v>65011</v>
          </cell>
          <cell r="J6841">
            <v>0</v>
          </cell>
          <cell r="K6841">
            <v>65011</v>
          </cell>
          <cell r="L6841">
            <v>6.9314794400619315E-2</v>
          </cell>
          <cell r="M6841">
            <v>9.413561923516891</v>
          </cell>
        </row>
        <row r="6842">
          <cell r="A6842">
            <v>6840</v>
          </cell>
          <cell r="B6842">
            <v>46</v>
          </cell>
          <cell r="C6842">
            <v>128</v>
          </cell>
          <cell r="D6842" t="str">
            <v xml:space="preserve">HAVERHILL                    </v>
          </cell>
          <cell r="E6842">
            <v>0</v>
          </cell>
          <cell r="G6842">
            <v>8475</v>
          </cell>
          <cell r="H6842" t="str">
            <v>Psychological Services (2800)</v>
          </cell>
          <cell r="I6842">
            <v>1154375</v>
          </cell>
          <cell r="J6842">
            <v>397779</v>
          </cell>
          <cell r="K6842">
            <v>1552154</v>
          </cell>
          <cell r="L6842">
            <v>1.654908175356461</v>
          </cell>
          <cell r="M6842">
            <v>224.75116201618857</v>
          </cell>
        </row>
        <row r="6843">
          <cell r="A6843">
            <v>6841</v>
          </cell>
          <cell r="B6843">
            <v>47</v>
          </cell>
          <cell r="C6843">
            <v>128</v>
          </cell>
          <cell r="D6843" t="str">
            <v xml:space="preserve">HAVERHILL                    </v>
          </cell>
          <cell r="E6843">
            <v>11</v>
          </cell>
          <cell r="F6843" t="str">
            <v>Pupil Services</v>
          </cell>
          <cell r="I6843">
            <v>5207049</v>
          </cell>
          <cell r="J6843">
            <v>4313363</v>
          </cell>
          <cell r="K6843">
            <v>9520412</v>
          </cell>
          <cell r="L6843">
            <v>10.150672969023534</v>
          </cell>
          <cell r="M6843">
            <v>1378.5511359522741</v>
          </cell>
        </row>
        <row r="6844">
          <cell r="A6844">
            <v>6842</v>
          </cell>
          <cell r="B6844">
            <v>48</v>
          </cell>
          <cell r="C6844">
            <v>128</v>
          </cell>
          <cell r="D6844" t="str">
            <v xml:space="preserve">HAVERHILL                    </v>
          </cell>
          <cell r="E6844">
            <v>0</v>
          </cell>
          <cell r="G6844">
            <v>8485</v>
          </cell>
          <cell r="H6844" t="str">
            <v>Attendance and Parent Liaison Services (3100)</v>
          </cell>
          <cell r="I6844">
            <v>162643</v>
          </cell>
          <cell r="J6844">
            <v>18196</v>
          </cell>
          <cell r="K6844">
            <v>180839</v>
          </cell>
          <cell r="L6844">
            <v>0.19281072594812565</v>
          </cell>
          <cell r="M6844">
            <v>26.185401311883695</v>
          </cell>
        </row>
        <row r="6845">
          <cell r="A6845">
            <v>6843</v>
          </cell>
          <cell r="B6845">
            <v>49</v>
          </cell>
          <cell r="C6845">
            <v>128</v>
          </cell>
          <cell r="D6845" t="str">
            <v xml:space="preserve">HAVERHILL                    </v>
          </cell>
          <cell r="E6845">
            <v>0</v>
          </cell>
          <cell r="G6845">
            <v>8490</v>
          </cell>
          <cell r="H6845" t="str">
            <v>Medical/Health Services (3200)</v>
          </cell>
          <cell r="I6845">
            <v>697989</v>
          </cell>
          <cell r="J6845">
            <v>56031</v>
          </cell>
          <cell r="K6845">
            <v>754020</v>
          </cell>
          <cell r="L6845">
            <v>0.80393689181761518</v>
          </cell>
          <cell r="M6845">
            <v>109.18173788389973</v>
          </cell>
        </row>
        <row r="6846">
          <cell r="A6846">
            <v>6844</v>
          </cell>
          <cell r="B6846">
            <v>50</v>
          </cell>
          <cell r="C6846">
            <v>128</v>
          </cell>
          <cell r="D6846" t="str">
            <v xml:space="preserve">HAVERHILL                    </v>
          </cell>
          <cell r="E6846">
            <v>0</v>
          </cell>
          <cell r="G6846">
            <v>8495</v>
          </cell>
          <cell r="H6846" t="str">
            <v>In-District Transportation (3300)</v>
          </cell>
          <cell r="I6846">
            <v>3760611</v>
          </cell>
          <cell r="J6846">
            <v>10383</v>
          </cell>
          <cell r="K6846">
            <v>3770994</v>
          </cell>
          <cell r="L6846">
            <v>4.0206376427984347</v>
          </cell>
          <cell r="M6846">
            <v>546.03814019490017</v>
          </cell>
        </row>
        <row r="6847">
          <cell r="A6847">
            <v>6845</v>
          </cell>
          <cell r="B6847">
            <v>51</v>
          </cell>
          <cell r="C6847">
            <v>128</v>
          </cell>
          <cell r="D6847" t="str">
            <v xml:space="preserve">HAVERHILL                    </v>
          </cell>
          <cell r="E6847">
            <v>0</v>
          </cell>
          <cell r="G6847">
            <v>8500</v>
          </cell>
          <cell r="H6847" t="str">
            <v>Food Salaries and Other Expenses (3400)</v>
          </cell>
          <cell r="I6847">
            <v>0</v>
          </cell>
          <cell r="J6847">
            <v>2440793</v>
          </cell>
          <cell r="K6847">
            <v>2440793</v>
          </cell>
          <cell r="L6847">
            <v>2.6023759820564338</v>
          </cell>
          <cell r="M6847">
            <v>353.42566716381168</v>
          </cell>
        </row>
        <row r="6848">
          <cell r="A6848">
            <v>6846</v>
          </cell>
          <cell r="B6848">
            <v>52</v>
          </cell>
          <cell r="C6848">
            <v>128</v>
          </cell>
          <cell r="D6848" t="str">
            <v xml:space="preserve">HAVERHILL                    </v>
          </cell>
          <cell r="E6848">
            <v>0</v>
          </cell>
          <cell r="G6848">
            <v>8505</v>
          </cell>
          <cell r="H6848" t="str">
            <v>Athletics (3510)</v>
          </cell>
          <cell r="I6848">
            <v>277599</v>
          </cell>
          <cell r="J6848">
            <v>429588</v>
          </cell>
          <cell r="K6848">
            <v>707187</v>
          </cell>
          <cell r="L6848">
            <v>0.75400349952763035</v>
          </cell>
          <cell r="M6848">
            <v>102.40034172687913</v>
          </cell>
        </row>
        <row r="6849">
          <cell r="A6849">
            <v>6847</v>
          </cell>
          <cell r="B6849">
            <v>53</v>
          </cell>
          <cell r="C6849">
            <v>128</v>
          </cell>
          <cell r="D6849" t="str">
            <v xml:space="preserve">HAVERHILL                    </v>
          </cell>
          <cell r="E6849">
            <v>0</v>
          </cell>
          <cell r="G6849">
            <v>8510</v>
          </cell>
          <cell r="H6849" t="str">
            <v>Other Student Body Activities (3520)</v>
          </cell>
          <cell r="I6849">
            <v>181916</v>
          </cell>
          <cell r="J6849">
            <v>1260358</v>
          </cell>
          <cell r="K6849">
            <v>1442274</v>
          </cell>
          <cell r="L6849">
            <v>1.5377540074657954</v>
          </cell>
          <cell r="M6849">
            <v>208.84059020286412</v>
          </cell>
        </row>
        <row r="6850">
          <cell r="A6850">
            <v>6848</v>
          </cell>
          <cell r="B6850">
            <v>54</v>
          </cell>
          <cell r="C6850">
            <v>128</v>
          </cell>
          <cell r="D6850" t="str">
            <v xml:space="preserve">HAVERHILL                    </v>
          </cell>
          <cell r="E6850">
            <v>0</v>
          </cell>
          <cell r="G6850">
            <v>8515</v>
          </cell>
          <cell r="H6850" t="str">
            <v>School Security  (3600)</v>
          </cell>
          <cell r="I6850">
            <v>126291</v>
          </cell>
          <cell r="J6850">
            <v>98014</v>
          </cell>
          <cell r="K6850">
            <v>224305</v>
          </cell>
          <cell r="L6850">
            <v>0.23915421940949863</v>
          </cell>
          <cell r="M6850">
            <v>32.479257468035506</v>
          </cell>
        </row>
        <row r="6851">
          <cell r="A6851">
            <v>6849</v>
          </cell>
          <cell r="B6851">
            <v>55</v>
          </cell>
          <cell r="C6851">
            <v>128</v>
          </cell>
          <cell r="D6851" t="str">
            <v xml:space="preserve">HAVERHILL                    </v>
          </cell>
          <cell r="E6851">
            <v>12</v>
          </cell>
          <cell r="F6851" t="str">
            <v>Operations and Maintenance</v>
          </cell>
          <cell r="I6851">
            <v>4413091</v>
          </cell>
          <cell r="J6851">
            <v>682197</v>
          </cell>
          <cell r="K6851">
            <v>5095288</v>
          </cell>
          <cell r="L6851">
            <v>5.4326012541253448</v>
          </cell>
          <cell r="M6851">
            <v>737.79528243147354</v>
          </cell>
        </row>
        <row r="6852">
          <cell r="A6852">
            <v>6850</v>
          </cell>
          <cell r="B6852">
            <v>56</v>
          </cell>
          <cell r="C6852">
            <v>128</v>
          </cell>
          <cell r="D6852" t="str">
            <v xml:space="preserve">HAVERHILL                    </v>
          </cell>
          <cell r="E6852">
            <v>0</v>
          </cell>
          <cell r="G6852">
            <v>8520</v>
          </cell>
          <cell r="H6852" t="str">
            <v>Custodial Services (4110)</v>
          </cell>
          <cell r="I6852">
            <v>1688241</v>
          </cell>
          <cell r="J6852">
            <v>57892</v>
          </cell>
          <cell r="K6852">
            <v>1746133</v>
          </cell>
          <cell r="L6852">
            <v>1.8617287826850319</v>
          </cell>
          <cell r="M6852">
            <v>252.83922908732859</v>
          </cell>
        </row>
        <row r="6853">
          <cell r="A6853">
            <v>6851</v>
          </cell>
          <cell r="B6853">
            <v>57</v>
          </cell>
          <cell r="C6853">
            <v>128</v>
          </cell>
          <cell r="D6853" t="str">
            <v xml:space="preserve">HAVERHILL                    </v>
          </cell>
          <cell r="E6853">
            <v>0</v>
          </cell>
          <cell r="G6853">
            <v>8525</v>
          </cell>
          <cell r="H6853" t="str">
            <v>Heating of Buildings (4120)</v>
          </cell>
          <cell r="I6853">
            <v>757002</v>
          </cell>
          <cell r="J6853">
            <v>0</v>
          </cell>
          <cell r="K6853">
            <v>757002</v>
          </cell>
          <cell r="L6853">
            <v>0.80711630325418193</v>
          </cell>
          <cell r="M6853">
            <v>109.61353006762137</v>
          </cell>
        </row>
        <row r="6854">
          <cell r="A6854">
            <v>6852</v>
          </cell>
          <cell r="B6854">
            <v>58</v>
          </cell>
          <cell r="C6854">
            <v>128</v>
          </cell>
          <cell r="D6854" t="str">
            <v xml:space="preserve">HAVERHILL                    </v>
          </cell>
          <cell r="E6854">
            <v>0</v>
          </cell>
          <cell r="G6854">
            <v>8530</v>
          </cell>
          <cell r="H6854" t="str">
            <v>Utility Services (4130)</v>
          </cell>
          <cell r="I6854">
            <v>234519</v>
          </cell>
          <cell r="J6854">
            <v>557981</v>
          </cell>
          <cell r="K6854">
            <v>792500</v>
          </cell>
          <cell r="L6854">
            <v>0.84496430700175063</v>
          </cell>
          <cell r="M6854">
            <v>114.75362360811457</v>
          </cell>
        </row>
        <row r="6855">
          <cell r="A6855">
            <v>6853</v>
          </cell>
          <cell r="B6855">
            <v>59</v>
          </cell>
          <cell r="C6855">
            <v>128</v>
          </cell>
          <cell r="D6855" t="str">
            <v xml:space="preserve">HAVERHILL                    </v>
          </cell>
          <cell r="E6855">
            <v>0</v>
          </cell>
          <cell r="G6855">
            <v>8535</v>
          </cell>
          <cell r="H6855" t="str">
            <v>Maintenance of Grounds (4210)</v>
          </cell>
          <cell r="I6855">
            <v>785</v>
          </cell>
          <cell r="J6855">
            <v>26667</v>
          </cell>
          <cell r="K6855">
            <v>27452</v>
          </cell>
          <cell r="L6855">
            <v>2.9269350354336983E-2</v>
          </cell>
          <cell r="M6855">
            <v>3.9750365618800769</v>
          </cell>
        </row>
        <row r="6856">
          <cell r="A6856">
            <v>6854</v>
          </cell>
          <cell r="B6856">
            <v>60</v>
          </cell>
          <cell r="C6856">
            <v>128</v>
          </cell>
          <cell r="D6856" t="str">
            <v xml:space="preserve">HAVERHILL                    </v>
          </cell>
          <cell r="E6856">
            <v>0</v>
          </cell>
          <cell r="G6856">
            <v>8540</v>
          </cell>
          <cell r="H6856" t="str">
            <v>Maintenance of Buildings (4220)</v>
          </cell>
          <cell r="I6856">
            <v>1652266</v>
          </cell>
          <cell r="J6856">
            <v>39657</v>
          </cell>
          <cell r="K6856">
            <v>1691923</v>
          </cell>
          <cell r="L6856">
            <v>1.8039300254830573</v>
          </cell>
          <cell r="M6856">
            <v>244.98964683395837</v>
          </cell>
        </row>
        <row r="6857">
          <cell r="A6857">
            <v>6855</v>
          </cell>
          <cell r="B6857">
            <v>61</v>
          </cell>
          <cell r="C6857">
            <v>128</v>
          </cell>
          <cell r="D6857" t="str">
            <v xml:space="preserve">HAVERHILL                    </v>
          </cell>
          <cell r="E6857">
            <v>0</v>
          </cell>
          <cell r="G6857">
            <v>8545</v>
          </cell>
          <cell r="H6857" t="str">
            <v>Building Security System (4225)</v>
          </cell>
          <cell r="I6857">
            <v>8375</v>
          </cell>
          <cell r="J6857">
            <v>0</v>
          </cell>
          <cell r="K6857">
            <v>8375</v>
          </cell>
          <cell r="L6857">
            <v>8.9294335282519392E-3</v>
          </cell>
          <cell r="M6857">
            <v>1.2126960223570467</v>
          </cell>
        </row>
        <row r="6858">
          <cell r="A6858">
            <v>6856</v>
          </cell>
          <cell r="B6858">
            <v>62</v>
          </cell>
          <cell r="C6858">
            <v>128</v>
          </cell>
          <cell r="D6858" t="str">
            <v xml:space="preserve">HAVERHILL                    </v>
          </cell>
          <cell r="E6858">
            <v>0</v>
          </cell>
          <cell r="G6858">
            <v>8550</v>
          </cell>
          <cell r="H6858" t="str">
            <v>Maintenance of Equipment (4230)</v>
          </cell>
          <cell r="I6858">
            <v>71903</v>
          </cell>
          <cell r="J6858">
            <v>0</v>
          </cell>
          <cell r="K6858">
            <v>71903</v>
          </cell>
          <cell r="L6858">
            <v>7.6663051818734229E-2</v>
          </cell>
          <cell r="M6858">
            <v>10.411520250213579</v>
          </cell>
        </row>
        <row r="6859">
          <cell r="A6859">
            <v>6857</v>
          </cell>
          <cell r="B6859">
            <v>63</v>
          </cell>
          <cell r="C6859">
            <v>128</v>
          </cell>
          <cell r="D6859" t="str">
            <v xml:space="preserve">HAVERHILL                    </v>
          </cell>
          <cell r="E6859">
            <v>0</v>
          </cell>
          <cell r="G6859">
            <v>8555</v>
          </cell>
          <cell r="H6859" t="str">
            <v xml:space="preserve">Extraordinary Maintenance (4300)   </v>
          </cell>
          <cell r="I6859">
            <v>0</v>
          </cell>
          <cell r="J6859">
            <v>0</v>
          </cell>
          <cell r="K6859">
            <v>0</v>
          </cell>
          <cell r="L6859">
            <v>0</v>
          </cell>
          <cell r="M6859">
            <v>0</v>
          </cell>
        </row>
        <row r="6860">
          <cell r="A6860">
            <v>6858</v>
          </cell>
          <cell r="B6860">
            <v>64</v>
          </cell>
          <cell r="C6860">
            <v>128</v>
          </cell>
          <cell r="D6860" t="str">
            <v xml:space="preserve">HAVERHILL                    </v>
          </cell>
          <cell r="E6860">
            <v>0</v>
          </cell>
          <cell r="G6860">
            <v>8560</v>
          </cell>
          <cell r="H6860" t="str">
            <v>Networking and Telecommunications (4400)</v>
          </cell>
          <cell r="I6860">
            <v>0</v>
          </cell>
          <cell r="J6860">
            <v>0</v>
          </cell>
          <cell r="K6860">
            <v>0</v>
          </cell>
          <cell r="L6860">
            <v>0</v>
          </cell>
          <cell r="M6860">
            <v>0</v>
          </cell>
        </row>
        <row r="6861">
          <cell r="A6861">
            <v>6859</v>
          </cell>
          <cell r="B6861">
            <v>65</v>
          </cell>
          <cell r="C6861">
            <v>128</v>
          </cell>
          <cell r="D6861" t="str">
            <v xml:space="preserve">HAVERHILL                    </v>
          </cell>
          <cell r="E6861">
            <v>0</v>
          </cell>
          <cell r="G6861">
            <v>8565</v>
          </cell>
          <cell r="H6861" t="str">
            <v>Technology Maintenance (4450)</v>
          </cell>
          <cell r="I6861">
            <v>0</v>
          </cell>
          <cell r="J6861">
            <v>0</v>
          </cell>
          <cell r="K6861">
            <v>0</v>
          </cell>
          <cell r="L6861">
            <v>0</v>
          </cell>
          <cell r="M6861">
            <v>0</v>
          </cell>
        </row>
        <row r="6862">
          <cell r="A6862">
            <v>6860</v>
          </cell>
          <cell r="B6862">
            <v>66</v>
          </cell>
          <cell r="C6862">
            <v>128</v>
          </cell>
          <cell r="D6862" t="str">
            <v xml:space="preserve">HAVERHILL                    </v>
          </cell>
          <cell r="E6862">
            <v>13</v>
          </cell>
          <cell r="F6862" t="str">
            <v>Insurance, Retirement Programs and Other</v>
          </cell>
          <cell r="I6862">
            <v>16152588</v>
          </cell>
          <cell r="J6862">
            <v>886055</v>
          </cell>
          <cell r="K6862">
            <v>17038643</v>
          </cell>
          <cell r="L6862">
            <v>18.166618517028681</v>
          </cell>
          <cell r="M6862">
            <v>2467.1874140252817</v>
          </cell>
        </row>
        <row r="6863">
          <cell r="A6863">
            <v>6861</v>
          </cell>
          <cell r="B6863">
            <v>67</v>
          </cell>
          <cell r="C6863">
            <v>128</v>
          </cell>
          <cell r="D6863" t="str">
            <v xml:space="preserve">HAVERHILL                    </v>
          </cell>
          <cell r="E6863">
            <v>0</v>
          </cell>
          <cell r="G6863">
            <v>8570</v>
          </cell>
          <cell r="H6863" t="str">
            <v>Employer Retirement Contributions (5100)</v>
          </cell>
          <cell r="I6863">
            <v>2343559</v>
          </cell>
          <cell r="J6863">
            <v>460817</v>
          </cell>
          <cell r="K6863">
            <v>2804376</v>
          </cell>
          <cell r="L6863">
            <v>2.9900285468925443</v>
          </cell>
          <cell r="M6863">
            <v>406.07231288281372</v>
          </cell>
        </row>
        <row r="6864">
          <cell r="A6864">
            <v>6862</v>
          </cell>
          <cell r="B6864">
            <v>68</v>
          </cell>
          <cell r="C6864">
            <v>128</v>
          </cell>
          <cell r="D6864" t="str">
            <v xml:space="preserve">HAVERHILL                    </v>
          </cell>
          <cell r="E6864">
            <v>0</v>
          </cell>
          <cell r="G6864">
            <v>8575</v>
          </cell>
          <cell r="H6864" t="str">
            <v>Insurance for Active Employees (5200)</v>
          </cell>
          <cell r="I6864">
            <v>8988255</v>
          </cell>
          <cell r="J6864">
            <v>425238</v>
          </cell>
          <cell r="K6864">
            <v>9413493</v>
          </cell>
          <cell r="L6864">
            <v>10.036675822348052</v>
          </cell>
          <cell r="M6864">
            <v>1363.0693155326451</v>
          </cell>
        </row>
        <row r="6865">
          <cell r="A6865">
            <v>6863</v>
          </cell>
          <cell r="B6865">
            <v>69</v>
          </cell>
          <cell r="C6865">
            <v>128</v>
          </cell>
          <cell r="D6865" t="str">
            <v xml:space="preserve">HAVERHILL                    </v>
          </cell>
          <cell r="E6865">
            <v>0</v>
          </cell>
          <cell r="G6865">
            <v>8580</v>
          </cell>
          <cell r="H6865" t="str">
            <v>Insurance for Retired School Employees (5250)</v>
          </cell>
          <cell r="I6865">
            <v>4028758</v>
          </cell>
          <cell r="J6865">
            <v>0</v>
          </cell>
          <cell r="K6865">
            <v>4028758</v>
          </cell>
          <cell r="L6865">
            <v>4.2954658820791911</v>
          </cell>
          <cell r="M6865">
            <v>583.3622449718365</v>
          </cell>
        </row>
        <row r="6866">
          <cell r="A6866">
            <v>6864</v>
          </cell>
          <cell r="B6866">
            <v>70</v>
          </cell>
          <cell r="C6866">
            <v>128</v>
          </cell>
          <cell r="D6866" t="str">
            <v xml:space="preserve">HAVERHILL                    </v>
          </cell>
          <cell r="E6866">
            <v>0</v>
          </cell>
          <cell r="G6866">
            <v>8585</v>
          </cell>
          <cell r="H6866" t="str">
            <v>Other Non-Employee Insurance (5260)</v>
          </cell>
          <cell r="I6866">
            <v>624471</v>
          </cell>
          <cell r="J6866">
            <v>0</v>
          </cell>
          <cell r="K6866">
            <v>624471</v>
          </cell>
          <cell r="L6866">
            <v>0.66581161609803186</v>
          </cell>
          <cell r="M6866">
            <v>90.423104212218178</v>
          </cell>
        </row>
        <row r="6867">
          <cell r="A6867">
            <v>6865</v>
          </cell>
          <cell r="B6867">
            <v>71</v>
          </cell>
          <cell r="C6867">
            <v>128</v>
          </cell>
          <cell r="D6867" t="str">
            <v xml:space="preserve">HAVERHILL                    </v>
          </cell>
          <cell r="E6867">
            <v>0</v>
          </cell>
          <cell r="G6867">
            <v>8590</v>
          </cell>
          <cell r="H6867" t="str">
            <v xml:space="preserve">Rental Lease of Equipment (5300)   </v>
          </cell>
          <cell r="I6867">
            <v>0</v>
          </cell>
          <cell r="J6867">
            <v>0</v>
          </cell>
          <cell r="K6867">
            <v>0</v>
          </cell>
          <cell r="L6867">
            <v>0</v>
          </cell>
          <cell r="M6867">
            <v>0</v>
          </cell>
        </row>
        <row r="6868">
          <cell r="A6868">
            <v>6866</v>
          </cell>
          <cell r="B6868">
            <v>72</v>
          </cell>
          <cell r="C6868">
            <v>128</v>
          </cell>
          <cell r="D6868" t="str">
            <v xml:space="preserve">HAVERHILL                    </v>
          </cell>
          <cell r="E6868">
            <v>0</v>
          </cell>
          <cell r="G6868">
            <v>8595</v>
          </cell>
          <cell r="H6868" t="str">
            <v>Rental Lease  of Buildings (5350)</v>
          </cell>
          <cell r="I6868">
            <v>0</v>
          </cell>
          <cell r="J6868">
            <v>0</v>
          </cell>
          <cell r="K6868">
            <v>0</v>
          </cell>
          <cell r="L6868">
            <v>0</v>
          </cell>
          <cell r="M6868">
            <v>0</v>
          </cell>
        </row>
        <row r="6869">
          <cell r="A6869">
            <v>6867</v>
          </cell>
          <cell r="B6869">
            <v>73</v>
          </cell>
          <cell r="C6869">
            <v>128</v>
          </cell>
          <cell r="D6869" t="str">
            <v xml:space="preserve">HAVERHILL                    </v>
          </cell>
          <cell r="E6869">
            <v>0</v>
          </cell>
          <cell r="G6869">
            <v>8600</v>
          </cell>
          <cell r="H6869" t="str">
            <v>Short Term Interest RAN's (5400)</v>
          </cell>
          <cell r="I6869">
            <v>0</v>
          </cell>
          <cell r="J6869">
            <v>0</v>
          </cell>
          <cell r="K6869">
            <v>0</v>
          </cell>
          <cell r="L6869">
            <v>0</v>
          </cell>
          <cell r="M6869">
            <v>0</v>
          </cell>
        </row>
        <row r="6870">
          <cell r="A6870">
            <v>6868</v>
          </cell>
          <cell r="B6870">
            <v>74</v>
          </cell>
          <cell r="C6870">
            <v>128</v>
          </cell>
          <cell r="D6870" t="str">
            <v xml:space="preserve">HAVERHILL                    </v>
          </cell>
          <cell r="E6870">
            <v>0</v>
          </cell>
          <cell r="G6870">
            <v>8610</v>
          </cell>
          <cell r="H6870" t="str">
            <v>Crossing Guards, Inspections, Bank Charges (5500)</v>
          </cell>
          <cell r="I6870">
            <v>167545</v>
          </cell>
          <cell r="J6870">
            <v>0</v>
          </cell>
          <cell r="K6870">
            <v>167545</v>
          </cell>
          <cell r="L6870">
            <v>0.17863664961086223</v>
          </cell>
          <cell r="M6870">
            <v>24.260436425768521</v>
          </cell>
        </row>
        <row r="6871">
          <cell r="A6871">
            <v>6869</v>
          </cell>
          <cell r="B6871">
            <v>75</v>
          </cell>
          <cell r="C6871">
            <v>128</v>
          </cell>
          <cell r="D6871" t="str">
            <v xml:space="preserve">HAVERHILL                    </v>
          </cell>
          <cell r="E6871">
            <v>14</v>
          </cell>
          <cell r="F6871" t="str">
            <v xml:space="preserve">Payments To Out-Of-District Schools </v>
          </cell>
          <cell r="I6871">
            <v>10939912</v>
          </cell>
          <cell r="J6871">
            <v>2227919</v>
          </cell>
          <cell r="K6871">
            <v>13167831</v>
          </cell>
          <cell r="L6871">
            <v>14.039554820985702</v>
          </cell>
          <cell r="M6871">
            <v>10704.683359076498</v>
          </cell>
        </row>
        <row r="6872">
          <cell r="A6872">
            <v>6870</v>
          </cell>
          <cell r="B6872">
            <v>76</v>
          </cell>
          <cell r="C6872">
            <v>128</v>
          </cell>
          <cell r="D6872" t="str">
            <v xml:space="preserve">HAVERHILL                    </v>
          </cell>
          <cell r="E6872">
            <v>15</v>
          </cell>
          <cell r="F6872" t="str">
            <v>Tuition To Other Schools (9000)</v>
          </cell>
          <cell r="G6872" t="str">
            <v xml:space="preserve"> </v>
          </cell>
          <cell r="I6872">
            <v>10806392</v>
          </cell>
          <cell r="J6872">
            <v>2227919</v>
          </cell>
          <cell r="K6872">
            <v>13034311</v>
          </cell>
          <cell r="L6872">
            <v>13.897195661022455</v>
          </cell>
          <cell r="M6872">
            <v>10596.139338265182</v>
          </cell>
        </row>
        <row r="6873">
          <cell r="A6873">
            <v>6871</v>
          </cell>
          <cell r="B6873">
            <v>77</v>
          </cell>
          <cell r="C6873">
            <v>128</v>
          </cell>
          <cell r="D6873" t="str">
            <v xml:space="preserve">HAVERHILL                    </v>
          </cell>
          <cell r="E6873">
            <v>16</v>
          </cell>
          <cell r="F6873" t="str">
            <v>Out-of-District Transportation (3300)</v>
          </cell>
          <cell r="I6873">
            <v>133520</v>
          </cell>
          <cell r="K6873">
            <v>133520</v>
          </cell>
          <cell r="L6873">
            <v>0.14235915996324763</v>
          </cell>
          <cell r="M6873">
            <v>108.54402081131616</v>
          </cell>
        </row>
        <row r="6874">
          <cell r="A6874">
            <v>6872</v>
          </cell>
          <cell r="B6874">
            <v>78</v>
          </cell>
          <cell r="C6874">
            <v>128</v>
          </cell>
          <cell r="D6874" t="str">
            <v xml:space="preserve">HAVERHILL                    </v>
          </cell>
          <cell r="E6874">
            <v>17</v>
          </cell>
          <cell r="F6874" t="str">
            <v>TOTAL EXPENDITURES</v>
          </cell>
          <cell r="I6874">
            <v>75727593</v>
          </cell>
          <cell r="J6874">
            <v>18063351</v>
          </cell>
          <cell r="K6874">
            <v>93790944</v>
          </cell>
          <cell r="L6874">
            <v>99.999999999999986</v>
          </cell>
          <cell r="M6874">
            <v>11527.610432388583</v>
          </cell>
        </row>
        <row r="6875">
          <cell r="A6875">
            <v>6873</v>
          </cell>
          <cell r="B6875">
            <v>79</v>
          </cell>
          <cell r="C6875">
            <v>128</v>
          </cell>
          <cell r="D6875" t="str">
            <v xml:space="preserve">HAVERHILL                    </v>
          </cell>
          <cell r="E6875">
            <v>18</v>
          </cell>
          <cell r="F6875" t="str">
            <v>percentage of overall spending from the general fund</v>
          </cell>
          <cell r="I6875">
            <v>80.740836769912463</v>
          </cell>
        </row>
        <row r="6876">
          <cell r="A6876">
            <v>6874</v>
          </cell>
          <cell r="B6876">
            <v>1</v>
          </cell>
          <cell r="C6876">
            <v>131</v>
          </cell>
          <cell r="D6876" t="str">
            <v xml:space="preserve">HINGHAM                      </v>
          </cell>
          <cell r="E6876">
            <v>1</v>
          </cell>
          <cell r="F6876" t="str">
            <v>In-District FTE Average Membership</v>
          </cell>
          <cell r="G6876" t="str">
            <v xml:space="preserve"> </v>
          </cell>
        </row>
        <row r="6877">
          <cell r="A6877">
            <v>6875</v>
          </cell>
          <cell r="B6877">
            <v>2</v>
          </cell>
          <cell r="C6877">
            <v>131</v>
          </cell>
          <cell r="D6877" t="str">
            <v xml:space="preserve">HINGHAM                      </v>
          </cell>
          <cell r="E6877">
            <v>2</v>
          </cell>
          <cell r="F6877" t="str">
            <v>Out-of-District FTE Average Membership</v>
          </cell>
          <cell r="G6877" t="str">
            <v xml:space="preserve"> </v>
          </cell>
        </row>
        <row r="6878">
          <cell r="A6878">
            <v>6876</v>
          </cell>
          <cell r="B6878">
            <v>3</v>
          </cell>
          <cell r="C6878">
            <v>131</v>
          </cell>
          <cell r="D6878" t="str">
            <v xml:space="preserve">HINGHAM                      </v>
          </cell>
          <cell r="E6878">
            <v>3</v>
          </cell>
          <cell r="F6878" t="str">
            <v>Total FTE Average Membership</v>
          </cell>
          <cell r="G6878" t="str">
            <v xml:space="preserve"> </v>
          </cell>
        </row>
        <row r="6879">
          <cell r="A6879">
            <v>6877</v>
          </cell>
          <cell r="B6879">
            <v>4</v>
          </cell>
          <cell r="C6879">
            <v>131</v>
          </cell>
          <cell r="D6879" t="str">
            <v xml:space="preserve">HINGHAM                      </v>
          </cell>
          <cell r="E6879">
            <v>4</v>
          </cell>
          <cell r="F6879" t="str">
            <v>Administration</v>
          </cell>
          <cell r="G6879" t="str">
            <v xml:space="preserve"> </v>
          </cell>
          <cell r="I6879">
            <v>1349073</v>
          </cell>
          <cell r="J6879">
            <v>0</v>
          </cell>
          <cell r="K6879">
            <v>1349073</v>
          </cell>
          <cell r="L6879">
            <v>2.8801301329937541</v>
          </cell>
          <cell r="M6879">
            <v>328.61739702336001</v>
          </cell>
        </row>
        <row r="6880">
          <cell r="A6880">
            <v>6878</v>
          </cell>
          <cell r="B6880">
            <v>5</v>
          </cell>
          <cell r="C6880">
            <v>131</v>
          </cell>
          <cell r="D6880" t="str">
            <v xml:space="preserve">HINGHAM                      </v>
          </cell>
          <cell r="E6880">
            <v>0</v>
          </cell>
          <cell r="G6880">
            <v>8300</v>
          </cell>
          <cell r="H6880" t="str">
            <v>School Committee (1110)</v>
          </cell>
          <cell r="I6880">
            <v>5343</v>
          </cell>
          <cell r="J6880">
            <v>0</v>
          </cell>
          <cell r="K6880">
            <v>5343</v>
          </cell>
          <cell r="L6880">
            <v>1.1406747670871501E-2</v>
          </cell>
          <cell r="M6880">
            <v>1.3014883199766156</v>
          </cell>
        </row>
        <row r="6881">
          <cell r="A6881">
            <v>6879</v>
          </cell>
          <cell r="B6881">
            <v>6</v>
          </cell>
          <cell r="C6881">
            <v>131</v>
          </cell>
          <cell r="D6881" t="str">
            <v xml:space="preserve">HINGHAM                      </v>
          </cell>
          <cell r="E6881">
            <v>0</v>
          </cell>
          <cell r="G6881">
            <v>8305</v>
          </cell>
          <cell r="H6881" t="str">
            <v>Superintendent (1210)</v>
          </cell>
          <cell r="I6881">
            <v>215261</v>
          </cell>
          <cell r="J6881">
            <v>0</v>
          </cell>
          <cell r="K6881">
            <v>215261</v>
          </cell>
          <cell r="L6881">
            <v>0.45955978109291973</v>
          </cell>
          <cell r="M6881">
            <v>52.434901225245412</v>
          </cell>
        </row>
        <row r="6882">
          <cell r="A6882">
            <v>6880</v>
          </cell>
          <cell r="B6882">
            <v>7</v>
          </cell>
          <cell r="C6882">
            <v>131</v>
          </cell>
          <cell r="D6882" t="str">
            <v xml:space="preserve">HINGHAM                      </v>
          </cell>
          <cell r="E6882">
            <v>0</v>
          </cell>
          <cell r="G6882">
            <v>8310</v>
          </cell>
          <cell r="H6882" t="str">
            <v>Assistant Superintendents (1220)</v>
          </cell>
          <cell r="I6882">
            <v>168862</v>
          </cell>
          <cell r="J6882">
            <v>0</v>
          </cell>
          <cell r="K6882">
            <v>168862</v>
          </cell>
          <cell r="L6882">
            <v>0.36050275597954395</v>
          </cell>
          <cell r="M6882">
            <v>41.132682142596153</v>
          </cell>
        </row>
        <row r="6883">
          <cell r="A6883">
            <v>6881</v>
          </cell>
          <cell r="B6883">
            <v>8</v>
          </cell>
          <cell r="C6883">
            <v>131</v>
          </cell>
          <cell r="D6883" t="str">
            <v xml:space="preserve">HINGHAM                      </v>
          </cell>
          <cell r="E6883">
            <v>0</v>
          </cell>
          <cell r="G6883">
            <v>8315</v>
          </cell>
          <cell r="H6883" t="str">
            <v>Other District-Wide Administration (1230)</v>
          </cell>
          <cell r="I6883">
            <v>41832</v>
          </cell>
          <cell r="J6883">
            <v>0</v>
          </cell>
          <cell r="K6883">
            <v>41832</v>
          </cell>
          <cell r="L6883">
            <v>8.9306956497828299E-2</v>
          </cell>
          <cell r="M6883">
            <v>10.189754707329548</v>
          </cell>
        </row>
        <row r="6884">
          <cell r="A6884">
            <v>6882</v>
          </cell>
          <cell r="B6884">
            <v>9</v>
          </cell>
          <cell r="C6884">
            <v>131</v>
          </cell>
          <cell r="D6884" t="str">
            <v xml:space="preserve">HINGHAM                      </v>
          </cell>
          <cell r="E6884">
            <v>0</v>
          </cell>
          <cell r="G6884">
            <v>8320</v>
          </cell>
          <cell r="H6884" t="str">
            <v>Business and Finance (1410)</v>
          </cell>
          <cell r="I6884">
            <v>713317</v>
          </cell>
          <cell r="J6884">
            <v>0</v>
          </cell>
          <cell r="K6884">
            <v>713317</v>
          </cell>
          <cell r="L6884">
            <v>1.5228573887971264</v>
          </cell>
          <cell r="M6884">
            <v>173.7551457871532</v>
          </cell>
        </row>
        <row r="6885">
          <cell r="A6885">
            <v>6883</v>
          </cell>
          <cell r="B6885">
            <v>10</v>
          </cell>
          <cell r="C6885">
            <v>131</v>
          </cell>
          <cell r="D6885" t="str">
            <v xml:space="preserve">HINGHAM                      </v>
          </cell>
          <cell r="E6885">
            <v>0</v>
          </cell>
          <cell r="G6885">
            <v>8325</v>
          </cell>
          <cell r="H6885" t="str">
            <v>Human Resources and Benefits (1420)</v>
          </cell>
          <cell r="I6885">
            <v>7575</v>
          </cell>
          <cell r="J6885">
            <v>0</v>
          </cell>
          <cell r="K6885">
            <v>7575</v>
          </cell>
          <cell r="L6885">
            <v>1.6171834850617933E-2</v>
          </cell>
          <cell r="M6885">
            <v>1.8451757484227704</v>
          </cell>
        </row>
        <row r="6886">
          <cell r="A6886">
            <v>6884</v>
          </cell>
          <cell r="B6886">
            <v>11</v>
          </cell>
          <cell r="C6886">
            <v>131</v>
          </cell>
          <cell r="D6886" t="str">
            <v xml:space="preserve">HINGHAM                      </v>
          </cell>
          <cell r="E6886">
            <v>0</v>
          </cell>
          <cell r="G6886">
            <v>8330</v>
          </cell>
          <cell r="H6886" t="str">
            <v>Legal Service For School Committee (1430)</v>
          </cell>
          <cell r="I6886">
            <v>167703</v>
          </cell>
          <cell r="J6886">
            <v>0</v>
          </cell>
          <cell r="K6886">
            <v>167703</v>
          </cell>
          <cell r="L6886">
            <v>0.35802841187500717</v>
          </cell>
          <cell r="M6886">
            <v>40.850364163398531</v>
          </cell>
        </row>
        <row r="6887">
          <cell r="A6887">
            <v>6885</v>
          </cell>
          <cell r="B6887">
            <v>12</v>
          </cell>
          <cell r="C6887">
            <v>131</v>
          </cell>
          <cell r="D6887" t="str">
            <v xml:space="preserve">HINGHAM                      </v>
          </cell>
          <cell r="E6887">
            <v>0</v>
          </cell>
          <cell r="G6887">
            <v>8335</v>
          </cell>
          <cell r="H6887" t="str">
            <v>Legal Settlements (1435)</v>
          </cell>
          <cell r="I6887">
            <v>0</v>
          </cell>
          <cell r="J6887">
            <v>0</v>
          </cell>
          <cell r="K6887">
            <v>0</v>
          </cell>
          <cell r="L6887">
            <v>0</v>
          </cell>
          <cell r="M6887">
            <v>0</v>
          </cell>
        </row>
        <row r="6888">
          <cell r="A6888">
            <v>6886</v>
          </cell>
          <cell r="B6888">
            <v>13</v>
          </cell>
          <cell r="C6888">
            <v>131</v>
          </cell>
          <cell r="D6888" t="str">
            <v xml:space="preserve">HINGHAM                      </v>
          </cell>
          <cell r="E6888">
            <v>0</v>
          </cell>
          <cell r="G6888">
            <v>8340</v>
          </cell>
          <cell r="H6888" t="str">
            <v>District-wide Information Mgmt and Tech (1450)</v>
          </cell>
          <cell r="I6888">
            <v>29180</v>
          </cell>
          <cell r="J6888">
            <v>0</v>
          </cell>
          <cell r="K6888">
            <v>29180</v>
          </cell>
          <cell r="L6888">
            <v>6.2296256229839114E-2</v>
          </cell>
          <cell r="M6888">
            <v>7.1078849292378141</v>
          </cell>
        </row>
        <row r="6889">
          <cell r="A6889">
            <v>6887</v>
          </cell>
          <cell r="B6889">
            <v>14</v>
          </cell>
          <cell r="C6889">
            <v>131</v>
          </cell>
          <cell r="D6889" t="str">
            <v xml:space="preserve">HINGHAM                      </v>
          </cell>
          <cell r="E6889">
            <v>5</v>
          </cell>
          <cell r="F6889" t="str">
            <v xml:space="preserve">Instructional Leadership </v>
          </cell>
          <cell r="I6889">
            <v>2582071</v>
          </cell>
          <cell r="J6889">
            <v>68289</v>
          </cell>
          <cell r="K6889">
            <v>2650360</v>
          </cell>
          <cell r="L6889">
            <v>5.6582421405523098</v>
          </cell>
          <cell r="M6889">
            <v>645.59471902175233</v>
          </cell>
        </row>
        <row r="6890">
          <cell r="A6890">
            <v>6888</v>
          </cell>
          <cell r="B6890">
            <v>15</v>
          </cell>
          <cell r="C6890">
            <v>131</v>
          </cell>
          <cell r="D6890" t="str">
            <v xml:space="preserve">HINGHAM                      </v>
          </cell>
          <cell r="E6890">
            <v>0</v>
          </cell>
          <cell r="G6890">
            <v>8345</v>
          </cell>
          <cell r="H6890" t="str">
            <v>Curriculum Directors  (Supervisory) (2110)</v>
          </cell>
          <cell r="I6890">
            <v>180340</v>
          </cell>
          <cell r="J6890">
            <v>11062</v>
          </cell>
          <cell r="K6890">
            <v>191402</v>
          </cell>
          <cell r="L6890">
            <v>0.4086233048287754</v>
          </cell>
          <cell r="M6890">
            <v>46.623145689718164</v>
          </cell>
        </row>
        <row r="6891">
          <cell r="A6891">
            <v>6889</v>
          </cell>
          <cell r="B6891">
            <v>16</v>
          </cell>
          <cell r="C6891">
            <v>131</v>
          </cell>
          <cell r="D6891" t="str">
            <v xml:space="preserve">HINGHAM                      </v>
          </cell>
          <cell r="E6891">
            <v>0</v>
          </cell>
          <cell r="G6891">
            <v>8350</v>
          </cell>
          <cell r="H6891" t="str">
            <v>Department Heads  (Non-Supervisory) (2120)</v>
          </cell>
          <cell r="I6891">
            <v>403608</v>
          </cell>
          <cell r="J6891">
            <v>46550</v>
          </cell>
          <cell r="K6891">
            <v>450158</v>
          </cell>
          <cell r="L6891">
            <v>0.96104037395174491</v>
          </cell>
          <cell r="M6891">
            <v>109.65288773049473</v>
          </cell>
        </row>
        <row r="6892">
          <cell r="A6892">
            <v>6890</v>
          </cell>
          <cell r="B6892">
            <v>17</v>
          </cell>
          <cell r="C6892">
            <v>131</v>
          </cell>
          <cell r="D6892" t="str">
            <v xml:space="preserve">HINGHAM                      </v>
          </cell>
          <cell r="E6892">
            <v>0</v>
          </cell>
          <cell r="G6892">
            <v>8355</v>
          </cell>
          <cell r="H6892" t="str">
            <v>School Leadership-Building (2210)</v>
          </cell>
          <cell r="I6892">
            <v>1716178</v>
          </cell>
          <cell r="J6892">
            <v>0</v>
          </cell>
          <cell r="K6892">
            <v>1716178</v>
          </cell>
          <cell r="L6892">
            <v>3.6638610152163409</v>
          </cell>
          <cell r="M6892">
            <v>418.03960733685722</v>
          </cell>
        </row>
        <row r="6893">
          <cell r="A6893">
            <v>6891</v>
          </cell>
          <cell r="B6893">
            <v>18</v>
          </cell>
          <cell r="C6893">
            <v>131</v>
          </cell>
          <cell r="D6893" t="str">
            <v xml:space="preserve">HINGHAM                      </v>
          </cell>
          <cell r="E6893">
            <v>0</v>
          </cell>
          <cell r="G6893">
            <v>8360</v>
          </cell>
          <cell r="H6893" t="str">
            <v>Curriculum Leaders/Dept Heads-Building Level (2220)</v>
          </cell>
          <cell r="I6893">
            <v>26100</v>
          </cell>
          <cell r="J6893">
            <v>7793</v>
          </cell>
          <cell r="K6893">
            <v>33893</v>
          </cell>
          <cell r="L6893">
            <v>7.235801961610476E-2</v>
          </cell>
          <cell r="M6893">
            <v>8.2559130879594669</v>
          </cell>
        </row>
        <row r="6894">
          <cell r="A6894">
            <v>6892</v>
          </cell>
          <cell r="B6894">
            <v>19</v>
          </cell>
          <cell r="C6894">
            <v>131</v>
          </cell>
          <cell r="D6894" t="str">
            <v xml:space="preserve">HINGHAM                      </v>
          </cell>
          <cell r="E6894">
            <v>0</v>
          </cell>
          <cell r="G6894">
            <v>8365</v>
          </cell>
          <cell r="H6894" t="str">
            <v>Building Technology (2250)</v>
          </cell>
          <cell r="I6894">
            <v>235950</v>
          </cell>
          <cell r="J6894">
            <v>0</v>
          </cell>
          <cell r="K6894">
            <v>235950</v>
          </cell>
          <cell r="L6894">
            <v>0.50372863802023782</v>
          </cell>
          <cell r="M6894">
            <v>57.47448420334689</v>
          </cell>
        </row>
        <row r="6895">
          <cell r="A6895">
            <v>6893</v>
          </cell>
          <cell r="B6895">
            <v>20</v>
          </cell>
          <cell r="C6895">
            <v>131</v>
          </cell>
          <cell r="D6895" t="str">
            <v xml:space="preserve">HINGHAM                      </v>
          </cell>
          <cell r="E6895">
            <v>0</v>
          </cell>
          <cell r="G6895">
            <v>8380</v>
          </cell>
          <cell r="H6895" t="str">
            <v>Instructional Coordinators and Team Leaders (2315)</v>
          </cell>
          <cell r="I6895">
            <v>19895</v>
          </cell>
          <cell r="J6895">
            <v>2884</v>
          </cell>
          <cell r="K6895">
            <v>22779</v>
          </cell>
          <cell r="L6895">
            <v>4.863078891910573E-2</v>
          </cell>
          <cell r="M6895">
            <v>5.5486809733758795</v>
          </cell>
        </row>
        <row r="6896">
          <cell r="A6896">
            <v>6894</v>
          </cell>
          <cell r="B6896">
            <v>21</v>
          </cell>
          <cell r="C6896">
            <v>131</v>
          </cell>
          <cell r="D6896" t="str">
            <v xml:space="preserve">HINGHAM                      </v>
          </cell>
          <cell r="E6896">
            <v>6</v>
          </cell>
          <cell r="F6896" t="str">
            <v>Classroom and Specialist Teachers</v>
          </cell>
          <cell r="I6896">
            <v>18910416</v>
          </cell>
          <cell r="J6896">
            <v>419438</v>
          </cell>
          <cell r="K6896">
            <v>19329854</v>
          </cell>
          <cell r="L6896">
            <v>41.267221990040454</v>
          </cell>
          <cell r="M6896">
            <v>4708.5119236109422</v>
          </cell>
        </row>
        <row r="6897">
          <cell r="A6897">
            <v>6895</v>
          </cell>
          <cell r="B6897">
            <v>22</v>
          </cell>
          <cell r="C6897">
            <v>131</v>
          </cell>
          <cell r="D6897" t="str">
            <v xml:space="preserve">HINGHAM                      </v>
          </cell>
          <cell r="E6897">
            <v>0</v>
          </cell>
          <cell r="G6897">
            <v>8370</v>
          </cell>
          <cell r="H6897" t="str">
            <v>Teachers, Classroom (2305)</v>
          </cell>
          <cell r="I6897">
            <v>18172547</v>
          </cell>
          <cell r="J6897">
            <v>419438</v>
          </cell>
          <cell r="K6897">
            <v>18591985</v>
          </cell>
          <cell r="L6897">
            <v>39.691948642266119</v>
          </cell>
          <cell r="M6897">
            <v>4528.7762161108813</v>
          </cell>
        </row>
        <row r="6898">
          <cell r="A6898">
            <v>6896</v>
          </cell>
          <cell r="B6898">
            <v>23</v>
          </cell>
          <cell r="C6898">
            <v>131</v>
          </cell>
          <cell r="D6898" t="str">
            <v xml:space="preserve">HINGHAM                      </v>
          </cell>
          <cell r="E6898">
            <v>0</v>
          </cell>
          <cell r="G6898">
            <v>8375</v>
          </cell>
          <cell r="H6898" t="str">
            <v>Teachers, Specialists  (2310)</v>
          </cell>
          <cell r="I6898">
            <v>737869</v>
          </cell>
          <cell r="J6898">
            <v>0</v>
          </cell>
          <cell r="K6898">
            <v>737869</v>
          </cell>
          <cell r="L6898">
            <v>1.575273347774337</v>
          </cell>
          <cell r="M6898">
            <v>179.7357075000609</v>
          </cell>
        </row>
        <row r="6899">
          <cell r="A6899">
            <v>6897</v>
          </cell>
          <cell r="B6899">
            <v>24</v>
          </cell>
          <cell r="C6899">
            <v>131</v>
          </cell>
          <cell r="D6899" t="str">
            <v xml:space="preserve">HINGHAM                      </v>
          </cell>
          <cell r="E6899">
            <v>7</v>
          </cell>
          <cell r="F6899" t="str">
            <v>Other Teaching Services</v>
          </cell>
          <cell r="I6899">
            <v>2925232</v>
          </cell>
          <cell r="J6899">
            <v>887094</v>
          </cell>
          <cell r="K6899">
            <v>3812326</v>
          </cell>
          <cell r="L6899">
            <v>8.1389183457051963</v>
          </cell>
          <cell r="M6899">
            <v>928.63517891506103</v>
          </cell>
        </row>
        <row r="6900">
          <cell r="A6900">
            <v>6898</v>
          </cell>
          <cell r="B6900">
            <v>25</v>
          </cell>
          <cell r="C6900">
            <v>131</v>
          </cell>
          <cell r="D6900" t="str">
            <v xml:space="preserve">HINGHAM                      </v>
          </cell>
          <cell r="E6900">
            <v>0</v>
          </cell>
          <cell r="G6900">
            <v>8385</v>
          </cell>
          <cell r="H6900" t="str">
            <v>Medical/ Therapeutic Services (2320)</v>
          </cell>
          <cell r="I6900">
            <v>336333</v>
          </cell>
          <cell r="J6900">
            <v>300706</v>
          </cell>
          <cell r="K6900">
            <v>637039</v>
          </cell>
          <cell r="L6900">
            <v>1.360011815366706</v>
          </cell>
          <cell r="M6900">
            <v>155.17477407254037</v>
          </cell>
        </row>
        <row r="6901">
          <cell r="A6901">
            <v>6899</v>
          </cell>
          <cell r="B6901">
            <v>26</v>
          </cell>
          <cell r="C6901">
            <v>131</v>
          </cell>
          <cell r="D6901" t="str">
            <v xml:space="preserve">HINGHAM                      </v>
          </cell>
          <cell r="E6901">
            <v>0</v>
          </cell>
          <cell r="G6901">
            <v>8390</v>
          </cell>
          <cell r="H6901" t="str">
            <v>Substitute Teachers (2325)</v>
          </cell>
          <cell r="I6901">
            <v>383465</v>
          </cell>
          <cell r="J6901">
            <v>0</v>
          </cell>
          <cell r="K6901">
            <v>383465</v>
          </cell>
          <cell r="L6901">
            <v>0.81865777570854203</v>
          </cell>
          <cell r="M6901">
            <v>93.407302754975277</v>
          </cell>
        </row>
        <row r="6902">
          <cell r="A6902">
            <v>6900</v>
          </cell>
          <cell r="B6902">
            <v>27</v>
          </cell>
          <cell r="C6902">
            <v>131</v>
          </cell>
          <cell r="D6902" t="str">
            <v xml:space="preserve">HINGHAM                      </v>
          </cell>
          <cell r="E6902">
            <v>0</v>
          </cell>
          <cell r="G6902">
            <v>8395</v>
          </cell>
          <cell r="H6902" t="str">
            <v>Non-Clerical Paraprofs./Instructional Assistants (2330)</v>
          </cell>
          <cell r="I6902">
            <v>1755643</v>
          </cell>
          <cell r="J6902">
            <v>586388</v>
          </cell>
          <cell r="K6902">
            <v>2342031</v>
          </cell>
          <cell r="L6902">
            <v>4.9999918873963782</v>
          </cell>
          <cell r="M6902">
            <v>570.4896109906706</v>
          </cell>
        </row>
        <row r="6903">
          <cell r="A6903">
            <v>6901</v>
          </cell>
          <cell r="B6903">
            <v>28</v>
          </cell>
          <cell r="C6903">
            <v>131</v>
          </cell>
          <cell r="D6903" t="str">
            <v xml:space="preserve">HINGHAM                      </v>
          </cell>
          <cell r="E6903">
            <v>0</v>
          </cell>
          <cell r="G6903">
            <v>8400</v>
          </cell>
          <cell r="H6903" t="str">
            <v>Librarians and Media Center Directors (2340)</v>
          </cell>
          <cell r="I6903">
            <v>449791</v>
          </cell>
          <cell r="J6903">
            <v>0</v>
          </cell>
          <cell r="K6903">
            <v>449791</v>
          </cell>
          <cell r="L6903">
            <v>0.96025686723356973</v>
          </cell>
          <cell r="M6903">
            <v>109.56349109687477</v>
          </cell>
        </row>
        <row r="6904">
          <cell r="A6904">
            <v>6902</v>
          </cell>
          <cell r="B6904">
            <v>29</v>
          </cell>
          <cell r="C6904">
            <v>131</v>
          </cell>
          <cell r="D6904" t="str">
            <v xml:space="preserve">HINGHAM                      </v>
          </cell>
          <cell r="E6904">
            <v>8</v>
          </cell>
          <cell r="F6904" t="str">
            <v>Professional Development</v>
          </cell>
          <cell r="I6904">
            <v>175193</v>
          </cell>
          <cell r="J6904">
            <v>0</v>
          </cell>
          <cell r="K6904">
            <v>175193</v>
          </cell>
          <cell r="L6904">
            <v>0.37401878059198779</v>
          </cell>
          <cell r="M6904">
            <v>42.67483496942976</v>
          </cell>
        </row>
        <row r="6905">
          <cell r="A6905">
            <v>6903</v>
          </cell>
          <cell r="B6905">
            <v>30</v>
          </cell>
          <cell r="C6905">
            <v>131</v>
          </cell>
          <cell r="D6905" t="str">
            <v xml:space="preserve">HINGHAM                      </v>
          </cell>
          <cell r="E6905">
            <v>0</v>
          </cell>
          <cell r="G6905">
            <v>8405</v>
          </cell>
          <cell r="H6905" t="str">
            <v>Professional Development Leadership (2351)</v>
          </cell>
          <cell r="I6905">
            <v>0</v>
          </cell>
          <cell r="J6905">
            <v>0</v>
          </cell>
          <cell r="K6905">
            <v>0</v>
          </cell>
          <cell r="L6905">
            <v>0</v>
          </cell>
          <cell r="M6905">
            <v>0</v>
          </cell>
        </row>
        <row r="6906">
          <cell r="A6906">
            <v>6904</v>
          </cell>
          <cell r="B6906">
            <v>31</v>
          </cell>
          <cell r="C6906">
            <v>131</v>
          </cell>
          <cell r="D6906" t="str">
            <v xml:space="preserve">HINGHAM                      </v>
          </cell>
          <cell r="E6906">
            <v>0</v>
          </cell>
          <cell r="G6906">
            <v>8410</v>
          </cell>
          <cell r="H6906" t="str">
            <v>Teacher/Instructional Staff-Professional Days (2353)</v>
          </cell>
          <cell r="I6906">
            <v>0</v>
          </cell>
          <cell r="J6906">
            <v>0</v>
          </cell>
          <cell r="K6906">
            <v>0</v>
          </cell>
          <cell r="L6906">
            <v>0</v>
          </cell>
          <cell r="M6906">
            <v>0</v>
          </cell>
        </row>
        <row r="6907">
          <cell r="A6907">
            <v>6905</v>
          </cell>
          <cell r="B6907">
            <v>32</v>
          </cell>
          <cell r="C6907">
            <v>131</v>
          </cell>
          <cell r="D6907" t="str">
            <v xml:space="preserve">HINGHAM                      </v>
          </cell>
          <cell r="E6907">
            <v>0</v>
          </cell>
          <cell r="G6907">
            <v>8415</v>
          </cell>
          <cell r="H6907" t="str">
            <v>Substitutes for Instructional Staff at Prof. Dev. (2355)</v>
          </cell>
          <cell r="I6907">
            <v>15552</v>
          </cell>
          <cell r="J6907">
            <v>0</v>
          </cell>
          <cell r="K6907">
            <v>15552</v>
          </cell>
          <cell r="L6907">
            <v>3.320189776855579E-2</v>
          </cell>
          <cell r="M6907">
            <v>3.7882736949796603</v>
          </cell>
        </row>
        <row r="6908">
          <cell r="A6908">
            <v>6906</v>
          </cell>
          <cell r="B6908">
            <v>33</v>
          </cell>
          <cell r="C6908">
            <v>131</v>
          </cell>
          <cell r="D6908" t="str">
            <v xml:space="preserve">HINGHAM                      </v>
          </cell>
          <cell r="E6908">
            <v>0</v>
          </cell>
          <cell r="G6908">
            <v>8420</v>
          </cell>
          <cell r="H6908" t="str">
            <v>Prof. Dev.  Stipends, Providers and Expenses (2357)</v>
          </cell>
          <cell r="I6908">
            <v>159641</v>
          </cell>
          <cell r="J6908">
            <v>0</v>
          </cell>
          <cell r="K6908">
            <v>159641</v>
          </cell>
          <cell r="L6908">
            <v>0.34081688282343198</v>
          </cell>
          <cell r="M6908">
            <v>38.886561274450102</v>
          </cell>
        </row>
        <row r="6909">
          <cell r="A6909">
            <v>6907</v>
          </cell>
          <cell r="B6909">
            <v>34</v>
          </cell>
          <cell r="C6909">
            <v>131</v>
          </cell>
          <cell r="D6909" t="str">
            <v xml:space="preserve">HINGHAM                      </v>
          </cell>
          <cell r="E6909">
            <v>9</v>
          </cell>
          <cell r="F6909" t="str">
            <v>Instructional Materials, Equipment and Technology</v>
          </cell>
          <cell r="I6909">
            <v>586974</v>
          </cell>
          <cell r="J6909">
            <v>18222</v>
          </cell>
          <cell r="K6909">
            <v>605196</v>
          </cell>
          <cell r="L6909">
            <v>1.2920303319147948</v>
          </cell>
          <cell r="M6909">
            <v>147.41821547755339</v>
          </cell>
        </row>
        <row r="6910">
          <cell r="A6910">
            <v>6908</v>
          </cell>
          <cell r="B6910">
            <v>35</v>
          </cell>
          <cell r="C6910">
            <v>131</v>
          </cell>
          <cell r="D6910" t="str">
            <v xml:space="preserve">HINGHAM                      </v>
          </cell>
          <cell r="E6910">
            <v>0</v>
          </cell>
          <cell r="G6910">
            <v>8425</v>
          </cell>
          <cell r="H6910" t="str">
            <v>Textbooks &amp; Related Software/Media/Materials (2410)</v>
          </cell>
          <cell r="I6910">
            <v>186134</v>
          </cell>
          <cell r="J6910">
            <v>0</v>
          </cell>
          <cell r="K6910">
            <v>186134</v>
          </cell>
          <cell r="L6910">
            <v>0.39737667433464269</v>
          </cell>
          <cell r="M6910">
            <v>45.339926436557619</v>
          </cell>
        </row>
        <row r="6911">
          <cell r="A6911">
            <v>6909</v>
          </cell>
          <cell r="B6911">
            <v>36</v>
          </cell>
          <cell r="C6911">
            <v>131</v>
          </cell>
          <cell r="D6911" t="str">
            <v xml:space="preserve">HINGHAM                      </v>
          </cell>
          <cell r="E6911">
            <v>0</v>
          </cell>
          <cell r="G6911">
            <v>8430</v>
          </cell>
          <cell r="H6911" t="str">
            <v>Other Instructional Materials (2415)</v>
          </cell>
          <cell r="I6911">
            <v>276919</v>
          </cell>
          <cell r="J6911">
            <v>440</v>
          </cell>
          <cell r="K6911">
            <v>277359</v>
          </cell>
          <cell r="L6911">
            <v>0.59213253364125928</v>
          </cell>
          <cell r="M6911">
            <v>67.561201373833825</v>
          </cell>
        </row>
        <row r="6912">
          <cell r="A6912">
            <v>6910</v>
          </cell>
          <cell r="B6912">
            <v>37</v>
          </cell>
          <cell r="C6912">
            <v>131</v>
          </cell>
          <cell r="D6912" t="str">
            <v xml:space="preserve">HINGHAM                      </v>
          </cell>
          <cell r="E6912">
            <v>0</v>
          </cell>
          <cell r="G6912">
            <v>8435</v>
          </cell>
          <cell r="H6912" t="str">
            <v>Instructional Equipment (2420)</v>
          </cell>
          <cell r="I6912">
            <v>46984</v>
          </cell>
          <cell r="J6912">
            <v>0</v>
          </cell>
          <cell r="K6912">
            <v>46984</v>
          </cell>
          <cell r="L6912">
            <v>0.10030593909193834</v>
          </cell>
          <cell r="M6912">
            <v>11.44471780381458</v>
          </cell>
        </row>
        <row r="6913">
          <cell r="A6913">
            <v>6911</v>
          </cell>
          <cell r="B6913">
            <v>38</v>
          </cell>
          <cell r="C6913">
            <v>131</v>
          </cell>
          <cell r="D6913" t="str">
            <v xml:space="preserve">HINGHAM                      </v>
          </cell>
          <cell r="E6913">
            <v>0</v>
          </cell>
          <cell r="G6913">
            <v>8440</v>
          </cell>
          <cell r="H6913" t="str">
            <v>General Supplies (2430)</v>
          </cell>
          <cell r="I6913">
            <v>30416</v>
          </cell>
          <cell r="J6913">
            <v>8019</v>
          </cell>
          <cell r="K6913">
            <v>38435</v>
          </cell>
          <cell r="L6913">
            <v>8.2054715839405976E-2</v>
          </cell>
          <cell r="M6913">
            <v>9.3622877743404871</v>
          </cell>
        </row>
        <row r="6914">
          <cell r="A6914">
            <v>6912</v>
          </cell>
          <cell r="B6914">
            <v>39</v>
          </cell>
          <cell r="C6914">
            <v>131</v>
          </cell>
          <cell r="D6914" t="str">
            <v xml:space="preserve">HINGHAM                      </v>
          </cell>
          <cell r="E6914">
            <v>0</v>
          </cell>
          <cell r="G6914">
            <v>8445</v>
          </cell>
          <cell r="H6914" t="str">
            <v>Other Instructional Services (2440)</v>
          </cell>
          <cell r="I6914">
            <v>0</v>
          </cell>
          <cell r="J6914">
            <v>2264</v>
          </cell>
          <cell r="K6914">
            <v>2264</v>
          </cell>
          <cell r="L6914">
            <v>4.8334038418216497E-3</v>
          </cell>
          <cell r="M6914">
            <v>0.55148223028767684</v>
          </cell>
        </row>
        <row r="6915">
          <cell r="A6915">
            <v>6913</v>
          </cell>
          <cell r="B6915">
            <v>40</v>
          </cell>
          <cell r="C6915">
            <v>131</v>
          </cell>
          <cell r="D6915" t="str">
            <v xml:space="preserve">HINGHAM                      </v>
          </cell>
          <cell r="E6915">
            <v>0</v>
          </cell>
          <cell r="G6915">
            <v>8450</v>
          </cell>
          <cell r="H6915" t="str">
            <v>Classroom Instructional Technology (2451)</v>
          </cell>
          <cell r="I6915">
            <v>0</v>
          </cell>
          <cell r="J6915">
            <v>7499</v>
          </cell>
          <cell r="K6915">
            <v>7499</v>
          </cell>
          <cell r="L6915">
            <v>1.6009582778189292E-2</v>
          </cell>
          <cell r="M6915">
            <v>1.8266630940491559</v>
          </cell>
        </row>
        <row r="6916">
          <cell r="A6916">
            <v>6914</v>
          </cell>
          <cell r="B6916">
            <v>41</v>
          </cell>
          <cell r="C6916">
            <v>131</v>
          </cell>
          <cell r="D6916" t="str">
            <v xml:space="preserve">HINGHAM                      </v>
          </cell>
          <cell r="E6916">
            <v>0</v>
          </cell>
          <cell r="G6916">
            <v>8455</v>
          </cell>
          <cell r="H6916" t="str">
            <v>Other Instructional Hardware  (2453)</v>
          </cell>
          <cell r="I6916">
            <v>46521</v>
          </cell>
          <cell r="J6916">
            <v>0</v>
          </cell>
          <cell r="K6916">
            <v>46521</v>
          </cell>
          <cell r="L6916">
            <v>9.9317482387537542E-2</v>
          </cell>
          <cell r="M6916">
            <v>11.33193676467006</v>
          </cell>
        </row>
        <row r="6917">
          <cell r="A6917">
            <v>6915</v>
          </cell>
          <cell r="B6917">
            <v>42</v>
          </cell>
          <cell r="C6917">
            <v>131</v>
          </cell>
          <cell r="D6917" t="str">
            <v xml:space="preserve">HINGHAM                      </v>
          </cell>
          <cell r="E6917">
            <v>0</v>
          </cell>
          <cell r="G6917">
            <v>8460</v>
          </cell>
          <cell r="H6917" t="str">
            <v>Instructional Software (2455)</v>
          </cell>
          <cell r="I6917">
            <v>0</v>
          </cell>
          <cell r="J6917">
            <v>0</v>
          </cell>
          <cell r="K6917">
            <v>0</v>
          </cell>
          <cell r="L6917">
            <v>0</v>
          </cell>
          <cell r="M6917">
            <v>0</v>
          </cell>
        </row>
        <row r="6918">
          <cell r="A6918">
            <v>6916</v>
          </cell>
          <cell r="B6918">
            <v>43</v>
          </cell>
          <cell r="C6918">
            <v>131</v>
          </cell>
          <cell r="D6918" t="str">
            <v xml:space="preserve">HINGHAM                      </v>
          </cell>
          <cell r="E6918">
            <v>10</v>
          </cell>
          <cell r="F6918" t="str">
            <v>Guidance, Counseling and Testing</v>
          </cell>
          <cell r="I6918">
            <v>1559036</v>
          </cell>
          <cell r="J6918">
            <v>138163</v>
          </cell>
          <cell r="K6918">
            <v>1697199</v>
          </cell>
          <cell r="L6918">
            <v>3.6233428299186672</v>
          </cell>
          <cell r="M6918">
            <v>413.41655908216205</v>
          </cell>
        </row>
        <row r="6919">
          <cell r="A6919">
            <v>6917</v>
          </cell>
          <cell r="B6919">
            <v>44</v>
          </cell>
          <cell r="C6919">
            <v>131</v>
          </cell>
          <cell r="D6919" t="str">
            <v xml:space="preserve">HINGHAM                      </v>
          </cell>
          <cell r="E6919">
            <v>0</v>
          </cell>
          <cell r="G6919">
            <v>8465</v>
          </cell>
          <cell r="H6919" t="str">
            <v>Guidance and Adjustment Counselors (2710)</v>
          </cell>
          <cell r="I6919">
            <v>1250421</v>
          </cell>
          <cell r="J6919">
            <v>138163</v>
          </cell>
          <cell r="K6919">
            <v>1388584</v>
          </cell>
          <cell r="L6919">
            <v>2.9644819965954392</v>
          </cell>
          <cell r="M6919">
            <v>338.24178500962171</v>
          </cell>
        </row>
        <row r="6920">
          <cell r="A6920">
            <v>6918</v>
          </cell>
          <cell r="B6920">
            <v>45</v>
          </cell>
          <cell r="C6920">
            <v>131</v>
          </cell>
          <cell r="D6920" t="str">
            <v xml:space="preserve">HINGHAM                      </v>
          </cell>
          <cell r="E6920">
            <v>0</v>
          </cell>
          <cell r="G6920">
            <v>8470</v>
          </cell>
          <cell r="H6920" t="str">
            <v>Testing and Assessment (2720)</v>
          </cell>
          <cell r="I6920">
            <v>7750</v>
          </cell>
          <cell r="J6920">
            <v>0</v>
          </cell>
          <cell r="K6920">
            <v>7750</v>
          </cell>
          <cell r="L6920">
            <v>1.6545441596341779E-2</v>
          </cell>
          <cell r="M6920">
            <v>1.8878035709935936</v>
          </cell>
        </row>
        <row r="6921">
          <cell r="A6921">
            <v>6919</v>
          </cell>
          <cell r="B6921">
            <v>46</v>
          </cell>
          <cell r="C6921">
            <v>131</v>
          </cell>
          <cell r="D6921" t="str">
            <v xml:space="preserve">HINGHAM                      </v>
          </cell>
          <cell r="E6921">
            <v>0</v>
          </cell>
          <cell r="G6921">
            <v>8475</v>
          </cell>
          <cell r="H6921" t="str">
            <v>Psychological Services (2800)</v>
          </cell>
          <cell r="I6921">
            <v>300865</v>
          </cell>
          <cell r="J6921">
            <v>0</v>
          </cell>
          <cell r="K6921">
            <v>300865</v>
          </cell>
          <cell r="L6921">
            <v>0.64231539172688634</v>
          </cell>
          <cell r="M6921">
            <v>73.286970501546776</v>
          </cell>
        </row>
        <row r="6922">
          <cell r="A6922">
            <v>6920</v>
          </cell>
          <cell r="B6922">
            <v>47</v>
          </cell>
          <cell r="C6922">
            <v>131</v>
          </cell>
          <cell r="D6922" t="str">
            <v xml:space="preserve">HINGHAM                      </v>
          </cell>
          <cell r="E6922">
            <v>11</v>
          </cell>
          <cell r="F6922" t="str">
            <v>Pupil Services</v>
          </cell>
          <cell r="I6922">
            <v>2359087.42</v>
          </cell>
          <cell r="J6922">
            <v>1260722</v>
          </cell>
          <cell r="K6922">
            <v>3619809.42</v>
          </cell>
          <cell r="L6922">
            <v>7.7279155288384276</v>
          </cell>
          <cell r="M6922">
            <v>881.7405354054514</v>
          </cell>
        </row>
        <row r="6923">
          <cell r="A6923">
            <v>6921</v>
          </cell>
          <cell r="B6923">
            <v>48</v>
          </cell>
          <cell r="C6923">
            <v>131</v>
          </cell>
          <cell r="D6923" t="str">
            <v xml:space="preserve">HINGHAM                      </v>
          </cell>
          <cell r="E6923">
            <v>0</v>
          </cell>
          <cell r="G6923">
            <v>8485</v>
          </cell>
          <cell r="H6923" t="str">
            <v>Attendance and Parent Liaison Services (3100)</v>
          </cell>
          <cell r="I6923">
            <v>0</v>
          </cell>
          <cell r="J6923">
            <v>0</v>
          </cell>
          <cell r="K6923">
            <v>0</v>
          </cell>
          <cell r="L6923">
            <v>0</v>
          </cell>
          <cell r="M6923">
            <v>0</v>
          </cell>
        </row>
        <row r="6924">
          <cell r="A6924">
            <v>6922</v>
          </cell>
          <cell r="B6924">
            <v>49</v>
          </cell>
          <cell r="C6924">
            <v>131</v>
          </cell>
          <cell r="D6924" t="str">
            <v xml:space="preserve">HINGHAM                      </v>
          </cell>
          <cell r="E6924">
            <v>0</v>
          </cell>
          <cell r="G6924">
            <v>8490</v>
          </cell>
          <cell r="H6924" t="str">
            <v>Medical/Health Services (3200)</v>
          </cell>
          <cell r="I6924">
            <v>426266</v>
          </cell>
          <cell r="J6924">
            <v>0</v>
          </cell>
          <cell r="K6924">
            <v>426266</v>
          </cell>
          <cell r="L6924">
            <v>0.9100334461298355</v>
          </cell>
          <cell r="M6924">
            <v>103.83309380556841</v>
          </cell>
        </row>
        <row r="6925">
          <cell r="A6925">
            <v>6923</v>
          </cell>
          <cell r="B6925">
            <v>50</v>
          </cell>
          <cell r="C6925">
            <v>131</v>
          </cell>
          <cell r="D6925" t="str">
            <v xml:space="preserve">HINGHAM                      </v>
          </cell>
          <cell r="E6925">
            <v>0</v>
          </cell>
          <cell r="G6925">
            <v>8495</v>
          </cell>
          <cell r="H6925" t="str">
            <v>In-District Transportation (3300)</v>
          </cell>
          <cell r="I6925">
            <v>1293682.42</v>
          </cell>
          <cell r="J6925">
            <v>87276</v>
          </cell>
          <cell r="K6925">
            <v>1380958.42</v>
          </cell>
          <cell r="L6925">
            <v>2.9482021787208286</v>
          </cell>
          <cell r="M6925">
            <v>336.38428860253816</v>
          </cell>
        </row>
        <row r="6926">
          <cell r="A6926">
            <v>6924</v>
          </cell>
          <cell r="B6926">
            <v>51</v>
          </cell>
          <cell r="C6926">
            <v>131</v>
          </cell>
          <cell r="D6926" t="str">
            <v xml:space="preserve">HINGHAM                      </v>
          </cell>
          <cell r="E6926">
            <v>0</v>
          </cell>
          <cell r="G6926">
            <v>8500</v>
          </cell>
          <cell r="H6926" t="str">
            <v>Food Salaries and Other Expenses (3400)</v>
          </cell>
          <cell r="I6926">
            <v>0</v>
          </cell>
          <cell r="J6926">
            <v>884081</v>
          </cell>
          <cell r="K6926">
            <v>884081</v>
          </cell>
          <cell r="L6926">
            <v>1.887420716378766</v>
          </cell>
          <cell r="M6926">
            <v>215.3511314642048</v>
          </cell>
        </row>
        <row r="6927">
          <cell r="A6927">
            <v>6925</v>
          </cell>
          <cell r="B6927">
            <v>52</v>
          </cell>
          <cell r="C6927">
            <v>131</v>
          </cell>
          <cell r="D6927" t="str">
            <v xml:space="preserve">HINGHAM                      </v>
          </cell>
          <cell r="E6927">
            <v>0</v>
          </cell>
          <cell r="G6927">
            <v>8505</v>
          </cell>
          <cell r="H6927" t="str">
            <v>Athletics (3510)</v>
          </cell>
          <cell r="I6927">
            <v>543363</v>
          </cell>
          <cell r="J6927">
            <v>289365</v>
          </cell>
          <cell r="K6927">
            <v>832728</v>
          </cell>
          <cell r="L6927">
            <v>1.7777874180178705</v>
          </cell>
          <cell r="M6927">
            <v>202.84217962146494</v>
          </cell>
        </row>
        <row r="6928">
          <cell r="A6928">
            <v>6926</v>
          </cell>
          <cell r="B6928">
            <v>53</v>
          </cell>
          <cell r="C6928">
            <v>131</v>
          </cell>
          <cell r="D6928" t="str">
            <v xml:space="preserve">HINGHAM                      </v>
          </cell>
          <cell r="E6928">
            <v>0</v>
          </cell>
          <cell r="G6928">
            <v>8510</v>
          </cell>
          <cell r="H6928" t="str">
            <v>Other Student Body Activities (3520)</v>
          </cell>
          <cell r="I6928">
            <v>95776</v>
          </cell>
          <cell r="J6928">
            <v>0</v>
          </cell>
          <cell r="K6928">
            <v>95776</v>
          </cell>
          <cell r="L6928">
            <v>0.20447176959112648</v>
          </cell>
          <cell r="M6928">
            <v>23.32984191167515</v>
          </cell>
        </row>
        <row r="6929">
          <cell r="A6929">
            <v>6927</v>
          </cell>
          <cell r="B6929">
            <v>54</v>
          </cell>
          <cell r="C6929">
            <v>131</v>
          </cell>
          <cell r="D6929" t="str">
            <v xml:space="preserve">HINGHAM                      </v>
          </cell>
          <cell r="E6929">
            <v>0</v>
          </cell>
          <cell r="G6929">
            <v>8515</v>
          </cell>
          <cell r="H6929" t="str">
            <v>School Security  (3600)</v>
          </cell>
          <cell r="I6929">
            <v>0</v>
          </cell>
          <cell r="J6929">
            <v>0</v>
          </cell>
          <cell r="K6929">
            <v>0</v>
          </cell>
          <cell r="L6929">
            <v>0</v>
          </cell>
          <cell r="M6929">
            <v>0</v>
          </cell>
        </row>
        <row r="6930">
          <cell r="A6930">
            <v>6928</v>
          </cell>
          <cell r="B6930">
            <v>55</v>
          </cell>
          <cell r="C6930">
            <v>131</v>
          </cell>
          <cell r="D6930" t="str">
            <v xml:space="preserve">HINGHAM                      </v>
          </cell>
          <cell r="E6930">
            <v>12</v>
          </cell>
          <cell r="F6930" t="str">
            <v>Operations and Maintenance</v>
          </cell>
          <cell r="I6930">
            <v>3391038</v>
          </cell>
          <cell r="J6930">
            <v>130365</v>
          </cell>
          <cell r="K6930">
            <v>3521403</v>
          </cell>
          <cell r="L6930">
            <v>7.5178280869268042</v>
          </cell>
          <cell r="M6930">
            <v>857.76995591065202</v>
          </cell>
        </row>
        <row r="6931">
          <cell r="A6931">
            <v>6929</v>
          </cell>
          <cell r="B6931">
            <v>56</v>
          </cell>
          <cell r="C6931">
            <v>131</v>
          </cell>
          <cell r="D6931" t="str">
            <v xml:space="preserve">HINGHAM                      </v>
          </cell>
          <cell r="E6931">
            <v>0</v>
          </cell>
          <cell r="G6931">
            <v>8520</v>
          </cell>
          <cell r="H6931" t="str">
            <v>Custodial Services (4110)</v>
          </cell>
          <cell r="I6931">
            <v>1254777</v>
          </cell>
          <cell r="J6931">
            <v>0</v>
          </cell>
          <cell r="K6931">
            <v>1254777</v>
          </cell>
          <cell r="L6931">
            <v>2.6788180090236065</v>
          </cell>
          <cell r="M6931">
            <v>305.64806469685527</v>
          </cell>
        </row>
        <row r="6932">
          <cell r="A6932">
            <v>6930</v>
          </cell>
          <cell r="B6932">
            <v>57</v>
          </cell>
          <cell r="C6932">
            <v>131</v>
          </cell>
          <cell r="D6932" t="str">
            <v xml:space="preserve">HINGHAM                      </v>
          </cell>
          <cell r="E6932">
            <v>0</v>
          </cell>
          <cell r="G6932">
            <v>8525</v>
          </cell>
          <cell r="H6932" t="str">
            <v>Heating of Buildings (4120)</v>
          </cell>
          <cell r="I6932">
            <v>503264</v>
          </cell>
          <cell r="J6932">
            <v>19676</v>
          </cell>
          <cell r="K6932">
            <v>522940</v>
          </cell>
          <cell r="L6932">
            <v>1.1164223520504477</v>
          </cell>
          <cell r="M6932">
            <v>127.38167734392127</v>
          </cell>
        </row>
        <row r="6933">
          <cell r="A6933">
            <v>6931</v>
          </cell>
          <cell r="B6933">
            <v>58</v>
          </cell>
          <cell r="C6933">
            <v>131</v>
          </cell>
          <cell r="D6933" t="str">
            <v xml:space="preserve">HINGHAM                      </v>
          </cell>
          <cell r="E6933">
            <v>0</v>
          </cell>
          <cell r="G6933">
            <v>8530</v>
          </cell>
          <cell r="H6933" t="str">
            <v>Utility Services (4130)</v>
          </cell>
          <cell r="I6933">
            <v>706994</v>
          </cell>
          <cell r="J6933">
            <v>0</v>
          </cell>
          <cell r="K6933">
            <v>706994</v>
          </cell>
          <cell r="L6933">
            <v>1.5093584433502012</v>
          </cell>
          <cell r="M6933">
            <v>172.21494166077997</v>
          </cell>
        </row>
        <row r="6934">
          <cell r="A6934">
            <v>6932</v>
          </cell>
          <cell r="B6934">
            <v>59</v>
          </cell>
          <cell r="C6934">
            <v>131</v>
          </cell>
          <cell r="D6934" t="str">
            <v xml:space="preserve">HINGHAM                      </v>
          </cell>
          <cell r="E6934">
            <v>0</v>
          </cell>
          <cell r="G6934">
            <v>8535</v>
          </cell>
          <cell r="H6934" t="str">
            <v>Maintenance of Grounds (4210)</v>
          </cell>
          <cell r="I6934">
            <v>56630</v>
          </cell>
          <cell r="J6934">
            <v>7313</v>
          </cell>
          <cell r="K6934">
            <v>63943</v>
          </cell>
          <cell r="L6934">
            <v>0.13651163509611386</v>
          </cell>
          <cell r="M6934">
            <v>15.575719192263659</v>
          </cell>
        </row>
        <row r="6935">
          <cell r="A6935">
            <v>6933</v>
          </cell>
          <cell r="B6935">
            <v>60</v>
          </cell>
          <cell r="C6935">
            <v>131</v>
          </cell>
          <cell r="D6935" t="str">
            <v xml:space="preserve">HINGHAM                      </v>
          </cell>
          <cell r="E6935">
            <v>0</v>
          </cell>
          <cell r="G6935">
            <v>8540</v>
          </cell>
          <cell r="H6935" t="str">
            <v>Maintenance of Buildings (4220)</v>
          </cell>
          <cell r="I6935">
            <v>683986</v>
          </cell>
          <cell r="J6935">
            <v>103376</v>
          </cell>
          <cell r="K6935">
            <v>787362</v>
          </cell>
          <cell r="L6935">
            <v>1.6809357401521106</v>
          </cell>
          <cell r="M6935">
            <v>191.79158648576231</v>
          </cell>
        </row>
        <row r="6936">
          <cell r="A6936">
            <v>6934</v>
          </cell>
          <cell r="B6936">
            <v>61</v>
          </cell>
          <cell r="C6936">
            <v>131</v>
          </cell>
          <cell r="D6936" t="str">
            <v xml:space="preserve">HINGHAM                      </v>
          </cell>
          <cell r="E6936">
            <v>0</v>
          </cell>
          <cell r="G6936">
            <v>8545</v>
          </cell>
          <cell r="H6936" t="str">
            <v>Building Security System (4225)</v>
          </cell>
          <cell r="I6936">
            <v>0</v>
          </cell>
          <cell r="J6936">
            <v>0</v>
          </cell>
          <cell r="K6936">
            <v>0</v>
          </cell>
          <cell r="L6936">
            <v>0</v>
          </cell>
          <cell r="M6936">
            <v>0</v>
          </cell>
        </row>
        <row r="6937">
          <cell r="A6937">
            <v>6935</v>
          </cell>
          <cell r="B6937">
            <v>62</v>
          </cell>
          <cell r="C6937">
            <v>131</v>
          </cell>
          <cell r="D6937" t="str">
            <v xml:space="preserve">HINGHAM                      </v>
          </cell>
          <cell r="E6937">
            <v>0</v>
          </cell>
          <cell r="G6937">
            <v>8550</v>
          </cell>
          <cell r="H6937" t="str">
            <v>Maintenance of Equipment (4230)</v>
          </cell>
          <cell r="I6937">
            <v>92377</v>
          </cell>
          <cell r="J6937">
            <v>0</v>
          </cell>
          <cell r="K6937">
            <v>92377</v>
          </cell>
          <cell r="L6937">
            <v>0.19721525914132446</v>
          </cell>
          <cell r="M6937">
            <v>22.501887803570991</v>
          </cell>
        </row>
        <row r="6938">
          <cell r="A6938">
            <v>6936</v>
          </cell>
          <cell r="B6938">
            <v>63</v>
          </cell>
          <cell r="C6938">
            <v>131</v>
          </cell>
          <cell r="D6938" t="str">
            <v xml:space="preserve">HINGHAM                      </v>
          </cell>
          <cell r="E6938">
            <v>0</v>
          </cell>
          <cell r="G6938">
            <v>8555</v>
          </cell>
          <cell r="H6938" t="str">
            <v xml:space="preserve">Extraordinary Maintenance (4300)   </v>
          </cell>
          <cell r="I6938">
            <v>93010</v>
          </cell>
          <cell r="J6938">
            <v>0</v>
          </cell>
          <cell r="K6938">
            <v>93010</v>
          </cell>
          <cell r="L6938">
            <v>0.19856664811299987</v>
          </cell>
          <cell r="M6938">
            <v>22.656078727498599</v>
          </cell>
        </row>
        <row r="6939">
          <cell r="A6939">
            <v>6937</v>
          </cell>
          <cell r="B6939">
            <v>64</v>
          </cell>
          <cell r="C6939">
            <v>131</v>
          </cell>
          <cell r="D6939" t="str">
            <v xml:space="preserve">HINGHAM                      </v>
          </cell>
          <cell r="E6939">
            <v>0</v>
          </cell>
          <cell r="G6939">
            <v>8560</v>
          </cell>
          <cell r="H6939" t="str">
            <v>Networking and Telecommunications (4400)</v>
          </cell>
          <cell r="I6939">
            <v>0</v>
          </cell>
          <cell r="J6939">
            <v>0</v>
          </cell>
          <cell r="K6939">
            <v>0</v>
          </cell>
          <cell r="L6939">
            <v>0</v>
          </cell>
          <cell r="M6939">
            <v>0</v>
          </cell>
        </row>
        <row r="6940">
          <cell r="A6940">
            <v>6938</v>
          </cell>
          <cell r="B6940">
            <v>65</v>
          </cell>
          <cell r="C6940">
            <v>131</v>
          </cell>
          <cell r="D6940" t="str">
            <v xml:space="preserve">HINGHAM                      </v>
          </cell>
          <cell r="E6940">
            <v>0</v>
          </cell>
          <cell r="G6940">
            <v>8565</v>
          </cell>
          <cell r="H6940" t="str">
            <v>Technology Maintenance (4450)</v>
          </cell>
          <cell r="I6940">
            <v>0</v>
          </cell>
          <cell r="J6940">
            <v>0</v>
          </cell>
          <cell r="K6940">
            <v>0</v>
          </cell>
          <cell r="L6940">
            <v>0</v>
          </cell>
          <cell r="M6940">
            <v>0</v>
          </cell>
        </row>
        <row r="6941">
          <cell r="A6941">
            <v>6939</v>
          </cell>
          <cell r="B6941">
            <v>66</v>
          </cell>
          <cell r="C6941">
            <v>131</v>
          </cell>
          <cell r="D6941" t="str">
            <v xml:space="preserve">HINGHAM                      </v>
          </cell>
          <cell r="E6941">
            <v>13</v>
          </cell>
          <cell r="F6941" t="str">
            <v>Insurance, Retirement Programs and Other</v>
          </cell>
          <cell r="I6941">
            <v>6251339</v>
          </cell>
          <cell r="J6941">
            <v>113134</v>
          </cell>
          <cell r="K6941">
            <v>6364473</v>
          </cell>
          <cell r="L6941">
            <v>13.587485975870214</v>
          </cell>
          <cell r="M6941">
            <v>1550.3064331473947</v>
          </cell>
        </row>
        <row r="6942">
          <cell r="A6942">
            <v>6940</v>
          </cell>
          <cell r="B6942">
            <v>67</v>
          </cell>
          <cell r="C6942">
            <v>131</v>
          </cell>
          <cell r="D6942" t="str">
            <v xml:space="preserve">HINGHAM                      </v>
          </cell>
          <cell r="E6942">
            <v>0</v>
          </cell>
          <cell r="G6942">
            <v>8570</v>
          </cell>
          <cell r="H6942" t="str">
            <v>Employer Retirement Contributions (5100)</v>
          </cell>
          <cell r="I6942">
            <v>892028</v>
          </cell>
          <cell r="J6942">
            <v>113134</v>
          </cell>
          <cell r="K6942">
            <v>1005162</v>
          </cell>
          <cell r="L6942">
            <v>2.1459160214015607</v>
          </cell>
          <cell r="M6942">
            <v>244.84495651962098</v>
          </cell>
        </row>
        <row r="6943">
          <cell r="A6943">
            <v>6941</v>
          </cell>
          <cell r="B6943">
            <v>68</v>
          </cell>
          <cell r="C6943">
            <v>131</v>
          </cell>
          <cell r="D6943" t="str">
            <v xml:space="preserve">HINGHAM                      </v>
          </cell>
          <cell r="E6943">
            <v>0</v>
          </cell>
          <cell r="G6943">
            <v>8575</v>
          </cell>
          <cell r="H6943" t="str">
            <v>Insurance for Active Employees (5200)</v>
          </cell>
          <cell r="I6943">
            <v>2251954</v>
          </cell>
          <cell r="J6943">
            <v>0</v>
          </cell>
          <cell r="K6943">
            <v>2251954</v>
          </cell>
          <cell r="L6943">
            <v>4.8076868883417108</v>
          </cell>
          <cell r="M6943">
            <v>548.54797456945892</v>
          </cell>
        </row>
        <row r="6944">
          <cell r="A6944">
            <v>6942</v>
          </cell>
          <cell r="B6944">
            <v>69</v>
          </cell>
          <cell r="C6944">
            <v>131</v>
          </cell>
          <cell r="D6944" t="str">
            <v xml:space="preserve">HINGHAM                      </v>
          </cell>
          <cell r="E6944">
            <v>0</v>
          </cell>
          <cell r="G6944">
            <v>8580</v>
          </cell>
          <cell r="H6944" t="str">
            <v>Insurance for Retired School Employees (5250)</v>
          </cell>
          <cell r="I6944">
            <v>2715645</v>
          </cell>
          <cell r="J6944">
            <v>0</v>
          </cell>
          <cell r="K6944">
            <v>2715645</v>
          </cell>
          <cell r="L6944">
            <v>5.7976188056642028</v>
          </cell>
          <cell r="M6944">
            <v>661.49733271624484</v>
          </cell>
        </row>
        <row r="6945">
          <cell r="A6945">
            <v>6943</v>
          </cell>
          <cell r="B6945">
            <v>70</v>
          </cell>
          <cell r="C6945">
            <v>131</v>
          </cell>
          <cell r="D6945" t="str">
            <v xml:space="preserve">HINGHAM                      </v>
          </cell>
          <cell r="E6945">
            <v>0</v>
          </cell>
          <cell r="G6945">
            <v>8585</v>
          </cell>
          <cell r="H6945" t="str">
            <v>Other Non-Employee Insurance (5260)</v>
          </cell>
          <cell r="I6945">
            <v>340500</v>
          </cell>
          <cell r="J6945">
            <v>0</v>
          </cell>
          <cell r="K6945">
            <v>340500</v>
          </cell>
          <cell r="L6945">
            <v>0.72693198239411305</v>
          </cell>
          <cell r="M6945">
            <v>82.941563344944342</v>
          </cell>
        </row>
        <row r="6946">
          <cell r="A6946">
            <v>6944</v>
          </cell>
          <cell r="B6946">
            <v>71</v>
          </cell>
          <cell r="C6946">
            <v>131</v>
          </cell>
          <cell r="D6946" t="str">
            <v xml:space="preserve">HINGHAM                      </v>
          </cell>
          <cell r="E6946">
            <v>0</v>
          </cell>
          <cell r="G6946">
            <v>8590</v>
          </cell>
          <cell r="H6946" t="str">
            <v xml:space="preserve">Rental Lease of Equipment (5300)   </v>
          </cell>
          <cell r="I6946">
            <v>0</v>
          </cell>
          <cell r="J6946">
            <v>0</v>
          </cell>
          <cell r="K6946">
            <v>0</v>
          </cell>
          <cell r="L6946">
            <v>0</v>
          </cell>
          <cell r="M6946">
            <v>0</v>
          </cell>
        </row>
        <row r="6947">
          <cell r="A6947">
            <v>6945</v>
          </cell>
          <cell r="B6947">
            <v>72</v>
          </cell>
          <cell r="C6947">
            <v>131</v>
          </cell>
          <cell r="D6947" t="str">
            <v xml:space="preserve">HINGHAM                      </v>
          </cell>
          <cell r="E6947">
            <v>0</v>
          </cell>
          <cell r="G6947">
            <v>8595</v>
          </cell>
          <cell r="H6947" t="str">
            <v>Rental Lease  of Buildings (5350)</v>
          </cell>
          <cell r="I6947">
            <v>0</v>
          </cell>
          <cell r="J6947">
            <v>0</v>
          </cell>
          <cell r="K6947">
            <v>0</v>
          </cell>
          <cell r="L6947">
            <v>0</v>
          </cell>
          <cell r="M6947">
            <v>0</v>
          </cell>
        </row>
        <row r="6948">
          <cell r="A6948">
            <v>6946</v>
          </cell>
          <cell r="B6948">
            <v>73</v>
          </cell>
          <cell r="C6948">
            <v>131</v>
          </cell>
          <cell r="D6948" t="str">
            <v xml:space="preserve">HINGHAM                      </v>
          </cell>
          <cell r="E6948">
            <v>0</v>
          </cell>
          <cell r="G6948">
            <v>8600</v>
          </cell>
          <cell r="H6948" t="str">
            <v>Short Term Interest RAN's (5400)</v>
          </cell>
          <cell r="I6948">
            <v>0</v>
          </cell>
          <cell r="J6948">
            <v>0</v>
          </cell>
          <cell r="K6948">
            <v>0</v>
          </cell>
          <cell r="L6948">
            <v>0</v>
          </cell>
          <cell r="M6948">
            <v>0</v>
          </cell>
        </row>
        <row r="6949">
          <cell r="A6949">
            <v>6947</v>
          </cell>
          <cell r="B6949">
            <v>74</v>
          </cell>
          <cell r="C6949">
            <v>131</v>
          </cell>
          <cell r="D6949" t="str">
            <v xml:space="preserve">HINGHAM                      </v>
          </cell>
          <cell r="E6949">
            <v>0</v>
          </cell>
          <cell r="G6949">
            <v>8610</v>
          </cell>
          <cell r="H6949" t="str">
            <v>Crossing Guards, Inspections, Bank Charges (5500)</v>
          </cell>
          <cell r="I6949">
            <v>51212</v>
          </cell>
          <cell r="J6949">
            <v>0</v>
          </cell>
          <cell r="K6949">
            <v>51212</v>
          </cell>
          <cell r="L6949">
            <v>0.10933227806862648</v>
          </cell>
          <cell r="M6949">
            <v>12.474605997125666</v>
          </cell>
        </row>
        <row r="6950">
          <cell r="A6950">
            <v>6948</v>
          </cell>
          <cell r="B6950">
            <v>75</v>
          </cell>
          <cell r="C6950">
            <v>131</v>
          </cell>
          <cell r="D6950" t="str">
            <v xml:space="preserve">HINGHAM                      </v>
          </cell>
          <cell r="E6950">
            <v>14</v>
          </cell>
          <cell r="F6950" t="str">
            <v xml:space="preserve">Payments To Out-Of-District Schools </v>
          </cell>
          <cell r="I6950">
            <v>2136034.58</v>
          </cell>
          <cell r="J6950">
            <v>1579775</v>
          </cell>
          <cell r="K6950">
            <v>3715809.58</v>
          </cell>
          <cell r="L6950">
            <v>7.9328658566473909</v>
          </cell>
          <cell r="M6950">
            <v>58150.384663536781</v>
          </cell>
        </row>
        <row r="6951">
          <cell r="A6951">
            <v>6949</v>
          </cell>
          <cell r="B6951">
            <v>76</v>
          </cell>
          <cell r="C6951">
            <v>131</v>
          </cell>
          <cell r="D6951" t="str">
            <v xml:space="preserve">HINGHAM                      </v>
          </cell>
          <cell r="E6951">
            <v>15</v>
          </cell>
          <cell r="F6951" t="str">
            <v>Tuition To Other Schools (9000)</v>
          </cell>
          <cell r="G6951" t="str">
            <v xml:space="preserve"> </v>
          </cell>
          <cell r="I6951">
            <v>1732710</v>
          </cell>
          <cell r="J6951">
            <v>1579775</v>
          </cell>
          <cell r="K6951">
            <v>3312485</v>
          </cell>
          <cell r="L6951">
            <v>7.0718099491946065</v>
          </cell>
          <cell r="M6951">
            <v>51838.575899843505</v>
          </cell>
        </row>
        <row r="6952">
          <cell r="A6952">
            <v>6950</v>
          </cell>
          <cell r="B6952">
            <v>77</v>
          </cell>
          <cell r="C6952">
            <v>131</v>
          </cell>
          <cell r="D6952" t="str">
            <v xml:space="preserve">HINGHAM                      </v>
          </cell>
          <cell r="E6952">
            <v>16</v>
          </cell>
          <cell r="F6952" t="str">
            <v>Out-of-District Transportation (3300)</v>
          </cell>
          <cell r="I6952">
            <v>403324.58</v>
          </cell>
          <cell r="K6952">
            <v>403324.58</v>
          </cell>
          <cell r="L6952">
            <v>0.86105590745278426</v>
          </cell>
          <cell r="M6952">
            <v>6311.8087636932714</v>
          </cell>
        </row>
        <row r="6953">
          <cell r="A6953">
            <v>6951</v>
          </cell>
          <cell r="B6953">
            <v>78</v>
          </cell>
          <cell r="C6953">
            <v>131</v>
          </cell>
          <cell r="D6953" t="str">
            <v xml:space="preserve">HINGHAM                      </v>
          </cell>
          <cell r="E6953">
            <v>17</v>
          </cell>
          <cell r="F6953" t="str">
            <v>TOTAL EXPENDITURES</v>
          </cell>
          <cell r="I6953">
            <v>42225494</v>
          </cell>
          <cell r="J6953">
            <v>4615202</v>
          </cell>
          <cell r="K6953">
            <v>46840696</v>
          </cell>
          <cell r="L6953">
            <v>100.00000000000001</v>
          </cell>
          <cell r="M6953">
            <v>11234.936198791136</v>
          </cell>
        </row>
        <row r="6954">
          <cell r="A6954">
            <v>6952</v>
          </cell>
          <cell r="B6954">
            <v>79</v>
          </cell>
          <cell r="C6954">
            <v>131</v>
          </cell>
          <cell r="D6954" t="str">
            <v xml:space="preserve">HINGHAM                      </v>
          </cell>
          <cell r="E6954">
            <v>18</v>
          </cell>
          <cell r="F6954" t="str">
            <v>percentage of overall spending from the general fund</v>
          </cell>
          <cell r="I6954">
            <v>90.147025142410357</v>
          </cell>
        </row>
        <row r="6955">
          <cell r="A6955">
            <v>6953</v>
          </cell>
          <cell r="B6955">
            <v>1</v>
          </cell>
          <cell r="C6955">
            <v>133</v>
          </cell>
          <cell r="D6955" t="str">
            <v xml:space="preserve">HOLBROOK                     </v>
          </cell>
          <cell r="E6955">
            <v>1</v>
          </cell>
          <cell r="F6955" t="str">
            <v>In-District FTE Average Membership</v>
          </cell>
          <cell r="G6955" t="str">
            <v xml:space="preserve"> </v>
          </cell>
        </row>
        <row r="6956">
          <cell r="A6956">
            <v>6954</v>
          </cell>
          <cell r="B6956">
            <v>2</v>
          </cell>
          <cell r="C6956">
            <v>133</v>
          </cell>
          <cell r="D6956" t="str">
            <v xml:space="preserve">HOLBROOK                     </v>
          </cell>
          <cell r="E6956">
            <v>2</v>
          </cell>
          <cell r="F6956" t="str">
            <v>Out-of-District FTE Average Membership</v>
          </cell>
          <cell r="G6956" t="str">
            <v xml:space="preserve"> </v>
          </cell>
        </row>
        <row r="6957">
          <cell r="A6957">
            <v>6955</v>
          </cell>
          <cell r="B6957">
            <v>3</v>
          </cell>
          <cell r="C6957">
            <v>133</v>
          </cell>
          <cell r="D6957" t="str">
            <v xml:space="preserve">HOLBROOK                     </v>
          </cell>
          <cell r="E6957">
            <v>3</v>
          </cell>
          <cell r="F6957" t="str">
            <v>Total FTE Average Membership</v>
          </cell>
          <cell r="G6957" t="str">
            <v xml:space="preserve"> </v>
          </cell>
        </row>
        <row r="6958">
          <cell r="A6958">
            <v>6956</v>
          </cell>
          <cell r="B6958">
            <v>4</v>
          </cell>
          <cell r="C6958">
            <v>133</v>
          </cell>
          <cell r="D6958" t="str">
            <v xml:space="preserve">HOLBROOK                     </v>
          </cell>
          <cell r="E6958">
            <v>4</v>
          </cell>
          <cell r="F6958" t="str">
            <v>Administration</v>
          </cell>
          <cell r="G6958" t="str">
            <v xml:space="preserve"> </v>
          </cell>
          <cell r="I6958">
            <v>872925</v>
          </cell>
          <cell r="J6958">
            <v>13728</v>
          </cell>
          <cell r="K6958">
            <v>886653</v>
          </cell>
          <cell r="L6958">
            <v>5.0355591680885716</v>
          </cell>
          <cell r="M6958">
            <v>763.63190078373964</v>
          </cell>
        </row>
        <row r="6959">
          <cell r="A6959">
            <v>6957</v>
          </cell>
          <cell r="B6959">
            <v>5</v>
          </cell>
          <cell r="C6959">
            <v>133</v>
          </cell>
          <cell r="D6959" t="str">
            <v xml:space="preserve">HOLBROOK                     </v>
          </cell>
          <cell r="E6959">
            <v>0</v>
          </cell>
          <cell r="G6959">
            <v>8300</v>
          </cell>
          <cell r="H6959" t="str">
            <v>School Committee (1110)</v>
          </cell>
          <cell r="I6959">
            <v>14073</v>
          </cell>
          <cell r="J6959">
            <v>0</v>
          </cell>
          <cell r="K6959">
            <v>14073</v>
          </cell>
          <cell r="L6959">
            <v>7.9924642642060048E-2</v>
          </cell>
          <cell r="M6959">
            <v>12.120403066058049</v>
          </cell>
        </row>
        <row r="6960">
          <cell r="A6960">
            <v>6958</v>
          </cell>
          <cell r="B6960">
            <v>6</v>
          </cell>
          <cell r="C6960">
            <v>133</v>
          </cell>
          <cell r="D6960" t="str">
            <v xml:space="preserve">HOLBROOK                     </v>
          </cell>
          <cell r="E6960">
            <v>0</v>
          </cell>
          <cell r="G6960">
            <v>8305</v>
          </cell>
          <cell r="H6960" t="str">
            <v>Superintendent (1210)</v>
          </cell>
          <cell r="I6960">
            <v>159028</v>
          </cell>
          <cell r="J6960">
            <v>0</v>
          </cell>
          <cell r="K6960">
            <v>159028</v>
          </cell>
          <cell r="L6960">
            <v>0.90316606765306084</v>
          </cell>
          <cell r="M6960">
            <v>136.96322452846439</v>
          </cell>
        </row>
        <row r="6961">
          <cell r="A6961">
            <v>6959</v>
          </cell>
          <cell r="B6961">
            <v>7</v>
          </cell>
          <cell r="C6961">
            <v>133</v>
          </cell>
          <cell r="D6961" t="str">
            <v xml:space="preserve">HOLBROOK                     </v>
          </cell>
          <cell r="E6961">
            <v>0</v>
          </cell>
          <cell r="G6961">
            <v>8310</v>
          </cell>
          <cell r="H6961" t="str">
            <v>Assistant Superintendents (1220)</v>
          </cell>
          <cell r="I6961">
            <v>0</v>
          </cell>
          <cell r="J6961">
            <v>0</v>
          </cell>
          <cell r="K6961">
            <v>0</v>
          </cell>
          <cell r="L6961">
            <v>0</v>
          </cell>
          <cell r="M6961">
            <v>0</v>
          </cell>
        </row>
        <row r="6962">
          <cell r="A6962">
            <v>6960</v>
          </cell>
          <cell r="B6962">
            <v>8</v>
          </cell>
          <cell r="C6962">
            <v>133</v>
          </cell>
          <cell r="D6962" t="str">
            <v xml:space="preserve">HOLBROOK                     </v>
          </cell>
          <cell r="E6962">
            <v>0</v>
          </cell>
          <cell r="G6962">
            <v>8315</v>
          </cell>
          <cell r="H6962" t="str">
            <v>Other District-Wide Administration (1230)</v>
          </cell>
          <cell r="I6962">
            <v>2231</v>
          </cell>
          <cell r="J6962">
            <v>0</v>
          </cell>
          <cell r="K6962">
            <v>2231</v>
          </cell>
          <cell r="L6962">
            <v>1.2670495113652808E-2</v>
          </cell>
          <cell r="M6962">
            <v>1.9214537938162088</v>
          </cell>
        </row>
        <row r="6963">
          <cell r="A6963">
            <v>6961</v>
          </cell>
          <cell r="B6963">
            <v>9</v>
          </cell>
          <cell r="C6963">
            <v>133</v>
          </cell>
          <cell r="D6963" t="str">
            <v xml:space="preserve">HOLBROOK                     </v>
          </cell>
          <cell r="E6963">
            <v>0</v>
          </cell>
          <cell r="G6963">
            <v>8320</v>
          </cell>
          <cell r="H6963" t="str">
            <v>Business and Finance (1410)</v>
          </cell>
          <cell r="I6963">
            <v>209621</v>
          </cell>
          <cell r="J6963">
            <v>13728</v>
          </cell>
          <cell r="K6963">
            <v>223349</v>
          </cell>
          <cell r="L6963">
            <v>1.2684636544774723</v>
          </cell>
          <cell r="M6963">
            <v>192.3598311945569</v>
          </cell>
        </row>
        <row r="6964">
          <cell r="A6964">
            <v>6962</v>
          </cell>
          <cell r="B6964">
            <v>10</v>
          </cell>
          <cell r="C6964">
            <v>133</v>
          </cell>
          <cell r="D6964" t="str">
            <v xml:space="preserve">HOLBROOK                     </v>
          </cell>
          <cell r="E6964">
            <v>0</v>
          </cell>
          <cell r="G6964">
            <v>8325</v>
          </cell>
          <cell r="H6964" t="str">
            <v>Human Resources and Benefits (1420)</v>
          </cell>
          <cell r="I6964">
            <v>277234</v>
          </cell>
          <cell r="J6964">
            <v>0</v>
          </cell>
          <cell r="K6964">
            <v>277234</v>
          </cell>
          <cell r="L6964">
            <v>1.5744921749611933</v>
          </cell>
          <cell r="M6964">
            <v>238.76840926707433</v>
          </cell>
        </row>
        <row r="6965">
          <cell r="A6965">
            <v>6963</v>
          </cell>
          <cell r="B6965">
            <v>11</v>
          </cell>
          <cell r="C6965">
            <v>133</v>
          </cell>
          <cell r="D6965" t="str">
            <v xml:space="preserve">HOLBROOK                     </v>
          </cell>
          <cell r="E6965">
            <v>0</v>
          </cell>
          <cell r="G6965">
            <v>8330</v>
          </cell>
          <cell r="H6965" t="str">
            <v>Legal Service For School Committee (1430)</v>
          </cell>
          <cell r="I6965">
            <v>35725</v>
          </cell>
          <cell r="J6965">
            <v>0</v>
          </cell>
          <cell r="K6965">
            <v>35725</v>
          </cell>
          <cell r="L6965">
            <v>0.20289262121705359</v>
          </cell>
          <cell r="M6965">
            <v>30.768237016622169</v>
          </cell>
        </row>
        <row r="6966">
          <cell r="A6966">
            <v>6964</v>
          </cell>
          <cell r="B6966">
            <v>12</v>
          </cell>
          <cell r="C6966">
            <v>133</v>
          </cell>
          <cell r="D6966" t="str">
            <v xml:space="preserve">HOLBROOK                     </v>
          </cell>
          <cell r="E6966">
            <v>0</v>
          </cell>
          <cell r="G6966">
            <v>8335</v>
          </cell>
          <cell r="H6966" t="str">
            <v>Legal Settlements (1435)</v>
          </cell>
          <cell r="I6966">
            <v>0</v>
          </cell>
          <cell r="J6966">
            <v>0</v>
          </cell>
          <cell r="K6966">
            <v>0</v>
          </cell>
          <cell r="L6966">
            <v>0</v>
          </cell>
          <cell r="M6966">
            <v>0</v>
          </cell>
        </row>
        <row r="6967">
          <cell r="A6967">
            <v>6965</v>
          </cell>
          <cell r="B6967">
            <v>13</v>
          </cell>
          <cell r="C6967">
            <v>133</v>
          </cell>
          <cell r="D6967" t="str">
            <v xml:space="preserve">HOLBROOK                     </v>
          </cell>
          <cell r="E6967">
            <v>0</v>
          </cell>
          <cell r="G6967">
            <v>8340</v>
          </cell>
          <cell r="H6967" t="str">
            <v>District-wide Information Mgmt and Tech (1450)</v>
          </cell>
          <cell r="I6967">
            <v>175013</v>
          </cell>
          <cell r="J6967">
            <v>0</v>
          </cell>
          <cell r="K6967">
            <v>175013</v>
          </cell>
          <cell r="L6967">
            <v>0.99394951202407833</v>
          </cell>
          <cell r="M6967">
            <v>150.73034191714754</v>
          </cell>
        </row>
        <row r="6968">
          <cell r="A6968">
            <v>6966</v>
          </cell>
          <cell r="B6968">
            <v>14</v>
          </cell>
          <cell r="C6968">
            <v>133</v>
          </cell>
          <cell r="D6968" t="str">
            <v xml:space="preserve">HOLBROOK                     </v>
          </cell>
          <cell r="E6968">
            <v>5</v>
          </cell>
          <cell r="F6968" t="str">
            <v xml:space="preserve">Instructional Leadership </v>
          </cell>
          <cell r="I6968">
            <v>840793</v>
          </cell>
          <cell r="J6968">
            <v>39187</v>
          </cell>
          <cell r="K6968">
            <v>879980</v>
          </cell>
          <cell r="L6968">
            <v>4.9976612685397566</v>
          </cell>
          <cell r="M6968">
            <v>757.88476444750677</v>
          </cell>
        </row>
        <row r="6969">
          <cell r="A6969">
            <v>6967</v>
          </cell>
          <cell r="B6969">
            <v>15</v>
          </cell>
          <cell r="C6969">
            <v>133</v>
          </cell>
          <cell r="D6969" t="str">
            <v xml:space="preserve">HOLBROOK                     </v>
          </cell>
          <cell r="E6969">
            <v>0</v>
          </cell>
          <cell r="G6969">
            <v>8345</v>
          </cell>
          <cell r="H6969" t="str">
            <v>Curriculum Directors  (Supervisory) (2110)</v>
          </cell>
          <cell r="I6969">
            <v>178056</v>
          </cell>
          <cell r="J6969">
            <v>22183</v>
          </cell>
          <cell r="K6969">
            <v>200239</v>
          </cell>
          <cell r="L6969">
            <v>1.137215271655188</v>
          </cell>
          <cell r="M6969">
            <v>172.45629144776507</v>
          </cell>
        </row>
        <row r="6970">
          <cell r="A6970">
            <v>6968</v>
          </cell>
          <cell r="B6970">
            <v>16</v>
          </cell>
          <cell r="C6970">
            <v>133</v>
          </cell>
          <cell r="D6970" t="str">
            <v xml:space="preserve">HOLBROOK                     </v>
          </cell>
          <cell r="E6970">
            <v>0</v>
          </cell>
          <cell r="G6970">
            <v>8350</v>
          </cell>
          <cell r="H6970" t="str">
            <v>Department Heads  (Non-Supervisory) (2120)</v>
          </cell>
          <cell r="I6970">
            <v>0</v>
          </cell>
          <cell r="J6970">
            <v>0</v>
          </cell>
          <cell r="K6970">
            <v>0</v>
          </cell>
          <cell r="L6970">
            <v>0</v>
          </cell>
          <cell r="M6970">
            <v>0</v>
          </cell>
        </row>
        <row r="6971">
          <cell r="A6971">
            <v>6969</v>
          </cell>
          <cell r="B6971">
            <v>17</v>
          </cell>
          <cell r="C6971">
            <v>133</v>
          </cell>
          <cell r="D6971" t="str">
            <v xml:space="preserve">HOLBROOK                     </v>
          </cell>
          <cell r="E6971">
            <v>0</v>
          </cell>
          <cell r="G6971">
            <v>8355</v>
          </cell>
          <cell r="H6971" t="str">
            <v>School Leadership-Building (2210)</v>
          </cell>
          <cell r="I6971">
            <v>636441</v>
          </cell>
          <cell r="J6971">
            <v>0</v>
          </cell>
          <cell r="K6971">
            <v>636441</v>
          </cell>
          <cell r="L6971">
            <v>3.6145327568930106</v>
          </cell>
          <cell r="M6971">
            <v>548.13625010765656</v>
          </cell>
        </row>
        <row r="6972">
          <cell r="A6972">
            <v>6970</v>
          </cell>
          <cell r="B6972">
            <v>18</v>
          </cell>
          <cell r="C6972">
            <v>133</v>
          </cell>
          <cell r="D6972" t="str">
            <v xml:space="preserve">HOLBROOK                     </v>
          </cell>
          <cell r="E6972">
            <v>0</v>
          </cell>
          <cell r="G6972">
            <v>8360</v>
          </cell>
          <cell r="H6972" t="str">
            <v>Curriculum Leaders/Dept Heads-Building Level (2220)</v>
          </cell>
          <cell r="I6972">
            <v>26296</v>
          </cell>
          <cell r="J6972">
            <v>0</v>
          </cell>
          <cell r="K6972">
            <v>26296</v>
          </cell>
          <cell r="L6972">
            <v>0.14934259951080872</v>
          </cell>
          <cell r="M6972">
            <v>22.647489449659808</v>
          </cell>
        </row>
        <row r="6973">
          <cell r="A6973">
            <v>6971</v>
          </cell>
          <cell r="B6973">
            <v>19</v>
          </cell>
          <cell r="C6973">
            <v>133</v>
          </cell>
          <cell r="D6973" t="str">
            <v xml:space="preserve">HOLBROOK                     </v>
          </cell>
          <cell r="E6973">
            <v>0</v>
          </cell>
          <cell r="G6973">
            <v>8365</v>
          </cell>
          <cell r="H6973" t="str">
            <v>Building Technology (2250)</v>
          </cell>
          <cell r="I6973">
            <v>0</v>
          </cell>
          <cell r="J6973">
            <v>14813</v>
          </cell>
          <cell r="K6973">
            <v>14813</v>
          </cell>
          <cell r="L6973">
            <v>8.4127316951384604E-2</v>
          </cell>
          <cell r="M6973">
            <v>12.757729739040567</v>
          </cell>
        </row>
        <row r="6974">
          <cell r="A6974">
            <v>6972</v>
          </cell>
          <cell r="B6974">
            <v>20</v>
          </cell>
          <cell r="C6974">
            <v>133</v>
          </cell>
          <cell r="D6974" t="str">
            <v xml:space="preserve">HOLBROOK                     </v>
          </cell>
          <cell r="E6974">
            <v>0</v>
          </cell>
          <cell r="G6974">
            <v>8380</v>
          </cell>
          <cell r="H6974" t="str">
            <v>Instructional Coordinators and Team Leaders (2315)</v>
          </cell>
          <cell r="I6974">
            <v>0</v>
          </cell>
          <cell r="J6974">
            <v>2191</v>
          </cell>
          <cell r="K6974">
            <v>2191</v>
          </cell>
          <cell r="L6974">
            <v>1.2443323529364994E-2</v>
          </cell>
          <cell r="M6974">
            <v>1.8870037033847216</v>
          </cell>
        </row>
        <row r="6975">
          <cell r="A6975">
            <v>6973</v>
          </cell>
          <cell r="B6975">
            <v>21</v>
          </cell>
          <cell r="C6975">
            <v>133</v>
          </cell>
          <cell r="D6975" t="str">
            <v xml:space="preserve">HOLBROOK                     </v>
          </cell>
          <cell r="E6975">
            <v>6</v>
          </cell>
          <cell r="F6975" t="str">
            <v>Classroom and Specialist Teachers</v>
          </cell>
          <cell r="I6975">
            <v>4198407</v>
          </cell>
          <cell r="J6975">
            <v>640026</v>
          </cell>
          <cell r="K6975">
            <v>4838433</v>
          </cell>
          <cell r="L6975">
            <v>27.47886225201098</v>
          </cell>
          <cell r="M6975">
            <v>4167.1113599173204</v>
          </cell>
        </row>
        <row r="6976">
          <cell r="A6976">
            <v>6974</v>
          </cell>
          <cell r="B6976">
            <v>22</v>
          </cell>
          <cell r="C6976">
            <v>133</v>
          </cell>
          <cell r="D6976" t="str">
            <v xml:space="preserve">HOLBROOK                     </v>
          </cell>
          <cell r="E6976">
            <v>0</v>
          </cell>
          <cell r="G6976">
            <v>8370</v>
          </cell>
          <cell r="H6976" t="str">
            <v>Teachers, Classroom (2305)</v>
          </cell>
          <cell r="I6976">
            <v>3038037</v>
          </cell>
          <cell r="J6976">
            <v>470904</v>
          </cell>
          <cell r="K6976">
            <v>3508941</v>
          </cell>
          <cell r="L6976">
            <v>19.928292153561632</v>
          </cell>
          <cell r="M6976">
            <v>3022.0833692188444</v>
          </cell>
        </row>
        <row r="6977">
          <cell r="A6977">
            <v>6975</v>
          </cell>
          <cell r="B6977">
            <v>23</v>
          </cell>
          <cell r="C6977">
            <v>133</v>
          </cell>
          <cell r="D6977" t="str">
            <v xml:space="preserve">HOLBROOK                     </v>
          </cell>
          <cell r="E6977">
            <v>0</v>
          </cell>
          <cell r="G6977">
            <v>8375</v>
          </cell>
          <cell r="H6977" t="str">
            <v>Teachers, Specialists  (2310)</v>
          </cell>
          <cell r="I6977">
            <v>1160370</v>
          </cell>
          <cell r="J6977">
            <v>169122</v>
          </cell>
          <cell r="K6977">
            <v>1329492</v>
          </cell>
          <cell r="L6977">
            <v>7.5505700984493496</v>
          </cell>
          <cell r="M6977">
            <v>1145.0279906984756</v>
          </cell>
        </row>
        <row r="6978">
          <cell r="A6978">
            <v>6976</v>
          </cell>
          <cell r="B6978">
            <v>24</v>
          </cell>
          <cell r="C6978">
            <v>133</v>
          </cell>
          <cell r="D6978" t="str">
            <v xml:space="preserve">HOLBROOK                     </v>
          </cell>
          <cell r="E6978">
            <v>7</v>
          </cell>
          <cell r="F6978" t="str">
            <v>Other Teaching Services</v>
          </cell>
          <cell r="I6978">
            <v>477785</v>
          </cell>
          <cell r="J6978">
            <v>474611</v>
          </cell>
          <cell r="K6978">
            <v>952396</v>
          </cell>
          <cell r="L6978">
            <v>5.4089327047344149</v>
          </cell>
          <cell r="M6978">
            <v>820.25320816467149</v>
          </cell>
        </row>
        <row r="6979">
          <cell r="A6979">
            <v>6977</v>
          </cell>
          <cell r="B6979">
            <v>25</v>
          </cell>
          <cell r="C6979">
            <v>133</v>
          </cell>
          <cell r="D6979" t="str">
            <v xml:space="preserve">HOLBROOK                     </v>
          </cell>
          <cell r="E6979">
            <v>0</v>
          </cell>
          <cell r="G6979">
            <v>8385</v>
          </cell>
          <cell r="H6979" t="str">
            <v>Medical/ Therapeutic Services (2320)</v>
          </cell>
          <cell r="I6979">
            <v>352819</v>
          </cell>
          <cell r="J6979">
            <v>7357</v>
          </cell>
          <cell r="K6979">
            <v>360176</v>
          </cell>
          <cell r="L6979">
            <v>2.0455438135611894</v>
          </cell>
          <cell r="M6979">
            <v>310.20239428128502</v>
          </cell>
        </row>
        <row r="6980">
          <cell r="A6980">
            <v>6978</v>
          </cell>
          <cell r="B6980">
            <v>26</v>
          </cell>
          <cell r="C6980">
            <v>133</v>
          </cell>
          <cell r="D6980" t="str">
            <v xml:space="preserve">HOLBROOK                     </v>
          </cell>
          <cell r="E6980">
            <v>0</v>
          </cell>
          <cell r="G6980">
            <v>8390</v>
          </cell>
          <cell r="H6980" t="str">
            <v>Substitute Teachers (2325)</v>
          </cell>
          <cell r="I6980">
            <v>56636</v>
          </cell>
          <cell r="J6980">
            <v>0</v>
          </cell>
          <cell r="K6980">
            <v>56636</v>
          </cell>
          <cell r="L6980">
            <v>0.32165224619311539</v>
          </cell>
          <cell r="M6980">
            <v>48.777883041942992</v>
          </cell>
        </row>
        <row r="6981">
          <cell r="A6981">
            <v>6979</v>
          </cell>
          <cell r="B6981">
            <v>27</v>
          </cell>
          <cell r="C6981">
            <v>133</v>
          </cell>
          <cell r="D6981" t="str">
            <v xml:space="preserve">HOLBROOK                     </v>
          </cell>
          <cell r="E6981">
            <v>0</v>
          </cell>
          <cell r="G6981">
            <v>8395</v>
          </cell>
          <cell r="H6981" t="str">
            <v>Non-Clerical Paraprofs./Instructional Assistants (2330)</v>
          </cell>
          <cell r="I6981">
            <v>14273</v>
          </cell>
          <cell r="J6981">
            <v>467254</v>
          </cell>
          <cell r="K6981">
            <v>481527</v>
          </cell>
          <cell r="L6981">
            <v>2.7347312866839513</v>
          </cell>
          <cell r="M6981">
            <v>414.71621738007065</v>
          </cell>
        </row>
        <row r="6982">
          <cell r="A6982">
            <v>6980</v>
          </cell>
          <cell r="B6982">
            <v>28</v>
          </cell>
          <cell r="C6982">
            <v>133</v>
          </cell>
          <cell r="D6982" t="str">
            <v xml:space="preserve">HOLBROOK                     </v>
          </cell>
          <cell r="E6982">
            <v>0</v>
          </cell>
          <cell r="G6982">
            <v>8400</v>
          </cell>
          <cell r="H6982" t="str">
            <v>Librarians and Media Center Directors (2340)</v>
          </cell>
          <cell r="I6982">
            <v>54057</v>
          </cell>
          <cell r="J6982">
            <v>0</v>
          </cell>
          <cell r="K6982">
            <v>54057</v>
          </cell>
          <cell r="L6982">
            <v>0.3070053582961586</v>
          </cell>
          <cell r="M6982">
            <v>46.556713461372837</v>
          </cell>
        </row>
        <row r="6983">
          <cell r="A6983">
            <v>6981</v>
          </cell>
          <cell r="B6983">
            <v>29</v>
          </cell>
          <cell r="C6983">
            <v>133</v>
          </cell>
          <cell r="D6983" t="str">
            <v xml:space="preserve">HOLBROOK                     </v>
          </cell>
          <cell r="E6983">
            <v>8</v>
          </cell>
          <cell r="F6983" t="str">
            <v>Professional Development</v>
          </cell>
          <cell r="I6983">
            <v>38719</v>
          </cell>
          <cell r="J6983">
            <v>177178</v>
          </cell>
          <cell r="K6983">
            <v>215897</v>
          </cell>
          <cell r="L6983">
            <v>1.2261415883246527</v>
          </cell>
          <cell r="M6983">
            <v>185.94177934717081</v>
          </cell>
        </row>
        <row r="6984">
          <cell r="A6984">
            <v>6982</v>
          </cell>
          <cell r="B6984">
            <v>30</v>
          </cell>
          <cell r="C6984">
            <v>133</v>
          </cell>
          <cell r="D6984" t="str">
            <v xml:space="preserve">HOLBROOK                     </v>
          </cell>
          <cell r="E6984">
            <v>0</v>
          </cell>
          <cell r="G6984">
            <v>8405</v>
          </cell>
          <cell r="H6984" t="str">
            <v>Professional Development Leadership (2351)</v>
          </cell>
          <cell r="I6984">
            <v>80</v>
          </cell>
          <cell r="J6984">
            <v>0</v>
          </cell>
          <cell r="K6984">
            <v>80</v>
          </cell>
          <cell r="L6984">
            <v>4.5434316857562737E-4</v>
          </cell>
          <cell r="M6984">
            <v>6.8900180862974766E-2</v>
          </cell>
        </row>
        <row r="6985">
          <cell r="A6985">
            <v>6983</v>
          </cell>
          <cell r="B6985">
            <v>31</v>
          </cell>
          <cell r="C6985">
            <v>133</v>
          </cell>
          <cell r="D6985" t="str">
            <v xml:space="preserve">HOLBROOK                     </v>
          </cell>
          <cell r="E6985">
            <v>0</v>
          </cell>
          <cell r="G6985">
            <v>8410</v>
          </cell>
          <cell r="H6985" t="str">
            <v>Teacher/Instructional Staff-Professional Days (2353)</v>
          </cell>
          <cell r="I6985">
            <v>0</v>
          </cell>
          <cell r="J6985">
            <v>0</v>
          </cell>
          <cell r="K6985">
            <v>0</v>
          </cell>
          <cell r="L6985">
            <v>0</v>
          </cell>
          <cell r="M6985">
            <v>0</v>
          </cell>
        </row>
        <row r="6986">
          <cell r="A6986">
            <v>6984</v>
          </cell>
          <cell r="B6986">
            <v>32</v>
          </cell>
          <cell r="C6986">
            <v>133</v>
          </cell>
          <cell r="D6986" t="str">
            <v xml:space="preserve">HOLBROOK                     </v>
          </cell>
          <cell r="E6986">
            <v>0</v>
          </cell>
          <cell r="G6986">
            <v>8415</v>
          </cell>
          <cell r="H6986" t="str">
            <v>Substitutes for Instructional Staff at Prof. Dev. (2355)</v>
          </cell>
          <cell r="I6986">
            <v>0</v>
          </cell>
          <cell r="J6986">
            <v>0</v>
          </cell>
          <cell r="K6986">
            <v>0</v>
          </cell>
          <cell r="L6986">
            <v>0</v>
          </cell>
          <cell r="M6986">
            <v>0</v>
          </cell>
        </row>
        <row r="6987">
          <cell r="A6987">
            <v>6985</v>
          </cell>
          <cell r="B6987">
            <v>33</v>
          </cell>
          <cell r="C6987">
            <v>133</v>
          </cell>
          <cell r="D6987" t="str">
            <v xml:space="preserve">HOLBROOK                     </v>
          </cell>
          <cell r="E6987">
            <v>0</v>
          </cell>
          <cell r="G6987">
            <v>8420</v>
          </cell>
          <cell r="H6987" t="str">
            <v>Prof. Dev.  Stipends, Providers and Expenses (2357)</v>
          </cell>
          <cell r="I6987">
            <v>38639</v>
          </cell>
          <cell r="J6987">
            <v>177178</v>
          </cell>
          <cell r="K6987">
            <v>215817</v>
          </cell>
          <cell r="L6987">
            <v>1.2256872451560772</v>
          </cell>
          <cell r="M6987">
            <v>185.87287916630783</v>
          </cell>
        </row>
        <row r="6988">
          <cell r="A6988">
            <v>6986</v>
          </cell>
          <cell r="B6988">
            <v>34</v>
          </cell>
          <cell r="C6988">
            <v>133</v>
          </cell>
          <cell r="D6988" t="str">
            <v xml:space="preserve">HOLBROOK                     </v>
          </cell>
          <cell r="E6988">
            <v>9</v>
          </cell>
          <cell r="F6988" t="str">
            <v>Instructional Materials, Equipment and Technology</v>
          </cell>
          <cell r="I6988">
            <v>162247</v>
          </cell>
          <cell r="J6988">
            <v>9983</v>
          </cell>
          <cell r="K6988">
            <v>172230</v>
          </cell>
          <cell r="L6988">
            <v>0.97814404904725372</v>
          </cell>
          <cell r="M6988">
            <v>148.33347687537682</v>
          </cell>
        </row>
        <row r="6989">
          <cell r="A6989">
            <v>6987</v>
          </cell>
          <cell r="B6989">
            <v>35</v>
          </cell>
          <cell r="C6989">
            <v>133</v>
          </cell>
          <cell r="D6989" t="str">
            <v xml:space="preserve">HOLBROOK                     </v>
          </cell>
          <cell r="E6989">
            <v>0</v>
          </cell>
          <cell r="G6989">
            <v>8425</v>
          </cell>
          <cell r="H6989" t="str">
            <v>Textbooks &amp; Related Software/Media/Materials (2410)</v>
          </cell>
          <cell r="I6989">
            <v>58508</v>
          </cell>
          <cell r="J6989">
            <v>117</v>
          </cell>
          <cell r="K6989">
            <v>58625</v>
          </cell>
          <cell r="L6989">
            <v>0.33294835322182692</v>
          </cell>
          <cell r="M6989">
            <v>50.490913788648697</v>
          </cell>
        </row>
        <row r="6990">
          <cell r="A6990">
            <v>6988</v>
          </cell>
          <cell r="B6990">
            <v>36</v>
          </cell>
          <cell r="C6990">
            <v>133</v>
          </cell>
          <cell r="D6990" t="str">
            <v xml:space="preserve">HOLBROOK                     </v>
          </cell>
          <cell r="E6990">
            <v>0</v>
          </cell>
          <cell r="G6990">
            <v>8430</v>
          </cell>
          <cell r="H6990" t="str">
            <v>Other Instructional Materials (2415)</v>
          </cell>
          <cell r="I6990">
            <v>4705</v>
          </cell>
          <cell r="J6990">
            <v>4225</v>
          </cell>
          <cell r="K6990">
            <v>8930</v>
          </cell>
          <cell r="L6990">
            <v>5.0716056192254402E-2</v>
          </cell>
          <cell r="M6990">
            <v>7.6909826888295587</v>
          </cell>
        </row>
        <row r="6991">
          <cell r="A6991">
            <v>6989</v>
          </cell>
          <cell r="B6991">
            <v>37</v>
          </cell>
          <cell r="C6991">
            <v>133</v>
          </cell>
          <cell r="D6991" t="str">
            <v xml:space="preserve">HOLBROOK                     </v>
          </cell>
          <cell r="E6991">
            <v>0</v>
          </cell>
          <cell r="G6991">
            <v>8435</v>
          </cell>
          <cell r="H6991" t="str">
            <v>Instructional Equipment (2420)</v>
          </cell>
          <cell r="I6991">
            <v>0</v>
          </cell>
          <cell r="J6991">
            <v>0</v>
          </cell>
          <cell r="K6991">
            <v>0</v>
          </cell>
          <cell r="L6991">
            <v>0</v>
          </cell>
          <cell r="M6991">
            <v>0</v>
          </cell>
        </row>
        <row r="6992">
          <cell r="A6992">
            <v>6990</v>
          </cell>
          <cell r="B6992">
            <v>38</v>
          </cell>
          <cell r="C6992">
            <v>133</v>
          </cell>
          <cell r="D6992" t="str">
            <v xml:space="preserve">HOLBROOK                     </v>
          </cell>
          <cell r="E6992">
            <v>0</v>
          </cell>
          <cell r="G6992">
            <v>8440</v>
          </cell>
          <cell r="H6992" t="str">
            <v>General Supplies (2430)</v>
          </cell>
          <cell r="I6992">
            <v>53965</v>
          </cell>
          <cell r="J6992">
            <v>4317</v>
          </cell>
          <cell r="K6992">
            <v>58282</v>
          </cell>
          <cell r="L6992">
            <v>0.33100035688655893</v>
          </cell>
          <cell r="M6992">
            <v>50.195504263198693</v>
          </cell>
        </row>
        <row r="6993">
          <cell r="A6993">
            <v>6991</v>
          </cell>
          <cell r="B6993">
            <v>39</v>
          </cell>
          <cell r="C6993">
            <v>133</v>
          </cell>
          <cell r="D6993" t="str">
            <v xml:space="preserve">HOLBROOK                     </v>
          </cell>
          <cell r="E6993">
            <v>0</v>
          </cell>
          <cell r="G6993">
            <v>8445</v>
          </cell>
          <cell r="H6993" t="str">
            <v>Other Instructional Services (2440)</v>
          </cell>
          <cell r="I6993">
            <v>0</v>
          </cell>
          <cell r="J6993">
            <v>0</v>
          </cell>
          <cell r="K6993">
            <v>0</v>
          </cell>
          <cell r="L6993">
            <v>0</v>
          </cell>
          <cell r="M6993">
            <v>0</v>
          </cell>
        </row>
        <row r="6994">
          <cell r="A6994">
            <v>6992</v>
          </cell>
          <cell r="B6994">
            <v>40</v>
          </cell>
          <cell r="C6994">
            <v>133</v>
          </cell>
          <cell r="D6994" t="str">
            <v xml:space="preserve">HOLBROOK                     </v>
          </cell>
          <cell r="E6994">
            <v>0</v>
          </cell>
          <cell r="G6994">
            <v>8450</v>
          </cell>
          <cell r="H6994" t="str">
            <v>Classroom Instructional Technology (2451)</v>
          </cell>
          <cell r="I6994">
            <v>45069</v>
          </cell>
          <cell r="J6994">
            <v>1324</v>
          </cell>
          <cell r="K6994">
            <v>46393</v>
          </cell>
          <cell r="L6994">
            <v>0.26347928274661347</v>
          </cell>
          <cell r="M6994">
            <v>39.956076134699856</v>
          </cell>
        </row>
        <row r="6995">
          <cell r="A6995">
            <v>6993</v>
          </cell>
          <cell r="B6995">
            <v>41</v>
          </cell>
          <cell r="C6995">
            <v>133</v>
          </cell>
          <cell r="D6995" t="str">
            <v xml:space="preserve">HOLBROOK                     </v>
          </cell>
          <cell r="E6995">
            <v>0</v>
          </cell>
          <cell r="G6995">
            <v>8455</v>
          </cell>
          <cell r="H6995" t="str">
            <v>Other Instructional Hardware  (2453)</v>
          </cell>
          <cell r="I6995">
            <v>0</v>
          </cell>
          <cell r="J6995">
            <v>0</v>
          </cell>
          <cell r="K6995">
            <v>0</v>
          </cell>
          <cell r="L6995">
            <v>0</v>
          </cell>
          <cell r="M6995">
            <v>0</v>
          </cell>
        </row>
        <row r="6996">
          <cell r="A6996">
            <v>6994</v>
          </cell>
          <cell r="B6996">
            <v>42</v>
          </cell>
          <cell r="C6996">
            <v>133</v>
          </cell>
          <cell r="D6996" t="str">
            <v xml:space="preserve">HOLBROOK                     </v>
          </cell>
          <cell r="E6996">
            <v>0</v>
          </cell>
          <cell r="G6996">
            <v>8460</v>
          </cell>
          <cell r="H6996" t="str">
            <v>Instructional Software (2455)</v>
          </cell>
          <cell r="I6996">
            <v>0</v>
          </cell>
          <cell r="J6996">
            <v>0</v>
          </cell>
          <cell r="K6996">
            <v>0</v>
          </cell>
          <cell r="L6996">
            <v>0</v>
          </cell>
          <cell r="M6996">
            <v>0</v>
          </cell>
        </row>
        <row r="6997">
          <cell r="A6997">
            <v>6995</v>
          </cell>
          <cell r="B6997">
            <v>43</v>
          </cell>
          <cell r="C6997">
            <v>133</v>
          </cell>
          <cell r="D6997" t="str">
            <v xml:space="preserve">HOLBROOK                     </v>
          </cell>
          <cell r="E6997">
            <v>10</v>
          </cell>
          <cell r="F6997" t="str">
            <v>Guidance, Counseling and Testing</v>
          </cell>
          <cell r="I6997">
            <v>595207</v>
          </cell>
          <cell r="J6997">
            <v>0</v>
          </cell>
          <cell r="K6997">
            <v>595207</v>
          </cell>
          <cell r="L6997">
            <v>3.3803529292299177</v>
          </cell>
          <cell r="M6997">
            <v>512.6233743863578</v>
          </cell>
        </row>
        <row r="6998">
          <cell r="A6998">
            <v>6996</v>
          </cell>
          <cell r="B6998">
            <v>44</v>
          </cell>
          <cell r="C6998">
            <v>133</v>
          </cell>
          <cell r="D6998" t="str">
            <v xml:space="preserve">HOLBROOK                     </v>
          </cell>
          <cell r="E6998">
            <v>0</v>
          </cell>
          <cell r="G6998">
            <v>8465</v>
          </cell>
          <cell r="H6998" t="str">
            <v>Guidance and Adjustment Counselors (2710)</v>
          </cell>
          <cell r="I6998">
            <v>465420</v>
          </cell>
          <cell r="J6998">
            <v>0</v>
          </cell>
          <cell r="K6998">
            <v>465420</v>
          </cell>
          <cell r="L6998">
            <v>2.6432549689808562</v>
          </cell>
          <cell r="M6998">
            <v>400.84402721557149</v>
          </cell>
        </row>
        <row r="6999">
          <cell r="A6999">
            <v>6997</v>
          </cell>
          <cell r="B6999">
            <v>45</v>
          </cell>
          <cell r="C6999">
            <v>133</v>
          </cell>
          <cell r="D6999" t="str">
            <v xml:space="preserve">HOLBROOK                     </v>
          </cell>
          <cell r="E6999">
            <v>0</v>
          </cell>
          <cell r="G6999">
            <v>8470</v>
          </cell>
          <cell r="H6999" t="str">
            <v>Testing and Assessment (2720)</v>
          </cell>
          <cell r="I6999">
            <v>4047</v>
          </cell>
          <cell r="J6999">
            <v>0</v>
          </cell>
          <cell r="K6999">
            <v>4047</v>
          </cell>
          <cell r="L6999">
            <v>2.2984085040319548E-2</v>
          </cell>
          <cell r="M6999">
            <v>3.4854878994057361</v>
          </cell>
        </row>
        <row r="7000">
          <cell r="A7000">
            <v>6998</v>
          </cell>
          <cell r="B7000">
            <v>46</v>
          </cell>
          <cell r="C7000">
            <v>133</v>
          </cell>
          <cell r="D7000" t="str">
            <v xml:space="preserve">HOLBROOK                     </v>
          </cell>
          <cell r="E7000">
            <v>0</v>
          </cell>
          <cell r="G7000">
            <v>8475</v>
          </cell>
          <cell r="H7000" t="str">
            <v>Psychological Services (2800)</v>
          </cell>
          <cell r="I7000">
            <v>125740</v>
          </cell>
          <cell r="J7000">
            <v>0</v>
          </cell>
          <cell r="K7000">
            <v>125740</v>
          </cell>
          <cell r="L7000">
            <v>0.71411387520874225</v>
          </cell>
          <cell r="M7000">
            <v>108.2938592713806</v>
          </cell>
        </row>
        <row r="7001">
          <cell r="A7001">
            <v>6999</v>
          </cell>
          <cell r="B7001">
            <v>47</v>
          </cell>
          <cell r="C7001">
            <v>133</v>
          </cell>
          <cell r="D7001" t="str">
            <v xml:space="preserve">HOLBROOK                     </v>
          </cell>
          <cell r="E7001">
            <v>11</v>
          </cell>
          <cell r="F7001" t="str">
            <v>Pupil Services</v>
          </cell>
          <cell r="I7001">
            <v>744915</v>
          </cell>
          <cell r="J7001">
            <v>998093</v>
          </cell>
          <cell r="K7001">
            <v>1743008</v>
          </cell>
          <cell r="L7001">
            <v>9.899047219658339</v>
          </cell>
          <cell r="M7001">
            <v>1501.169580570149</v>
          </cell>
        </row>
        <row r="7002">
          <cell r="A7002">
            <v>7000</v>
          </cell>
          <cell r="B7002">
            <v>48</v>
          </cell>
          <cell r="C7002">
            <v>133</v>
          </cell>
          <cell r="D7002" t="str">
            <v xml:space="preserve">HOLBROOK                     </v>
          </cell>
          <cell r="E7002">
            <v>0</v>
          </cell>
          <cell r="G7002">
            <v>8485</v>
          </cell>
          <cell r="H7002" t="str">
            <v>Attendance and Parent Liaison Services (3100)</v>
          </cell>
          <cell r="I7002">
            <v>8856</v>
          </cell>
          <cell r="J7002">
            <v>0</v>
          </cell>
          <cell r="K7002">
            <v>8856</v>
          </cell>
          <cell r="L7002">
            <v>5.0295788761321951E-2</v>
          </cell>
          <cell r="M7002">
            <v>7.6272500215313075</v>
          </cell>
        </row>
        <row r="7003">
          <cell r="A7003">
            <v>7001</v>
          </cell>
          <cell r="B7003">
            <v>49</v>
          </cell>
          <cell r="C7003">
            <v>133</v>
          </cell>
          <cell r="D7003" t="str">
            <v xml:space="preserve">HOLBROOK                     </v>
          </cell>
          <cell r="E7003">
            <v>0</v>
          </cell>
          <cell r="G7003">
            <v>8490</v>
          </cell>
          <cell r="H7003" t="str">
            <v>Medical/Health Services (3200)</v>
          </cell>
          <cell r="I7003">
            <v>184758</v>
          </cell>
          <cell r="J7003">
            <v>0</v>
          </cell>
          <cell r="K7003">
            <v>184758</v>
          </cell>
          <cell r="L7003">
            <v>1.0492941892461969</v>
          </cell>
          <cell r="M7003">
            <v>159.12324519851865</v>
          </cell>
        </row>
        <row r="7004">
          <cell r="A7004">
            <v>7002</v>
          </cell>
          <cell r="B7004">
            <v>50</v>
          </cell>
          <cell r="C7004">
            <v>133</v>
          </cell>
          <cell r="D7004" t="str">
            <v xml:space="preserve">HOLBROOK                     </v>
          </cell>
          <cell r="E7004">
            <v>0</v>
          </cell>
          <cell r="G7004">
            <v>8495</v>
          </cell>
          <cell r="H7004" t="str">
            <v>In-District Transportation (3300)</v>
          </cell>
          <cell r="I7004">
            <v>403163</v>
          </cell>
          <cell r="J7004">
            <v>420568</v>
          </cell>
          <cell r="K7004">
            <v>823731</v>
          </cell>
          <cell r="L7004">
            <v>4.6782069074246264</v>
          </cell>
          <cell r="M7004">
            <v>709.44018603048835</v>
          </cell>
        </row>
        <row r="7005">
          <cell r="A7005">
            <v>7003</v>
          </cell>
          <cell r="B7005">
            <v>51</v>
          </cell>
          <cell r="C7005">
            <v>133</v>
          </cell>
          <cell r="D7005" t="str">
            <v xml:space="preserve">HOLBROOK                     </v>
          </cell>
          <cell r="E7005">
            <v>0</v>
          </cell>
          <cell r="G7005">
            <v>8500</v>
          </cell>
          <cell r="H7005" t="str">
            <v>Food Salaries and Other Expenses (3400)</v>
          </cell>
          <cell r="I7005">
            <v>0</v>
          </cell>
          <cell r="J7005">
            <v>433999</v>
          </cell>
          <cell r="K7005">
            <v>433999</v>
          </cell>
          <cell r="L7005">
            <v>2.464806010233171</v>
          </cell>
          <cell r="M7005">
            <v>373.78261992937735</v>
          </cell>
        </row>
        <row r="7006">
          <cell r="A7006">
            <v>7004</v>
          </cell>
          <cell r="B7006">
            <v>52</v>
          </cell>
          <cell r="C7006">
            <v>133</v>
          </cell>
          <cell r="D7006" t="str">
            <v xml:space="preserve">HOLBROOK                     </v>
          </cell>
          <cell r="E7006">
            <v>0</v>
          </cell>
          <cell r="G7006">
            <v>8505</v>
          </cell>
          <cell r="H7006" t="str">
            <v>Athletics (3510)</v>
          </cell>
          <cell r="I7006">
            <v>113123</v>
          </cell>
          <cell r="J7006">
            <v>29189</v>
          </cell>
          <cell r="K7006">
            <v>142312</v>
          </cell>
          <cell r="L7006">
            <v>0.80823106257918353</v>
          </cell>
          <cell r="M7006">
            <v>122.56653173714582</v>
          </cell>
        </row>
        <row r="7007">
          <cell r="A7007">
            <v>7005</v>
          </cell>
          <cell r="B7007">
            <v>53</v>
          </cell>
          <cell r="C7007">
            <v>133</v>
          </cell>
          <cell r="D7007" t="str">
            <v xml:space="preserve">HOLBROOK                     </v>
          </cell>
          <cell r="E7007">
            <v>0</v>
          </cell>
          <cell r="G7007">
            <v>8510</v>
          </cell>
          <cell r="H7007" t="str">
            <v>Other Student Body Activities (3520)</v>
          </cell>
          <cell r="I7007">
            <v>29878</v>
          </cell>
          <cell r="J7007">
            <v>109337</v>
          </cell>
          <cell r="K7007">
            <v>139215</v>
          </cell>
          <cell r="L7007">
            <v>0.79064230266569957</v>
          </cell>
          <cell r="M7007">
            <v>119.89923348548791</v>
          </cell>
        </row>
        <row r="7008">
          <cell r="A7008">
            <v>7006</v>
          </cell>
          <cell r="B7008">
            <v>54</v>
          </cell>
          <cell r="C7008">
            <v>133</v>
          </cell>
          <cell r="D7008" t="str">
            <v xml:space="preserve">HOLBROOK                     </v>
          </cell>
          <cell r="E7008">
            <v>0</v>
          </cell>
          <cell r="G7008">
            <v>8515</v>
          </cell>
          <cell r="H7008" t="str">
            <v>School Security  (3600)</v>
          </cell>
          <cell r="I7008">
            <v>5137</v>
          </cell>
          <cell r="J7008">
            <v>5000</v>
          </cell>
          <cell r="K7008">
            <v>10137</v>
          </cell>
          <cell r="L7008">
            <v>5.7570958748139181E-2</v>
          </cell>
          <cell r="M7008">
            <v>8.73051416759969</v>
          </cell>
        </row>
        <row r="7009">
          <cell r="A7009">
            <v>7007</v>
          </cell>
          <cell r="B7009">
            <v>55</v>
          </cell>
          <cell r="C7009">
            <v>133</v>
          </cell>
          <cell r="D7009" t="str">
            <v xml:space="preserve">HOLBROOK                     </v>
          </cell>
          <cell r="E7009">
            <v>12</v>
          </cell>
          <cell r="F7009" t="str">
            <v>Operations and Maintenance</v>
          </cell>
          <cell r="I7009">
            <v>763210</v>
          </cell>
          <cell r="J7009">
            <v>41537</v>
          </cell>
          <cell r="K7009">
            <v>804747</v>
          </cell>
          <cell r="L7009">
            <v>4.5703912735216301</v>
          </cell>
          <cell r="M7009">
            <v>693.09017311170442</v>
          </cell>
        </row>
        <row r="7010">
          <cell r="A7010">
            <v>7008</v>
          </cell>
          <cell r="B7010">
            <v>56</v>
          </cell>
          <cell r="C7010">
            <v>133</v>
          </cell>
          <cell r="D7010" t="str">
            <v xml:space="preserve">HOLBROOK                     </v>
          </cell>
          <cell r="E7010">
            <v>0</v>
          </cell>
          <cell r="G7010">
            <v>8520</v>
          </cell>
          <cell r="H7010" t="str">
            <v>Custodial Services (4110)</v>
          </cell>
          <cell r="I7010">
            <v>212632</v>
          </cell>
          <cell r="J7010">
            <v>1189</v>
          </cell>
          <cell r="K7010">
            <v>213821</v>
          </cell>
          <cell r="L7010">
            <v>1.2143513831001151</v>
          </cell>
          <cell r="M7010">
            <v>184.15381965377659</v>
          </cell>
        </row>
        <row r="7011">
          <cell r="A7011">
            <v>7009</v>
          </cell>
          <cell r="B7011">
            <v>57</v>
          </cell>
          <cell r="C7011">
            <v>133</v>
          </cell>
          <cell r="D7011" t="str">
            <v xml:space="preserve">HOLBROOK                     </v>
          </cell>
          <cell r="E7011">
            <v>0</v>
          </cell>
          <cell r="G7011">
            <v>8525</v>
          </cell>
          <cell r="H7011" t="str">
            <v>Heating of Buildings (4120)</v>
          </cell>
          <cell r="I7011">
            <v>122236</v>
          </cell>
          <cell r="J7011">
            <v>1956</v>
          </cell>
          <cell r="K7011">
            <v>124192</v>
          </cell>
          <cell r="L7011">
            <v>0.70532233489680385</v>
          </cell>
          <cell r="M7011">
            <v>106.96064077168204</v>
          </cell>
        </row>
        <row r="7012">
          <cell r="A7012">
            <v>7010</v>
          </cell>
          <cell r="B7012">
            <v>58</v>
          </cell>
          <cell r="C7012">
            <v>133</v>
          </cell>
          <cell r="D7012" t="str">
            <v xml:space="preserve">HOLBROOK                     </v>
          </cell>
          <cell r="E7012">
            <v>0</v>
          </cell>
          <cell r="G7012">
            <v>8530</v>
          </cell>
          <cell r="H7012" t="str">
            <v>Utility Services (4130)</v>
          </cell>
          <cell r="I7012">
            <v>127590</v>
          </cell>
          <cell r="J7012">
            <v>0</v>
          </cell>
          <cell r="K7012">
            <v>127590</v>
          </cell>
          <cell r="L7012">
            <v>0.72462056098205363</v>
          </cell>
          <cell r="M7012">
            <v>109.88717595383689</v>
          </cell>
        </row>
        <row r="7013">
          <cell r="A7013">
            <v>7011</v>
          </cell>
          <cell r="B7013">
            <v>59</v>
          </cell>
          <cell r="C7013">
            <v>133</v>
          </cell>
          <cell r="D7013" t="str">
            <v xml:space="preserve">HOLBROOK                     </v>
          </cell>
          <cell r="E7013">
            <v>0</v>
          </cell>
          <cell r="G7013">
            <v>8535</v>
          </cell>
          <cell r="H7013" t="str">
            <v>Maintenance of Grounds (4210)</v>
          </cell>
          <cell r="I7013">
            <v>0</v>
          </cell>
          <cell r="J7013">
            <v>0</v>
          </cell>
          <cell r="K7013">
            <v>0</v>
          </cell>
          <cell r="L7013">
            <v>0</v>
          </cell>
          <cell r="M7013">
            <v>0</v>
          </cell>
        </row>
        <row r="7014">
          <cell r="A7014">
            <v>7012</v>
          </cell>
          <cell r="B7014">
            <v>60</v>
          </cell>
          <cell r="C7014">
            <v>133</v>
          </cell>
          <cell r="D7014" t="str">
            <v xml:space="preserve">HOLBROOK                     </v>
          </cell>
          <cell r="E7014">
            <v>0</v>
          </cell>
          <cell r="G7014">
            <v>8540</v>
          </cell>
          <cell r="H7014" t="str">
            <v>Maintenance of Buildings (4220)</v>
          </cell>
          <cell r="I7014">
            <v>300752</v>
          </cell>
          <cell r="J7014">
            <v>38392</v>
          </cell>
          <cell r="K7014">
            <v>339144</v>
          </cell>
          <cell r="L7014">
            <v>1.9260969945426569</v>
          </cell>
          <cell r="M7014">
            <v>292.08853673240895</v>
          </cell>
        </row>
        <row r="7015">
          <cell r="A7015">
            <v>7013</v>
          </cell>
          <cell r="B7015">
            <v>61</v>
          </cell>
          <cell r="C7015">
            <v>133</v>
          </cell>
          <cell r="D7015" t="str">
            <v xml:space="preserve">HOLBROOK                     </v>
          </cell>
          <cell r="E7015">
            <v>0</v>
          </cell>
          <cell r="G7015">
            <v>8545</v>
          </cell>
          <cell r="H7015" t="str">
            <v>Building Security System (4225)</v>
          </cell>
          <cell r="I7015">
            <v>0</v>
          </cell>
          <cell r="J7015">
            <v>0</v>
          </cell>
          <cell r="K7015">
            <v>0</v>
          </cell>
          <cell r="L7015">
            <v>0</v>
          </cell>
          <cell r="M7015">
            <v>0</v>
          </cell>
        </row>
        <row r="7016">
          <cell r="A7016">
            <v>7014</v>
          </cell>
          <cell r="B7016">
            <v>62</v>
          </cell>
          <cell r="C7016">
            <v>133</v>
          </cell>
          <cell r="D7016" t="str">
            <v xml:space="preserve">HOLBROOK                     </v>
          </cell>
          <cell r="E7016">
            <v>0</v>
          </cell>
          <cell r="G7016">
            <v>8550</v>
          </cell>
          <cell r="H7016" t="str">
            <v>Maintenance of Equipment (4230)</v>
          </cell>
          <cell r="I7016">
            <v>0</v>
          </cell>
          <cell r="J7016">
            <v>0</v>
          </cell>
          <cell r="K7016">
            <v>0</v>
          </cell>
          <cell r="L7016">
            <v>0</v>
          </cell>
          <cell r="M7016">
            <v>0</v>
          </cell>
        </row>
        <row r="7017">
          <cell r="A7017">
            <v>7015</v>
          </cell>
          <cell r="B7017">
            <v>63</v>
          </cell>
          <cell r="C7017">
            <v>133</v>
          </cell>
          <cell r="D7017" t="str">
            <v xml:space="preserve">HOLBROOK                     </v>
          </cell>
          <cell r="E7017">
            <v>0</v>
          </cell>
          <cell r="G7017">
            <v>8555</v>
          </cell>
          <cell r="H7017" t="str">
            <v xml:space="preserve">Extraordinary Maintenance (4300)   </v>
          </cell>
          <cell r="I7017">
            <v>0</v>
          </cell>
          <cell r="J7017">
            <v>0</v>
          </cell>
          <cell r="K7017">
            <v>0</v>
          </cell>
          <cell r="L7017">
            <v>0</v>
          </cell>
          <cell r="M7017">
            <v>0</v>
          </cell>
        </row>
        <row r="7018">
          <cell r="A7018">
            <v>7016</v>
          </cell>
          <cell r="B7018">
            <v>64</v>
          </cell>
          <cell r="C7018">
            <v>133</v>
          </cell>
          <cell r="D7018" t="str">
            <v xml:space="preserve">HOLBROOK                     </v>
          </cell>
          <cell r="E7018">
            <v>0</v>
          </cell>
          <cell r="G7018">
            <v>8560</v>
          </cell>
          <cell r="H7018" t="str">
            <v>Networking and Telecommunications (4400)</v>
          </cell>
          <cell r="I7018">
            <v>0</v>
          </cell>
          <cell r="J7018">
            <v>0</v>
          </cell>
          <cell r="K7018">
            <v>0</v>
          </cell>
          <cell r="L7018">
            <v>0</v>
          </cell>
          <cell r="M7018">
            <v>0</v>
          </cell>
        </row>
        <row r="7019">
          <cell r="A7019">
            <v>7017</v>
          </cell>
          <cell r="B7019">
            <v>65</v>
          </cell>
          <cell r="C7019">
            <v>133</v>
          </cell>
          <cell r="D7019" t="str">
            <v xml:space="preserve">HOLBROOK                     </v>
          </cell>
          <cell r="E7019">
            <v>0</v>
          </cell>
          <cell r="G7019">
            <v>8565</v>
          </cell>
          <cell r="H7019" t="str">
            <v>Technology Maintenance (4450)</v>
          </cell>
          <cell r="I7019">
            <v>0</v>
          </cell>
          <cell r="J7019">
            <v>0</v>
          </cell>
          <cell r="K7019">
            <v>0</v>
          </cell>
          <cell r="L7019">
            <v>0</v>
          </cell>
          <cell r="M7019">
            <v>0</v>
          </cell>
        </row>
        <row r="7020">
          <cell r="A7020">
            <v>7018</v>
          </cell>
          <cell r="B7020">
            <v>66</v>
          </cell>
          <cell r="C7020">
            <v>133</v>
          </cell>
          <cell r="D7020" t="str">
            <v xml:space="preserve">HOLBROOK                     </v>
          </cell>
          <cell r="E7020">
            <v>13</v>
          </cell>
          <cell r="F7020" t="str">
            <v>Insurance, Retirement Programs and Other</v>
          </cell>
          <cell r="I7020">
            <v>3073687</v>
          </cell>
          <cell r="J7020">
            <v>46219</v>
          </cell>
          <cell r="K7020">
            <v>3119906</v>
          </cell>
          <cell r="L7020">
            <v>17.718849721226391</v>
          </cell>
          <cell r="M7020">
            <v>2687.0260959435022</v>
          </cell>
        </row>
        <row r="7021">
          <cell r="A7021">
            <v>7019</v>
          </cell>
          <cell r="B7021">
            <v>67</v>
          </cell>
          <cell r="C7021">
            <v>133</v>
          </cell>
          <cell r="D7021" t="str">
            <v xml:space="preserve">HOLBROOK                     </v>
          </cell>
          <cell r="E7021">
            <v>0</v>
          </cell>
          <cell r="G7021">
            <v>8570</v>
          </cell>
          <cell r="H7021" t="str">
            <v>Employer Retirement Contributions (5100)</v>
          </cell>
          <cell r="I7021">
            <v>37695</v>
          </cell>
          <cell r="J7021">
            <v>46219</v>
          </cell>
          <cell r="K7021">
            <v>83914</v>
          </cell>
          <cell r="L7021">
            <v>0.47657190809818994</v>
          </cell>
          <cell r="M7021">
            <v>72.271122211695811</v>
          </cell>
        </row>
        <row r="7022">
          <cell r="A7022">
            <v>7020</v>
          </cell>
          <cell r="B7022">
            <v>68</v>
          </cell>
          <cell r="C7022">
            <v>133</v>
          </cell>
          <cell r="D7022" t="str">
            <v xml:space="preserve">HOLBROOK                     </v>
          </cell>
          <cell r="E7022">
            <v>0</v>
          </cell>
          <cell r="G7022">
            <v>8575</v>
          </cell>
          <cell r="H7022" t="str">
            <v>Insurance for Active Employees (5200)</v>
          </cell>
          <cell r="I7022">
            <v>2141227</v>
          </cell>
          <cell r="J7022">
            <v>0</v>
          </cell>
          <cell r="K7022">
            <v>2141227</v>
          </cell>
          <cell r="L7022">
            <v>12.16064824774606</v>
          </cell>
          <cell r="M7022">
            <v>1844.1365946085609</v>
          </cell>
        </row>
        <row r="7023">
          <cell r="A7023">
            <v>7021</v>
          </cell>
          <cell r="B7023">
            <v>69</v>
          </cell>
          <cell r="C7023">
            <v>133</v>
          </cell>
          <cell r="D7023" t="str">
            <v xml:space="preserve">HOLBROOK                     </v>
          </cell>
          <cell r="E7023">
            <v>0</v>
          </cell>
          <cell r="G7023">
            <v>8580</v>
          </cell>
          <cell r="H7023" t="str">
            <v>Insurance for Retired School Employees (5250)</v>
          </cell>
          <cell r="I7023">
            <v>875072</v>
          </cell>
          <cell r="J7023">
            <v>0</v>
          </cell>
          <cell r="K7023">
            <v>875072</v>
          </cell>
          <cell r="L7023">
            <v>4.9697873151476424</v>
          </cell>
          <cell r="M7023">
            <v>753.65773835156324</v>
          </cell>
        </row>
        <row r="7024">
          <cell r="A7024">
            <v>7022</v>
          </cell>
          <cell r="B7024">
            <v>70</v>
          </cell>
          <cell r="C7024">
            <v>133</v>
          </cell>
          <cell r="D7024" t="str">
            <v xml:space="preserve">HOLBROOK                     </v>
          </cell>
          <cell r="E7024">
            <v>0</v>
          </cell>
          <cell r="G7024">
            <v>8585</v>
          </cell>
          <cell r="H7024" t="str">
            <v>Other Non-Employee Insurance (5260)</v>
          </cell>
          <cell r="I7024">
            <v>0</v>
          </cell>
          <cell r="J7024">
            <v>0</v>
          </cell>
          <cell r="K7024">
            <v>0</v>
          </cell>
          <cell r="L7024">
            <v>0</v>
          </cell>
          <cell r="M7024">
            <v>0</v>
          </cell>
        </row>
        <row r="7025">
          <cell r="A7025">
            <v>7023</v>
          </cell>
          <cell r="B7025">
            <v>71</v>
          </cell>
          <cell r="C7025">
            <v>133</v>
          </cell>
          <cell r="D7025" t="str">
            <v xml:space="preserve">HOLBROOK                     </v>
          </cell>
          <cell r="E7025">
            <v>0</v>
          </cell>
          <cell r="G7025">
            <v>8590</v>
          </cell>
          <cell r="H7025" t="str">
            <v xml:space="preserve">Rental Lease of Equipment (5300)   </v>
          </cell>
          <cell r="I7025">
            <v>0</v>
          </cell>
          <cell r="J7025">
            <v>0</v>
          </cell>
          <cell r="K7025">
            <v>0</v>
          </cell>
          <cell r="L7025">
            <v>0</v>
          </cell>
          <cell r="M7025">
            <v>0</v>
          </cell>
        </row>
        <row r="7026">
          <cell r="A7026">
            <v>7024</v>
          </cell>
          <cell r="B7026">
            <v>72</v>
          </cell>
          <cell r="C7026">
            <v>133</v>
          </cell>
          <cell r="D7026" t="str">
            <v xml:space="preserve">HOLBROOK                     </v>
          </cell>
          <cell r="E7026">
            <v>0</v>
          </cell>
          <cell r="G7026">
            <v>8595</v>
          </cell>
          <cell r="H7026" t="str">
            <v>Rental Lease  of Buildings (5350)</v>
          </cell>
          <cell r="I7026">
            <v>0</v>
          </cell>
          <cell r="J7026">
            <v>0</v>
          </cell>
          <cell r="K7026">
            <v>0</v>
          </cell>
          <cell r="L7026">
            <v>0</v>
          </cell>
          <cell r="M7026">
            <v>0</v>
          </cell>
        </row>
        <row r="7027">
          <cell r="A7027">
            <v>7025</v>
          </cell>
          <cell r="B7027">
            <v>73</v>
          </cell>
          <cell r="C7027">
            <v>133</v>
          </cell>
          <cell r="D7027" t="str">
            <v xml:space="preserve">HOLBROOK                     </v>
          </cell>
          <cell r="E7027">
            <v>0</v>
          </cell>
          <cell r="G7027">
            <v>8600</v>
          </cell>
          <cell r="H7027" t="str">
            <v>Short Term Interest RAN's (5400)</v>
          </cell>
          <cell r="I7027">
            <v>0</v>
          </cell>
          <cell r="J7027">
            <v>0</v>
          </cell>
          <cell r="K7027">
            <v>0</v>
          </cell>
          <cell r="L7027">
            <v>0</v>
          </cell>
          <cell r="M7027">
            <v>0</v>
          </cell>
        </row>
        <row r="7028">
          <cell r="A7028">
            <v>7026</v>
          </cell>
          <cell r="B7028">
            <v>74</v>
          </cell>
          <cell r="C7028">
            <v>133</v>
          </cell>
          <cell r="D7028" t="str">
            <v xml:space="preserve">HOLBROOK                     </v>
          </cell>
          <cell r="E7028">
            <v>0</v>
          </cell>
          <cell r="G7028">
            <v>8610</v>
          </cell>
          <cell r="H7028" t="str">
            <v>Crossing Guards, Inspections, Bank Charges (5500)</v>
          </cell>
          <cell r="I7028">
            <v>19693</v>
          </cell>
          <cell r="J7028">
            <v>0</v>
          </cell>
          <cell r="K7028">
            <v>19693</v>
          </cell>
          <cell r="L7028">
            <v>0.11184225023449787</v>
          </cell>
          <cell r="M7028">
            <v>16.960640771682026</v>
          </cell>
        </row>
        <row r="7029">
          <cell r="A7029">
            <v>7027</v>
          </cell>
          <cell r="B7029">
            <v>75</v>
          </cell>
          <cell r="C7029">
            <v>133</v>
          </cell>
          <cell r="D7029" t="str">
            <v xml:space="preserve">HOLBROOK                     </v>
          </cell>
          <cell r="E7029">
            <v>14</v>
          </cell>
          <cell r="F7029" t="str">
            <v xml:space="preserve">Payments To Out-Of-District Schools </v>
          </cell>
          <cell r="I7029">
            <v>3004079</v>
          </cell>
          <cell r="J7029">
            <v>395300</v>
          </cell>
          <cell r="K7029">
            <v>3399379</v>
          </cell>
          <cell r="L7029">
            <v>19.306057825618094</v>
          </cell>
          <cell r="M7029">
            <v>45629.24832214765</v>
          </cell>
        </row>
        <row r="7030">
          <cell r="A7030">
            <v>7028</v>
          </cell>
          <cell r="B7030">
            <v>76</v>
          </cell>
          <cell r="C7030">
            <v>133</v>
          </cell>
          <cell r="D7030" t="str">
            <v xml:space="preserve">HOLBROOK                     </v>
          </cell>
          <cell r="E7030">
            <v>15</v>
          </cell>
          <cell r="F7030" t="str">
            <v>Tuition To Other Schools (9000)</v>
          </cell>
          <cell r="G7030" t="str">
            <v xml:space="preserve"> </v>
          </cell>
          <cell r="I7030">
            <v>2487792</v>
          </cell>
          <cell r="J7030">
            <v>395300</v>
          </cell>
          <cell r="K7030">
            <v>2883092</v>
          </cell>
          <cell r="L7030">
            <v>16.373914432188034</v>
          </cell>
          <cell r="M7030">
            <v>38699.221476510065</v>
          </cell>
        </row>
        <row r="7031">
          <cell r="A7031">
            <v>7029</v>
          </cell>
          <cell r="B7031">
            <v>77</v>
          </cell>
          <cell r="C7031">
            <v>133</v>
          </cell>
          <cell r="D7031" t="str">
            <v xml:space="preserve">HOLBROOK                     </v>
          </cell>
          <cell r="E7031">
            <v>16</v>
          </cell>
          <cell r="F7031" t="str">
            <v>Out-of-District Transportation (3300)</v>
          </cell>
          <cell r="I7031">
            <v>516287</v>
          </cell>
          <cell r="K7031">
            <v>516287</v>
          </cell>
          <cell r="L7031">
            <v>2.9321433934300614</v>
          </cell>
          <cell r="M7031">
            <v>6930.0268456375843</v>
          </cell>
        </row>
        <row r="7032">
          <cell r="A7032">
            <v>7030</v>
          </cell>
          <cell r="B7032">
            <v>78</v>
          </cell>
          <cell r="C7032">
            <v>133</v>
          </cell>
          <cell r="D7032" t="str">
            <v xml:space="preserve">HOLBROOK                     </v>
          </cell>
          <cell r="E7032">
            <v>17</v>
          </cell>
          <cell r="F7032" t="str">
            <v>TOTAL EXPENDITURES</v>
          </cell>
          <cell r="I7032">
            <v>14771974</v>
          </cell>
          <cell r="J7032">
            <v>2835862</v>
          </cell>
          <cell r="K7032">
            <v>17607836</v>
          </cell>
          <cell r="L7032">
            <v>100</v>
          </cell>
          <cell r="M7032">
            <v>14250.43379734542</v>
          </cell>
        </row>
        <row r="7033">
          <cell r="A7033">
            <v>7031</v>
          </cell>
          <cell r="B7033">
            <v>79</v>
          </cell>
          <cell r="C7033">
            <v>133</v>
          </cell>
          <cell r="D7033" t="str">
            <v xml:space="preserve">HOLBROOK                     </v>
          </cell>
          <cell r="E7033">
            <v>18</v>
          </cell>
          <cell r="F7033" t="str">
            <v>percentage of overall spending from the general fund</v>
          </cell>
          <cell r="I7033">
            <v>83.894318415959802</v>
          </cell>
        </row>
        <row r="7034">
          <cell r="A7034">
            <v>7032</v>
          </cell>
          <cell r="B7034">
            <v>1</v>
          </cell>
          <cell r="C7034">
            <v>135</v>
          </cell>
          <cell r="D7034" t="str">
            <v xml:space="preserve">HOLLAND                      </v>
          </cell>
          <cell r="E7034">
            <v>1</v>
          </cell>
          <cell r="F7034" t="str">
            <v>In-District FTE Average Membership</v>
          </cell>
          <cell r="G7034" t="str">
            <v xml:space="preserve"> </v>
          </cell>
        </row>
        <row r="7035">
          <cell r="A7035">
            <v>7033</v>
          </cell>
          <cell r="B7035">
            <v>2</v>
          </cell>
          <cell r="C7035">
            <v>135</v>
          </cell>
          <cell r="D7035" t="str">
            <v xml:space="preserve">HOLLAND                      </v>
          </cell>
          <cell r="E7035">
            <v>2</v>
          </cell>
          <cell r="F7035" t="str">
            <v>Out-of-District FTE Average Membership</v>
          </cell>
          <cell r="G7035" t="str">
            <v xml:space="preserve"> </v>
          </cell>
        </row>
        <row r="7036">
          <cell r="A7036">
            <v>7034</v>
          </cell>
          <cell r="B7036">
            <v>3</v>
          </cell>
          <cell r="C7036">
            <v>135</v>
          </cell>
          <cell r="D7036" t="str">
            <v xml:space="preserve">HOLLAND                      </v>
          </cell>
          <cell r="E7036">
            <v>3</v>
          </cell>
          <cell r="F7036" t="str">
            <v>Total FTE Average Membership</v>
          </cell>
          <cell r="G7036" t="str">
            <v xml:space="preserve"> </v>
          </cell>
        </row>
        <row r="7037">
          <cell r="A7037">
            <v>7035</v>
          </cell>
          <cell r="B7037">
            <v>4</v>
          </cell>
          <cell r="C7037">
            <v>135</v>
          </cell>
          <cell r="D7037" t="str">
            <v xml:space="preserve">HOLLAND                      </v>
          </cell>
          <cell r="E7037">
            <v>4</v>
          </cell>
          <cell r="F7037" t="str">
            <v>Administration</v>
          </cell>
          <cell r="G7037" t="str">
            <v xml:space="preserve"> </v>
          </cell>
          <cell r="I7037">
            <v>108814</v>
          </cell>
          <cell r="J7037">
            <v>0</v>
          </cell>
          <cell r="K7037">
            <v>108814</v>
          </cell>
          <cell r="L7037">
            <v>3.7278039208162839</v>
          </cell>
          <cell r="M7037">
            <v>435.25599999999997</v>
          </cell>
        </row>
        <row r="7038">
          <cell r="A7038">
            <v>7036</v>
          </cell>
          <cell r="B7038">
            <v>5</v>
          </cell>
          <cell r="C7038">
            <v>135</v>
          </cell>
          <cell r="D7038" t="str">
            <v xml:space="preserve">HOLLAND                      </v>
          </cell>
          <cell r="E7038">
            <v>0</v>
          </cell>
          <cell r="G7038">
            <v>8300</v>
          </cell>
          <cell r="H7038" t="str">
            <v>School Committee (1110)</v>
          </cell>
          <cell r="I7038">
            <v>1817</v>
          </cell>
          <cell r="J7038">
            <v>0</v>
          </cell>
          <cell r="K7038">
            <v>1817</v>
          </cell>
          <cell r="L7038">
            <v>6.2247686181219217E-2</v>
          </cell>
          <cell r="M7038">
            <v>7.2679999999999998</v>
          </cell>
        </row>
        <row r="7039">
          <cell r="A7039">
            <v>7037</v>
          </cell>
          <cell r="B7039">
            <v>6</v>
          </cell>
          <cell r="C7039">
            <v>135</v>
          </cell>
          <cell r="D7039" t="str">
            <v xml:space="preserve">HOLLAND                      </v>
          </cell>
          <cell r="E7039">
            <v>0</v>
          </cell>
          <cell r="G7039">
            <v>8305</v>
          </cell>
          <cell r="H7039" t="str">
            <v>Superintendent (1210)</v>
          </cell>
          <cell r="I7039">
            <v>17071</v>
          </cell>
          <cell r="J7039">
            <v>0</v>
          </cell>
          <cell r="K7039">
            <v>17071</v>
          </cell>
          <cell r="L7039">
            <v>0.58482677534374972</v>
          </cell>
          <cell r="M7039">
            <v>68.284000000000006</v>
          </cell>
        </row>
        <row r="7040">
          <cell r="A7040">
            <v>7038</v>
          </cell>
          <cell r="B7040">
            <v>7</v>
          </cell>
          <cell r="C7040">
            <v>135</v>
          </cell>
          <cell r="D7040" t="str">
            <v xml:space="preserve">HOLLAND                      </v>
          </cell>
          <cell r="E7040">
            <v>0</v>
          </cell>
          <cell r="G7040">
            <v>8310</v>
          </cell>
          <cell r="H7040" t="str">
            <v>Assistant Superintendents (1220)</v>
          </cell>
          <cell r="I7040">
            <v>11626</v>
          </cell>
          <cell r="J7040">
            <v>0</v>
          </cell>
          <cell r="K7040">
            <v>11626</v>
          </cell>
          <cell r="L7040">
            <v>0.39828926777262225</v>
          </cell>
          <cell r="M7040">
            <v>46.503999999999998</v>
          </cell>
        </row>
        <row r="7041">
          <cell r="A7041">
            <v>7039</v>
          </cell>
          <cell r="B7041">
            <v>8</v>
          </cell>
          <cell r="C7041">
            <v>135</v>
          </cell>
          <cell r="D7041" t="str">
            <v xml:space="preserve">HOLLAND                      </v>
          </cell>
          <cell r="E7041">
            <v>0</v>
          </cell>
          <cell r="G7041">
            <v>8315</v>
          </cell>
          <cell r="H7041" t="str">
            <v>Other District-Wide Administration (1230)</v>
          </cell>
          <cell r="I7041">
            <v>7743</v>
          </cell>
          <cell r="J7041">
            <v>0</v>
          </cell>
          <cell r="K7041">
            <v>7743</v>
          </cell>
          <cell r="L7041">
            <v>0.26526353005018183</v>
          </cell>
          <cell r="M7041">
            <v>30.972000000000001</v>
          </cell>
        </row>
        <row r="7042">
          <cell r="A7042">
            <v>7040</v>
          </cell>
          <cell r="B7042">
            <v>9</v>
          </cell>
          <cell r="C7042">
            <v>135</v>
          </cell>
          <cell r="D7042" t="str">
            <v xml:space="preserve">HOLLAND                      </v>
          </cell>
          <cell r="E7042">
            <v>0</v>
          </cell>
          <cell r="G7042">
            <v>8320</v>
          </cell>
          <cell r="H7042" t="str">
            <v>Business and Finance (1410)</v>
          </cell>
          <cell r="I7042">
            <v>57780</v>
          </cell>
          <cell r="J7042">
            <v>0</v>
          </cell>
          <cell r="K7042">
            <v>57780</v>
          </cell>
          <cell r="L7042">
            <v>1.9794558654655181</v>
          </cell>
          <cell r="M7042">
            <v>231.12</v>
          </cell>
        </row>
        <row r="7043">
          <cell r="A7043">
            <v>7041</v>
          </cell>
          <cell r="B7043">
            <v>10</v>
          </cell>
          <cell r="C7043">
            <v>135</v>
          </cell>
          <cell r="D7043" t="str">
            <v xml:space="preserve">HOLLAND                      </v>
          </cell>
          <cell r="E7043">
            <v>0</v>
          </cell>
          <cell r="G7043">
            <v>8325</v>
          </cell>
          <cell r="H7043" t="str">
            <v>Human Resources and Benefits (1420)</v>
          </cell>
          <cell r="I7043">
            <v>5212</v>
          </cell>
          <cell r="J7043">
            <v>0</v>
          </cell>
          <cell r="K7043">
            <v>5212</v>
          </cell>
          <cell r="L7043">
            <v>0.17855527813787264</v>
          </cell>
          <cell r="M7043">
            <v>20.847999999999999</v>
          </cell>
        </row>
        <row r="7044">
          <cell r="A7044">
            <v>7042</v>
          </cell>
          <cell r="B7044">
            <v>11</v>
          </cell>
          <cell r="C7044">
            <v>135</v>
          </cell>
          <cell r="D7044" t="str">
            <v xml:space="preserve">HOLLAND                      </v>
          </cell>
          <cell r="E7044">
            <v>0</v>
          </cell>
          <cell r="G7044">
            <v>8330</v>
          </cell>
          <cell r="H7044" t="str">
            <v>Legal Service For School Committee (1430)</v>
          </cell>
          <cell r="I7044">
            <v>322</v>
          </cell>
          <cell r="J7044">
            <v>0</v>
          </cell>
          <cell r="K7044">
            <v>322</v>
          </cell>
          <cell r="L7044">
            <v>1.1031235525785684E-2</v>
          </cell>
          <cell r="M7044">
            <v>1.288</v>
          </cell>
        </row>
        <row r="7045">
          <cell r="A7045">
            <v>7043</v>
          </cell>
          <cell r="B7045">
            <v>12</v>
          </cell>
          <cell r="C7045">
            <v>135</v>
          </cell>
          <cell r="D7045" t="str">
            <v xml:space="preserve">HOLLAND                      </v>
          </cell>
          <cell r="E7045">
            <v>0</v>
          </cell>
          <cell r="G7045">
            <v>8335</v>
          </cell>
          <cell r="H7045" t="str">
            <v>Legal Settlements (1435)</v>
          </cell>
          <cell r="I7045">
            <v>0</v>
          </cell>
          <cell r="J7045">
            <v>0</v>
          </cell>
          <cell r="K7045">
            <v>0</v>
          </cell>
          <cell r="L7045">
            <v>0</v>
          </cell>
          <cell r="M7045">
            <v>0</v>
          </cell>
        </row>
        <row r="7046">
          <cell r="A7046">
            <v>7044</v>
          </cell>
          <cell r="B7046">
            <v>13</v>
          </cell>
          <cell r="C7046">
            <v>135</v>
          </cell>
          <cell r="D7046" t="str">
            <v xml:space="preserve">HOLLAND                      </v>
          </cell>
          <cell r="E7046">
            <v>0</v>
          </cell>
          <cell r="G7046">
            <v>8340</v>
          </cell>
          <cell r="H7046" t="str">
            <v>District-wide Information Mgmt and Tech (1450)</v>
          </cell>
          <cell r="I7046">
            <v>7243</v>
          </cell>
          <cell r="J7046">
            <v>0</v>
          </cell>
          <cell r="K7046">
            <v>7243</v>
          </cell>
          <cell r="L7046">
            <v>0.24813428233933452</v>
          </cell>
          <cell r="M7046">
            <v>28.972000000000001</v>
          </cell>
        </row>
        <row r="7047">
          <cell r="A7047">
            <v>7045</v>
          </cell>
          <cell r="B7047">
            <v>14</v>
          </cell>
          <cell r="C7047">
            <v>135</v>
          </cell>
          <cell r="D7047" t="str">
            <v xml:space="preserve">HOLLAND                      </v>
          </cell>
          <cell r="E7047">
            <v>5</v>
          </cell>
          <cell r="F7047" t="str">
            <v xml:space="preserve">Instructional Leadership </v>
          </cell>
          <cell r="I7047">
            <v>178528</v>
          </cell>
          <cell r="J7047">
            <v>0</v>
          </cell>
          <cell r="K7047">
            <v>178528</v>
          </cell>
          <cell r="L7047">
            <v>6.1161006706443066</v>
          </cell>
          <cell r="M7047">
            <v>714.11199999999997</v>
          </cell>
        </row>
        <row r="7048">
          <cell r="A7048">
            <v>7046</v>
          </cell>
          <cell r="B7048">
            <v>15</v>
          </cell>
          <cell r="C7048">
            <v>135</v>
          </cell>
          <cell r="D7048" t="str">
            <v xml:space="preserve">HOLLAND                      </v>
          </cell>
          <cell r="E7048">
            <v>0</v>
          </cell>
          <cell r="G7048">
            <v>8345</v>
          </cell>
          <cell r="H7048" t="str">
            <v>Curriculum Directors  (Supervisory) (2110)</v>
          </cell>
          <cell r="I7048">
            <v>0</v>
          </cell>
          <cell r="J7048">
            <v>0</v>
          </cell>
          <cell r="K7048">
            <v>0</v>
          </cell>
          <cell r="L7048">
            <v>0</v>
          </cell>
          <cell r="M7048">
            <v>0</v>
          </cell>
        </row>
        <row r="7049">
          <cell r="A7049">
            <v>7047</v>
          </cell>
          <cell r="B7049">
            <v>16</v>
          </cell>
          <cell r="C7049">
            <v>135</v>
          </cell>
          <cell r="D7049" t="str">
            <v xml:space="preserve">HOLLAND                      </v>
          </cell>
          <cell r="E7049">
            <v>0</v>
          </cell>
          <cell r="G7049">
            <v>8350</v>
          </cell>
          <cell r="H7049" t="str">
            <v>Department Heads  (Non-Supervisory) (2120)</v>
          </cell>
          <cell r="I7049">
            <v>0</v>
          </cell>
          <cell r="J7049">
            <v>0</v>
          </cell>
          <cell r="K7049">
            <v>0</v>
          </cell>
          <cell r="L7049">
            <v>0</v>
          </cell>
          <cell r="M7049">
            <v>0</v>
          </cell>
        </row>
        <row r="7050">
          <cell r="A7050">
            <v>7048</v>
          </cell>
          <cell r="B7050">
            <v>17</v>
          </cell>
          <cell r="C7050">
            <v>135</v>
          </cell>
          <cell r="D7050" t="str">
            <v xml:space="preserve">HOLLAND                      </v>
          </cell>
          <cell r="E7050">
            <v>0</v>
          </cell>
          <cell r="G7050">
            <v>8355</v>
          </cell>
          <cell r="H7050" t="str">
            <v>School Leadership-Building (2210)</v>
          </cell>
          <cell r="I7050">
            <v>150136</v>
          </cell>
          <cell r="J7050">
            <v>0</v>
          </cell>
          <cell r="K7050">
            <v>150136</v>
          </cell>
          <cell r="L7050">
            <v>5.1434334686315513</v>
          </cell>
          <cell r="M7050">
            <v>600.54399999999998</v>
          </cell>
        </row>
        <row r="7051">
          <cell r="A7051">
            <v>7049</v>
          </cell>
          <cell r="B7051">
            <v>18</v>
          </cell>
          <cell r="C7051">
            <v>135</v>
          </cell>
          <cell r="D7051" t="str">
            <v xml:space="preserve">HOLLAND                      </v>
          </cell>
          <cell r="E7051">
            <v>0</v>
          </cell>
          <cell r="G7051">
            <v>8360</v>
          </cell>
          <cell r="H7051" t="str">
            <v>Curriculum Leaders/Dept Heads-Building Level (2220)</v>
          </cell>
          <cell r="I7051">
            <v>0</v>
          </cell>
          <cell r="J7051">
            <v>0</v>
          </cell>
          <cell r="K7051">
            <v>0</v>
          </cell>
          <cell r="L7051">
            <v>0</v>
          </cell>
          <cell r="M7051">
            <v>0</v>
          </cell>
        </row>
        <row r="7052">
          <cell r="A7052">
            <v>7050</v>
          </cell>
          <cell r="B7052">
            <v>19</v>
          </cell>
          <cell r="C7052">
            <v>135</v>
          </cell>
          <cell r="D7052" t="str">
            <v xml:space="preserve">HOLLAND                      </v>
          </cell>
          <cell r="E7052">
            <v>0</v>
          </cell>
          <cell r="G7052">
            <v>8365</v>
          </cell>
          <cell r="H7052" t="str">
            <v>Building Technology (2250)</v>
          </cell>
          <cell r="I7052">
            <v>28392</v>
          </cell>
          <cell r="J7052">
            <v>0</v>
          </cell>
          <cell r="K7052">
            <v>28392</v>
          </cell>
          <cell r="L7052">
            <v>0.97266720201275514</v>
          </cell>
          <cell r="M7052">
            <v>113.568</v>
          </cell>
        </row>
        <row r="7053">
          <cell r="A7053">
            <v>7051</v>
          </cell>
          <cell r="B7053">
            <v>20</v>
          </cell>
          <cell r="C7053">
            <v>135</v>
          </cell>
          <cell r="D7053" t="str">
            <v xml:space="preserve">HOLLAND                      </v>
          </cell>
          <cell r="E7053">
            <v>0</v>
          </cell>
          <cell r="G7053">
            <v>8380</v>
          </cell>
          <cell r="H7053" t="str">
            <v>Instructional Coordinators and Team Leaders (2315)</v>
          </cell>
          <cell r="I7053">
            <v>0</v>
          </cell>
          <cell r="J7053">
            <v>0</v>
          </cell>
          <cell r="K7053">
            <v>0</v>
          </cell>
          <cell r="L7053">
            <v>0</v>
          </cell>
          <cell r="M7053">
            <v>0</v>
          </cell>
        </row>
        <row r="7054">
          <cell r="A7054">
            <v>7052</v>
          </cell>
          <cell r="B7054">
            <v>21</v>
          </cell>
          <cell r="C7054">
            <v>135</v>
          </cell>
          <cell r="D7054" t="str">
            <v xml:space="preserve">HOLLAND                      </v>
          </cell>
          <cell r="E7054">
            <v>6</v>
          </cell>
          <cell r="F7054" t="str">
            <v>Classroom and Specialist Teachers</v>
          </cell>
          <cell r="I7054">
            <v>934970</v>
          </cell>
          <cell r="J7054">
            <v>53688</v>
          </cell>
          <cell r="K7054">
            <v>988658</v>
          </cell>
          <cell r="L7054">
            <v>33.869935566621812</v>
          </cell>
          <cell r="M7054">
            <v>3954.6320000000001</v>
          </cell>
        </row>
        <row r="7055">
          <cell r="A7055">
            <v>7053</v>
          </cell>
          <cell r="B7055">
            <v>22</v>
          </cell>
          <cell r="C7055">
            <v>135</v>
          </cell>
          <cell r="D7055" t="str">
            <v xml:space="preserve">HOLLAND                      </v>
          </cell>
          <cell r="E7055">
            <v>0</v>
          </cell>
          <cell r="G7055">
            <v>8370</v>
          </cell>
          <cell r="H7055" t="str">
            <v>Teachers, Classroom (2305)</v>
          </cell>
          <cell r="I7055">
            <v>934970</v>
          </cell>
          <cell r="J7055">
            <v>26680</v>
          </cell>
          <cell r="K7055">
            <v>961650</v>
          </cell>
          <cell r="L7055">
            <v>32.944682122272681</v>
          </cell>
          <cell r="M7055">
            <v>3846.6</v>
          </cell>
        </row>
        <row r="7056">
          <cell r="A7056">
            <v>7054</v>
          </cell>
          <cell r="B7056">
            <v>23</v>
          </cell>
          <cell r="C7056">
            <v>135</v>
          </cell>
          <cell r="D7056" t="str">
            <v xml:space="preserve">HOLLAND                      </v>
          </cell>
          <cell r="E7056">
            <v>0</v>
          </cell>
          <cell r="G7056">
            <v>8375</v>
          </cell>
          <cell r="H7056" t="str">
            <v>Teachers, Specialists  (2310)</v>
          </cell>
          <cell r="I7056">
            <v>0</v>
          </cell>
          <cell r="J7056">
            <v>27008</v>
          </cell>
          <cell r="K7056">
            <v>27008</v>
          </cell>
          <cell r="L7056">
            <v>0.92525344434912971</v>
          </cell>
          <cell r="M7056">
            <v>108.032</v>
          </cell>
        </row>
        <row r="7057">
          <cell r="A7057">
            <v>7055</v>
          </cell>
          <cell r="B7057">
            <v>24</v>
          </cell>
          <cell r="C7057">
            <v>135</v>
          </cell>
          <cell r="D7057" t="str">
            <v xml:space="preserve">HOLLAND                      </v>
          </cell>
          <cell r="E7057">
            <v>7</v>
          </cell>
          <cell r="F7057" t="str">
            <v>Other Teaching Services</v>
          </cell>
          <cell r="I7057">
            <v>245710</v>
          </cell>
          <cell r="J7057">
            <v>18508</v>
          </cell>
          <cell r="K7057">
            <v>264218</v>
          </cell>
          <cell r="L7057">
            <v>9.0517111433293227</v>
          </cell>
          <cell r="M7057">
            <v>1056.8720000000001</v>
          </cell>
        </row>
        <row r="7058">
          <cell r="A7058">
            <v>7056</v>
          </cell>
          <cell r="B7058">
            <v>25</v>
          </cell>
          <cell r="C7058">
            <v>135</v>
          </cell>
          <cell r="D7058" t="str">
            <v xml:space="preserve">HOLLAND                      </v>
          </cell>
          <cell r="E7058">
            <v>0</v>
          </cell>
          <cell r="G7058">
            <v>8385</v>
          </cell>
          <cell r="H7058" t="str">
            <v>Medical/ Therapeutic Services (2320)</v>
          </cell>
          <cell r="I7058">
            <v>104909</v>
          </cell>
          <cell r="J7058">
            <v>0</v>
          </cell>
          <cell r="K7058">
            <v>104909</v>
          </cell>
          <cell r="L7058">
            <v>3.5940244961945664</v>
          </cell>
          <cell r="M7058">
            <v>419.63600000000002</v>
          </cell>
        </row>
        <row r="7059">
          <cell r="A7059">
            <v>7057</v>
          </cell>
          <cell r="B7059">
            <v>26</v>
          </cell>
          <cell r="C7059">
            <v>135</v>
          </cell>
          <cell r="D7059" t="str">
            <v xml:space="preserve">HOLLAND                      </v>
          </cell>
          <cell r="E7059">
            <v>0</v>
          </cell>
          <cell r="G7059">
            <v>8390</v>
          </cell>
          <cell r="H7059" t="str">
            <v>Substitute Teachers (2325)</v>
          </cell>
          <cell r="I7059">
            <v>25779</v>
          </cell>
          <cell r="J7059">
            <v>0</v>
          </cell>
          <cell r="K7059">
            <v>25779</v>
          </cell>
          <cell r="L7059">
            <v>0.88314975347586699</v>
          </cell>
          <cell r="M7059">
            <v>103.116</v>
          </cell>
        </row>
        <row r="7060">
          <cell r="A7060">
            <v>7058</v>
          </cell>
          <cell r="B7060">
            <v>27</v>
          </cell>
          <cell r="C7060">
            <v>135</v>
          </cell>
          <cell r="D7060" t="str">
            <v xml:space="preserve">HOLLAND                      </v>
          </cell>
          <cell r="E7060">
            <v>0</v>
          </cell>
          <cell r="G7060">
            <v>8395</v>
          </cell>
          <cell r="H7060" t="str">
            <v>Non-Clerical Paraprofs./Instructional Assistants (2330)</v>
          </cell>
          <cell r="I7060">
            <v>86630</v>
          </cell>
          <cell r="J7060">
            <v>18508</v>
          </cell>
          <cell r="K7060">
            <v>105138</v>
          </cell>
          <cell r="L7060">
            <v>3.6018696916461344</v>
          </cell>
          <cell r="M7060">
            <v>420.55200000000002</v>
          </cell>
        </row>
        <row r="7061">
          <cell r="A7061">
            <v>7059</v>
          </cell>
          <cell r="B7061">
            <v>28</v>
          </cell>
          <cell r="C7061">
            <v>135</v>
          </cell>
          <cell r="D7061" t="str">
            <v xml:space="preserve">HOLLAND                      </v>
          </cell>
          <cell r="E7061">
            <v>0</v>
          </cell>
          <cell r="G7061">
            <v>8400</v>
          </cell>
          <cell r="H7061" t="str">
            <v>Librarians and Media Center Directors (2340)</v>
          </cell>
          <cell r="I7061">
            <v>28392</v>
          </cell>
          <cell r="J7061">
            <v>0</v>
          </cell>
          <cell r="K7061">
            <v>28392</v>
          </cell>
          <cell r="L7061">
            <v>0.97266720201275514</v>
          </cell>
          <cell r="M7061">
            <v>113.568</v>
          </cell>
        </row>
        <row r="7062">
          <cell r="A7062">
            <v>7060</v>
          </cell>
          <cell r="B7062">
            <v>29</v>
          </cell>
          <cell r="C7062">
            <v>135</v>
          </cell>
          <cell r="D7062" t="str">
            <v xml:space="preserve">HOLLAND                      </v>
          </cell>
          <cell r="E7062">
            <v>8</v>
          </cell>
          <cell r="F7062" t="str">
            <v>Professional Development</v>
          </cell>
          <cell r="I7062">
            <v>22036</v>
          </cell>
          <cell r="J7062">
            <v>0</v>
          </cell>
          <cell r="K7062">
            <v>22036</v>
          </cell>
          <cell r="L7062">
            <v>0.75492020511246383</v>
          </cell>
          <cell r="M7062">
            <v>88.144000000000005</v>
          </cell>
        </row>
        <row r="7063">
          <cell r="A7063">
            <v>7061</v>
          </cell>
          <cell r="B7063">
            <v>30</v>
          </cell>
          <cell r="C7063">
            <v>135</v>
          </cell>
          <cell r="D7063" t="str">
            <v xml:space="preserve">HOLLAND                      </v>
          </cell>
          <cell r="E7063">
            <v>0</v>
          </cell>
          <cell r="G7063">
            <v>8405</v>
          </cell>
          <cell r="H7063" t="str">
            <v>Professional Development Leadership (2351)</v>
          </cell>
          <cell r="I7063">
            <v>0</v>
          </cell>
          <cell r="J7063">
            <v>0</v>
          </cell>
          <cell r="K7063">
            <v>0</v>
          </cell>
          <cell r="L7063">
            <v>0</v>
          </cell>
          <cell r="M7063">
            <v>0</v>
          </cell>
        </row>
        <row r="7064">
          <cell r="A7064">
            <v>7062</v>
          </cell>
          <cell r="B7064">
            <v>31</v>
          </cell>
          <cell r="C7064">
            <v>135</v>
          </cell>
          <cell r="D7064" t="str">
            <v xml:space="preserve">HOLLAND                      </v>
          </cell>
          <cell r="E7064">
            <v>0</v>
          </cell>
          <cell r="G7064">
            <v>8410</v>
          </cell>
          <cell r="H7064" t="str">
            <v>Teacher/Instructional Staff-Professional Days (2353)</v>
          </cell>
          <cell r="I7064">
            <v>10331</v>
          </cell>
          <cell r="J7064">
            <v>0</v>
          </cell>
          <cell r="K7064">
            <v>10331</v>
          </cell>
          <cell r="L7064">
            <v>0.35392451620152765</v>
          </cell>
          <cell r="M7064">
            <v>41.323999999999998</v>
          </cell>
        </row>
        <row r="7065">
          <cell r="A7065">
            <v>7063</v>
          </cell>
          <cell r="B7065">
            <v>32</v>
          </cell>
          <cell r="C7065">
            <v>135</v>
          </cell>
          <cell r="D7065" t="str">
            <v xml:space="preserve">HOLLAND                      </v>
          </cell>
          <cell r="E7065">
            <v>0</v>
          </cell>
          <cell r="G7065">
            <v>8415</v>
          </cell>
          <cell r="H7065" t="str">
            <v>Substitutes for Instructional Staff at Prof. Dev. (2355)</v>
          </cell>
          <cell r="I7065">
            <v>2539</v>
          </cell>
          <cell r="J7065">
            <v>0</v>
          </cell>
          <cell r="K7065">
            <v>2539</v>
          </cell>
          <cell r="L7065">
            <v>8.6982319875682779E-2</v>
          </cell>
          <cell r="M7065">
            <v>10.156000000000001</v>
          </cell>
        </row>
        <row r="7066">
          <cell r="A7066">
            <v>7064</v>
          </cell>
          <cell r="B7066">
            <v>33</v>
          </cell>
          <cell r="C7066">
            <v>135</v>
          </cell>
          <cell r="D7066" t="str">
            <v xml:space="preserve">HOLLAND                      </v>
          </cell>
          <cell r="E7066">
            <v>0</v>
          </cell>
          <cell r="G7066">
            <v>8420</v>
          </cell>
          <cell r="H7066" t="str">
            <v>Prof. Dev.  Stipends, Providers and Expenses (2357)</v>
          </cell>
          <cell r="I7066">
            <v>9166</v>
          </cell>
          <cell r="J7066">
            <v>0</v>
          </cell>
          <cell r="K7066">
            <v>9166</v>
          </cell>
          <cell r="L7066">
            <v>0.31401336903525334</v>
          </cell>
          <cell r="M7066">
            <v>36.664000000000001</v>
          </cell>
        </row>
        <row r="7067">
          <cell r="A7067">
            <v>7065</v>
          </cell>
          <cell r="B7067">
            <v>34</v>
          </cell>
          <cell r="C7067">
            <v>135</v>
          </cell>
          <cell r="D7067" t="str">
            <v xml:space="preserve">HOLLAND                      </v>
          </cell>
          <cell r="E7067">
            <v>9</v>
          </cell>
          <cell r="F7067" t="str">
            <v>Instructional Materials, Equipment and Technology</v>
          </cell>
          <cell r="I7067">
            <v>50835</v>
          </cell>
          <cell r="J7067">
            <v>60934</v>
          </cell>
          <cell r="K7067">
            <v>111769</v>
          </cell>
          <cell r="L7067">
            <v>3.8290377747873916</v>
          </cell>
          <cell r="M7067">
            <v>447.07600000000002</v>
          </cell>
        </row>
        <row r="7068">
          <cell r="A7068">
            <v>7066</v>
          </cell>
          <cell r="B7068">
            <v>35</v>
          </cell>
          <cell r="C7068">
            <v>135</v>
          </cell>
          <cell r="D7068" t="str">
            <v xml:space="preserve">HOLLAND                      </v>
          </cell>
          <cell r="E7068">
            <v>0</v>
          </cell>
          <cell r="G7068">
            <v>8425</v>
          </cell>
          <cell r="H7068" t="str">
            <v>Textbooks &amp; Related Software/Media/Materials (2410)</v>
          </cell>
          <cell r="I7068">
            <v>19666</v>
          </cell>
          <cell r="J7068">
            <v>59141</v>
          </cell>
          <cell r="K7068">
            <v>78807</v>
          </cell>
          <cell r="L7068">
            <v>2.6998092486974921</v>
          </cell>
          <cell r="M7068">
            <v>315.22800000000001</v>
          </cell>
        </row>
        <row r="7069">
          <cell r="A7069">
            <v>7067</v>
          </cell>
          <cell r="B7069">
            <v>36</v>
          </cell>
          <cell r="C7069">
            <v>135</v>
          </cell>
          <cell r="D7069" t="str">
            <v xml:space="preserve">HOLLAND                      </v>
          </cell>
          <cell r="E7069">
            <v>0</v>
          </cell>
          <cell r="G7069">
            <v>8430</v>
          </cell>
          <cell r="H7069" t="str">
            <v>Other Instructional Materials (2415)</v>
          </cell>
          <cell r="I7069">
            <v>86</v>
          </cell>
          <cell r="J7069">
            <v>0</v>
          </cell>
          <cell r="K7069">
            <v>86</v>
          </cell>
          <cell r="L7069">
            <v>2.9462306062657418E-3</v>
          </cell>
          <cell r="M7069">
            <v>0.34399999999999997</v>
          </cell>
        </row>
        <row r="7070">
          <cell r="A7070">
            <v>7068</v>
          </cell>
          <cell r="B7070">
            <v>37</v>
          </cell>
          <cell r="C7070">
            <v>135</v>
          </cell>
          <cell r="D7070" t="str">
            <v xml:space="preserve">HOLLAND                      </v>
          </cell>
          <cell r="E7070">
            <v>0</v>
          </cell>
          <cell r="G7070">
            <v>8435</v>
          </cell>
          <cell r="H7070" t="str">
            <v>Instructional Equipment (2420)</v>
          </cell>
          <cell r="I7070">
            <v>0</v>
          </cell>
          <cell r="J7070">
            <v>0</v>
          </cell>
          <cell r="K7070">
            <v>0</v>
          </cell>
          <cell r="L7070">
            <v>0</v>
          </cell>
          <cell r="M7070">
            <v>0</v>
          </cell>
        </row>
        <row r="7071">
          <cell r="A7071">
            <v>7069</v>
          </cell>
          <cell r="B7071">
            <v>38</v>
          </cell>
          <cell r="C7071">
            <v>135</v>
          </cell>
          <cell r="D7071" t="str">
            <v xml:space="preserve">HOLLAND                      </v>
          </cell>
          <cell r="E7071">
            <v>0</v>
          </cell>
          <cell r="G7071">
            <v>8440</v>
          </cell>
          <cell r="H7071" t="str">
            <v>General Supplies (2430)</v>
          </cell>
          <cell r="I7071">
            <v>14889</v>
          </cell>
          <cell r="J7071">
            <v>1293</v>
          </cell>
          <cell r="K7071">
            <v>16182</v>
          </cell>
          <cell r="L7071">
            <v>0.55437097291386317</v>
          </cell>
          <cell r="M7071">
            <v>64.727999999999994</v>
          </cell>
        </row>
        <row r="7072">
          <cell r="A7072">
            <v>7070</v>
          </cell>
          <cell r="B7072">
            <v>39</v>
          </cell>
          <cell r="C7072">
            <v>135</v>
          </cell>
          <cell r="D7072" t="str">
            <v xml:space="preserve">HOLLAND                      </v>
          </cell>
          <cell r="E7072">
            <v>0</v>
          </cell>
          <cell r="G7072">
            <v>8445</v>
          </cell>
          <cell r="H7072" t="str">
            <v>Other Instructional Services (2440)</v>
          </cell>
          <cell r="I7072">
            <v>569</v>
          </cell>
          <cell r="J7072">
            <v>500</v>
          </cell>
          <cell r="K7072">
            <v>1069</v>
          </cell>
          <cell r="L7072">
            <v>3.6622331605791605E-2</v>
          </cell>
          <cell r="M7072">
            <v>4.2759999999999998</v>
          </cell>
        </row>
        <row r="7073">
          <cell r="A7073">
            <v>7071</v>
          </cell>
          <cell r="B7073">
            <v>40</v>
          </cell>
          <cell r="C7073">
            <v>135</v>
          </cell>
          <cell r="D7073" t="str">
            <v xml:space="preserve">HOLLAND                      </v>
          </cell>
          <cell r="E7073">
            <v>0</v>
          </cell>
          <cell r="G7073">
            <v>8450</v>
          </cell>
          <cell r="H7073" t="str">
            <v>Classroom Instructional Technology (2451)</v>
          </cell>
          <cell r="I7073">
            <v>2623</v>
          </cell>
          <cell r="J7073">
            <v>0</v>
          </cell>
          <cell r="K7073">
            <v>2623</v>
          </cell>
          <cell r="L7073">
            <v>8.9860033491105121E-2</v>
          </cell>
          <cell r="M7073">
            <v>10.492000000000001</v>
          </cell>
        </row>
        <row r="7074">
          <cell r="A7074">
            <v>7072</v>
          </cell>
          <cell r="B7074">
            <v>41</v>
          </cell>
          <cell r="C7074">
            <v>135</v>
          </cell>
          <cell r="D7074" t="str">
            <v xml:space="preserve">HOLLAND                      </v>
          </cell>
          <cell r="E7074">
            <v>0</v>
          </cell>
          <cell r="G7074">
            <v>8455</v>
          </cell>
          <cell r="H7074" t="str">
            <v>Other Instructional Hardware  (2453)</v>
          </cell>
          <cell r="I7074">
            <v>10316</v>
          </cell>
          <cell r="J7074">
            <v>0</v>
          </cell>
          <cell r="K7074">
            <v>10316</v>
          </cell>
          <cell r="L7074">
            <v>0.35341063877020223</v>
          </cell>
          <cell r="M7074">
            <v>41.264000000000003</v>
          </cell>
        </row>
        <row r="7075">
          <cell r="A7075">
            <v>7073</v>
          </cell>
          <cell r="B7075">
            <v>42</v>
          </cell>
          <cell r="C7075">
            <v>135</v>
          </cell>
          <cell r="D7075" t="str">
            <v xml:space="preserve">HOLLAND                      </v>
          </cell>
          <cell r="E7075">
            <v>0</v>
          </cell>
          <cell r="G7075">
            <v>8460</v>
          </cell>
          <cell r="H7075" t="str">
            <v>Instructional Software (2455)</v>
          </cell>
          <cell r="I7075">
            <v>2686</v>
          </cell>
          <cell r="J7075">
            <v>0</v>
          </cell>
          <cell r="K7075">
            <v>2686</v>
          </cell>
          <cell r="L7075">
            <v>9.2018318702671895E-2</v>
          </cell>
          <cell r="M7075">
            <v>10.744</v>
          </cell>
        </row>
        <row r="7076">
          <cell r="A7076">
            <v>7074</v>
          </cell>
          <cell r="B7076">
            <v>43</v>
          </cell>
          <cell r="C7076">
            <v>135</v>
          </cell>
          <cell r="D7076" t="str">
            <v xml:space="preserve">HOLLAND                      </v>
          </cell>
          <cell r="E7076">
            <v>10</v>
          </cell>
          <cell r="F7076" t="str">
            <v>Guidance, Counseling and Testing</v>
          </cell>
          <cell r="I7076">
            <v>62501</v>
          </cell>
          <cell r="J7076">
            <v>0</v>
          </cell>
          <cell r="K7076">
            <v>62501</v>
          </cell>
          <cell r="L7076">
            <v>2.1411902223513386</v>
          </cell>
          <cell r="M7076">
            <v>250.00399999999999</v>
          </cell>
        </row>
        <row r="7077">
          <cell r="A7077">
            <v>7075</v>
          </cell>
          <cell r="B7077">
            <v>44</v>
          </cell>
          <cell r="C7077">
            <v>135</v>
          </cell>
          <cell r="D7077" t="str">
            <v xml:space="preserve">HOLLAND                      </v>
          </cell>
          <cell r="E7077">
            <v>0</v>
          </cell>
          <cell r="G7077">
            <v>8465</v>
          </cell>
          <cell r="H7077" t="str">
            <v>Guidance and Adjustment Counselors (2710)</v>
          </cell>
          <cell r="I7077">
            <v>58221</v>
          </cell>
          <cell r="J7077">
            <v>0</v>
          </cell>
          <cell r="K7077">
            <v>58221</v>
          </cell>
          <cell r="L7077">
            <v>1.9945638619464854</v>
          </cell>
          <cell r="M7077">
            <v>232.88399999999999</v>
          </cell>
        </row>
        <row r="7078">
          <cell r="A7078">
            <v>7076</v>
          </cell>
          <cell r="B7078">
            <v>45</v>
          </cell>
          <cell r="C7078">
            <v>135</v>
          </cell>
          <cell r="D7078" t="str">
            <v xml:space="preserve">HOLLAND                      </v>
          </cell>
          <cell r="E7078">
            <v>0</v>
          </cell>
          <cell r="G7078">
            <v>8470</v>
          </cell>
          <cell r="H7078" t="str">
            <v>Testing and Assessment (2720)</v>
          </cell>
          <cell r="I7078">
            <v>2061</v>
          </cell>
          <cell r="J7078">
            <v>0</v>
          </cell>
          <cell r="K7078">
            <v>2061</v>
          </cell>
          <cell r="L7078">
            <v>7.060675906411272E-2</v>
          </cell>
          <cell r="M7078">
            <v>8.2439999999999998</v>
          </cell>
        </row>
        <row r="7079">
          <cell r="A7079">
            <v>7077</v>
          </cell>
          <cell r="B7079">
            <v>46</v>
          </cell>
          <cell r="C7079">
            <v>135</v>
          </cell>
          <cell r="D7079" t="str">
            <v xml:space="preserve">HOLLAND                      </v>
          </cell>
          <cell r="E7079">
            <v>0</v>
          </cell>
          <cell r="G7079">
            <v>8475</v>
          </cell>
          <cell r="H7079" t="str">
            <v>Psychological Services (2800)</v>
          </cell>
          <cell r="I7079">
            <v>2219</v>
          </cell>
          <cell r="J7079">
            <v>0</v>
          </cell>
          <cell r="K7079">
            <v>2219</v>
          </cell>
          <cell r="L7079">
            <v>7.6019601340740484E-2</v>
          </cell>
          <cell r="M7079">
            <v>8.8759999999999994</v>
          </cell>
        </row>
        <row r="7080">
          <cell r="A7080">
            <v>7078</v>
          </cell>
          <cell r="B7080">
            <v>47</v>
          </cell>
          <cell r="C7080">
            <v>135</v>
          </cell>
          <cell r="D7080" t="str">
            <v xml:space="preserve">HOLLAND                      </v>
          </cell>
          <cell r="E7080">
            <v>11</v>
          </cell>
          <cell r="F7080" t="str">
            <v>Pupil Services</v>
          </cell>
          <cell r="I7080">
            <v>138100</v>
          </cell>
          <cell r="J7080">
            <v>65478</v>
          </cell>
          <cell r="K7080">
            <v>203578</v>
          </cell>
          <cell r="L7080">
            <v>6.9742759809577581</v>
          </cell>
          <cell r="M7080">
            <v>814.31200000000001</v>
          </cell>
        </row>
        <row r="7081">
          <cell r="A7081">
            <v>7079</v>
          </cell>
          <cell r="B7081">
            <v>48</v>
          </cell>
          <cell r="C7081">
            <v>135</v>
          </cell>
          <cell r="D7081" t="str">
            <v xml:space="preserve">HOLLAND                      </v>
          </cell>
          <cell r="E7081">
            <v>0</v>
          </cell>
          <cell r="G7081">
            <v>8485</v>
          </cell>
          <cell r="H7081" t="str">
            <v>Attendance and Parent Liaison Services (3100)</v>
          </cell>
          <cell r="I7081">
            <v>0</v>
          </cell>
          <cell r="J7081">
            <v>0</v>
          </cell>
          <cell r="K7081">
            <v>0</v>
          </cell>
          <cell r="L7081">
            <v>0</v>
          </cell>
          <cell r="M7081">
            <v>0</v>
          </cell>
        </row>
        <row r="7082">
          <cell r="A7082">
            <v>7080</v>
          </cell>
          <cell r="B7082">
            <v>49</v>
          </cell>
          <cell r="C7082">
            <v>135</v>
          </cell>
          <cell r="D7082" t="str">
            <v xml:space="preserve">HOLLAND                      </v>
          </cell>
          <cell r="E7082">
            <v>0</v>
          </cell>
          <cell r="G7082">
            <v>8490</v>
          </cell>
          <cell r="H7082" t="str">
            <v>Medical/Health Services (3200)</v>
          </cell>
          <cell r="I7082">
            <v>42602</v>
          </cell>
          <cell r="J7082">
            <v>0</v>
          </cell>
          <cell r="K7082">
            <v>42602</v>
          </cell>
          <cell r="L7082">
            <v>1.4594804219550364</v>
          </cell>
          <cell r="M7082">
            <v>170.40799999999999</v>
          </cell>
        </row>
        <row r="7083">
          <cell r="A7083">
            <v>7081</v>
          </cell>
          <cell r="B7083">
            <v>50</v>
          </cell>
          <cell r="C7083">
            <v>135</v>
          </cell>
          <cell r="D7083" t="str">
            <v xml:space="preserve">HOLLAND                      </v>
          </cell>
          <cell r="E7083">
            <v>0</v>
          </cell>
          <cell r="G7083">
            <v>8495</v>
          </cell>
          <cell r="H7083" t="str">
            <v>In-District Transportation (3300)</v>
          </cell>
          <cell r="I7083">
            <v>95498</v>
          </cell>
          <cell r="J7083">
            <v>0</v>
          </cell>
          <cell r="K7083">
            <v>95498</v>
          </cell>
          <cell r="L7083">
            <v>3.271617795780998</v>
          </cell>
          <cell r="M7083">
            <v>381.99200000000002</v>
          </cell>
        </row>
        <row r="7084">
          <cell r="A7084">
            <v>7082</v>
          </cell>
          <cell r="B7084">
            <v>51</v>
          </cell>
          <cell r="C7084">
            <v>135</v>
          </cell>
          <cell r="D7084" t="str">
            <v xml:space="preserve">HOLLAND                      </v>
          </cell>
          <cell r="E7084">
            <v>0</v>
          </cell>
          <cell r="G7084">
            <v>8500</v>
          </cell>
          <cell r="H7084" t="str">
            <v>Food Salaries and Other Expenses (3400)</v>
          </cell>
          <cell r="I7084">
            <v>0</v>
          </cell>
          <cell r="J7084">
            <v>65478</v>
          </cell>
          <cell r="K7084">
            <v>65478</v>
          </cell>
          <cell r="L7084">
            <v>2.2431777632217238</v>
          </cell>
          <cell r="M7084">
            <v>261.91199999999998</v>
          </cell>
        </row>
        <row r="7085">
          <cell r="A7085">
            <v>7083</v>
          </cell>
          <cell r="B7085">
            <v>52</v>
          </cell>
          <cell r="C7085">
            <v>135</v>
          </cell>
          <cell r="D7085" t="str">
            <v xml:space="preserve">HOLLAND                      </v>
          </cell>
          <cell r="E7085">
            <v>0</v>
          </cell>
          <cell r="G7085">
            <v>8505</v>
          </cell>
          <cell r="H7085" t="str">
            <v>Athletics (3510)</v>
          </cell>
          <cell r="I7085">
            <v>0</v>
          </cell>
          <cell r="J7085">
            <v>0</v>
          </cell>
          <cell r="K7085">
            <v>0</v>
          </cell>
          <cell r="L7085">
            <v>0</v>
          </cell>
          <cell r="M7085">
            <v>0</v>
          </cell>
        </row>
        <row r="7086">
          <cell r="A7086">
            <v>7084</v>
          </cell>
          <cell r="B7086">
            <v>53</v>
          </cell>
          <cell r="C7086">
            <v>135</v>
          </cell>
          <cell r="D7086" t="str">
            <v xml:space="preserve">HOLLAND                      </v>
          </cell>
          <cell r="E7086">
            <v>0</v>
          </cell>
          <cell r="G7086">
            <v>8510</v>
          </cell>
          <cell r="H7086" t="str">
            <v>Other Student Body Activities (3520)</v>
          </cell>
          <cell r="I7086">
            <v>0</v>
          </cell>
          <cell r="J7086">
            <v>0</v>
          </cell>
          <cell r="K7086">
            <v>0</v>
          </cell>
          <cell r="L7086">
            <v>0</v>
          </cell>
          <cell r="M7086">
            <v>0</v>
          </cell>
        </row>
        <row r="7087">
          <cell r="A7087">
            <v>7085</v>
          </cell>
          <cell r="B7087">
            <v>54</v>
          </cell>
          <cell r="C7087">
            <v>135</v>
          </cell>
          <cell r="D7087" t="str">
            <v xml:space="preserve">HOLLAND                      </v>
          </cell>
          <cell r="E7087">
            <v>0</v>
          </cell>
          <cell r="G7087">
            <v>8515</v>
          </cell>
          <cell r="H7087" t="str">
            <v>School Security  (3600)</v>
          </cell>
          <cell r="I7087">
            <v>0</v>
          </cell>
          <cell r="J7087">
            <v>0</v>
          </cell>
          <cell r="K7087">
            <v>0</v>
          </cell>
          <cell r="L7087">
            <v>0</v>
          </cell>
          <cell r="M7087">
            <v>0</v>
          </cell>
        </row>
        <row r="7088">
          <cell r="A7088">
            <v>7086</v>
          </cell>
          <cell r="B7088">
            <v>55</v>
          </cell>
          <cell r="C7088">
            <v>135</v>
          </cell>
          <cell r="D7088" t="str">
            <v xml:space="preserve">HOLLAND                      </v>
          </cell>
          <cell r="E7088">
            <v>12</v>
          </cell>
          <cell r="F7088" t="str">
            <v>Operations and Maintenance</v>
          </cell>
          <cell r="I7088">
            <v>170136</v>
          </cell>
          <cell r="J7088">
            <v>32125</v>
          </cell>
          <cell r="K7088">
            <v>202261</v>
          </cell>
          <cell r="L7088">
            <v>6.9291575424873857</v>
          </cell>
          <cell r="M7088">
            <v>809.04399999999998</v>
          </cell>
        </row>
        <row r="7089">
          <cell r="A7089">
            <v>7087</v>
          </cell>
          <cell r="B7089">
            <v>56</v>
          </cell>
          <cell r="C7089">
            <v>135</v>
          </cell>
          <cell r="D7089" t="str">
            <v xml:space="preserve">HOLLAND                      </v>
          </cell>
          <cell r="E7089">
            <v>0</v>
          </cell>
          <cell r="G7089">
            <v>8520</v>
          </cell>
          <cell r="H7089" t="str">
            <v>Custodial Services (4110)</v>
          </cell>
          <cell r="I7089">
            <v>79091</v>
          </cell>
          <cell r="J7089">
            <v>0</v>
          </cell>
          <cell r="K7089">
            <v>79091</v>
          </cell>
          <cell r="L7089">
            <v>2.7095386613972532</v>
          </cell>
          <cell r="M7089">
            <v>316.36399999999998</v>
          </cell>
        </row>
        <row r="7090">
          <cell r="A7090">
            <v>7088</v>
          </cell>
          <cell r="B7090">
            <v>57</v>
          </cell>
          <cell r="C7090">
            <v>135</v>
          </cell>
          <cell r="D7090" t="str">
            <v xml:space="preserve">HOLLAND                      </v>
          </cell>
          <cell r="E7090">
            <v>0</v>
          </cell>
          <cell r="G7090">
            <v>8525</v>
          </cell>
          <cell r="H7090" t="str">
            <v>Heating of Buildings (4120)</v>
          </cell>
          <cell r="I7090">
            <v>36304</v>
          </cell>
          <cell r="J7090">
            <v>0</v>
          </cell>
          <cell r="K7090">
            <v>36304</v>
          </cell>
          <cell r="L7090">
            <v>1.2437204177892034</v>
          </cell>
          <cell r="M7090">
            <v>145.21600000000001</v>
          </cell>
        </row>
        <row r="7091">
          <cell r="A7091">
            <v>7089</v>
          </cell>
          <cell r="B7091">
            <v>58</v>
          </cell>
          <cell r="C7091">
            <v>135</v>
          </cell>
          <cell r="D7091" t="str">
            <v xml:space="preserve">HOLLAND                      </v>
          </cell>
          <cell r="E7091">
            <v>0</v>
          </cell>
          <cell r="G7091">
            <v>8530</v>
          </cell>
          <cell r="H7091" t="str">
            <v>Utility Services (4130)</v>
          </cell>
          <cell r="I7091">
            <v>22415</v>
          </cell>
          <cell r="J7091">
            <v>0</v>
          </cell>
          <cell r="K7091">
            <v>22415</v>
          </cell>
          <cell r="L7091">
            <v>0.76790417487728602</v>
          </cell>
          <cell r="M7091">
            <v>89.66</v>
          </cell>
        </row>
        <row r="7092">
          <cell r="A7092">
            <v>7090</v>
          </cell>
          <cell r="B7092">
            <v>59</v>
          </cell>
          <cell r="C7092">
            <v>135</v>
          </cell>
          <cell r="D7092" t="str">
            <v xml:space="preserve">HOLLAND                      </v>
          </cell>
          <cell r="E7092">
            <v>0</v>
          </cell>
          <cell r="G7092">
            <v>8535</v>
          </cell>
          <cell r="H7092" t="str">
            <v>Maintenance of Grounds (4210)</v>
          </cell>
          <cell r="I7092">
            <v>2668</v>
          </cell>
          <cell r="J7092">
            <v>0</v>
          </cell>
          <cell r="K7092">
            <v>2668</v>
          </cell>
          <cell r="L7092">
            <v>9.1401665785081382E-2</v>
          </cell>
          <cell r="M7092">
            <v>10.672000000000001</v>
          </cell>
        </row>
        <row r="7093">
          <cell r="A7093">
            <v>7091</v>
          </cell>
          <cell r="B7093">
            <v>60</v>
          </cell>
          <cell r="C7093">
            <v>135</v>
          </cell>
          <cell r="D7093" t="str">
            <v xml:space="preserve">HOLLAND                      </v>
          </cell>
          <cell r="E7093">
            <v>0</v>
          </cell>
          <cell r="G7093">
            <v>8540</v>
          </cell>
          <cell r="H7093" t="str">
            <v>Maintenance of Buildings (4220)</v>
          </cell>
          <cell r="I7093">
            <v>8487</v>
          </cell>
          <cell r="J7093">
            <v>0</v>
          </cell>
          <cell r="K7093">
            <v>8487</v>
          </cell>
          <cell r="L7093">
            <v>0.29075185064392267</v>
          </cell>
          <cell r="M7093">
            <v>33.948</v>
          </cell>
        </row>
        <row r="7094">
          <cell r="A7094">
            <v>7092</v>
          </cell>
          <cell r="B7094">
            <v>61</v>
          </cell>
          <cell r="C7094">
            <v>135</v>
          </cell>
          <cell r="D7094" t="str">
            <v xml:space="preserve">HOLLAND                      </v>
          </cell>
          <cell r="E7094">
            <v>0</v>
          </cell>
          <cell r="G7094">
            <v>8545</v>
          </cell>
          <cell r="H7094" t="str">
            <v>Building Security System (4225)</v>
          </cell>
          <cell r="I7094">
            <v>0</v>
          </cell>
          <cell r="J7094">
            <v>0</v>
          </cell>
          <cell r="K7094">
            <v>0</v>
          </cell>
          <cell r="L7094">
            <v>0</v>
          </cell>
          <cell r="M7094">
            <v>0</v>
          </cell>
        </row>
        <row r="7095">
          <cell r="A7095">
            <v>7093</v>
          </cell>
          <cell r="B7095">
            <v>62</v>
          </cell>
          <cell r="C7095">
            <v>135</v>
          </cell>
          <cell r="D7095" t="str">
            <v xml:space="preserve">HOLLAND                      </v>
          </cell>
          <cell r="E7095">
            <v>0</v>
          </cell>
          <cell r="G7095">
            <v>8550</v>
          </cell>
          <cell r="H7095" t="str">
            <v>Maintenance of Equipment (4230)</v>
          </cell>
          <cell r="I7095">
            <v>11667</v>
          </cell>
          <cell r="J7095">
            <v>0</v>
          </cell>
          <cell r="K7095">
            <v>11667</v>
          </cell>
          <cell r="L7095">
            <v>0.39969386608491175</v>
          </cell>
          <cell r="M7095">
            <v>46.667999999999999</v>
          </cell>
        </row>
        <row r="7096">
          <cell r="A7096">
            <v>7094</v>
          </cell>
          <cell r="B7096">
            <v>63</v>
          </cell>
          <cell r="C7096">
            <v>135</v>
          </cell>
          <cell r="D7096" t="str">
            <v xml:space="preserve">HOLLAND                      </v>
          </cell>
          <cell r="E7096">
            <v>0</v>
          </cell>
          <cell r="G7096">
            <v>8555</v>
          </cell>
          <cell r="H7096" t="str">
            <v xml:space="preserve">Extraordinary Maintenance (4300)   </v>
          </cell>
          <cell r="I7096">
            <v>0</v>
          </cell>
          <cell r="J7096">
            <v>32125</v>
          </cell>
          <cell r="K7096">
            <v>32125</v>
          </cell>
          <cell r="L7096">
            <v>1.1005541654219413</v>
          </cell>
          <cell r="M7096">
            <v>128.5</v>
          </cell>
        </row>
        <row r="7097">
          <cell r="A7097">
            <v>7095</v>
          </cell>
          <cell r="B7097">
            <v>64</v>
          </cell>
          <cell r="C7097">
            <v>135</v>
          </cell>
          <cell r="D7097" t="str">
            <v xml:space="preserve">HOLLAND                      </v>
          </cell>
          <cell r="E7097">
            <v>0</v>
          </cell>
          <cell r="G7097">
            <v>8560</v>
          </cell>
          <cell r="H7097" t="str">
            <v>Networking and Telecommunications (4400)</v>
          </cell>
          <cell r="I7097">
            <v>7133</v>
          </cell>
          <cell r="J7097">
            <v>0</v>
          </cell>
          <cell r="K7097">
            <v>7133</v>
          </cell>
          <cell r="L7097">
            <v>0.2443658478429481</v>
          </cell>
          <cell r="M7097">
            <v>28.532</v>
          </cell>
        </row>
        <row r="7098">
          <cell r="A7098">
            <v>7096</v>
          </cell>
          <cell r="B7098">
            <v>65</v>
          </cell>
          <cell r="C7098">
            <v>135</v>
          </cell>
          <cell r="D7098" t="str">
            <v xml:space="preserve">HOLLAND                      </v>
          </cell>
          <cell r="E7098">
            <v>0</v>
          </cell>
          <cell r="G7098">
            <v>8565</v>
          </cell>
          <cell r="H7098" t="str">
            <v>Technology Maintenance (4450)</v>
          </cell>
          <cell r="I7098">
            <v>2371</v>
          </cell>
          <cell r="J7098">
            <v>0</v>
          </cell>
          <cell r="K7098">
            <v>2371</v>
          </cell>
          <cell r="L7098">
            <v>8.1226892644838067E-2</v>
          </cell>
          <cell r="M7098">
            <v>9.484</v>
          </cell>
        </row>
        <row r="7099">
          <cell r="A7099">
            <v>7097</v>
          </cell>
          <cell r="B7099">
            <v>66</v>
          </cell>
          <cell r="C7099">
            <v>135</v>
          </cell>
          <cell r="D7099" t="str">
            <v xml:space="preserve">HOLLAND                      </v>
          </cell>
          <cell r="E7099">
            <v>13</v>
          </cell>
          <cell r="F7099" t="str">
            <v>Insurance, Retirement Programs and Other</v>
          </cell>
          <cell r="I7099">
            <v>346462</v>
          </cell>
          <cell r="J7099">
            <v>0</v>
          </cell>
          <cell r="K7099">
            <v>346462</v>
          </cell>
          <cell r="L7099">
            <v>11.869266840791179</v>
          </cell>
          <cell r="M7099">
            <v>1385.848</v>
          </cell>
        </row>
        <row r="7100">
          <cell r="A7100">
            <v>7098</v>
          </cell>
          <cell r="B7100">
            <v>67</v>
          </cell>
          <cell r="C7100">
            <v>135</v>
          </cell>
          <cell r="D7100" t="str">
            <v xml:space="preserve">HOLLAND                      </v>
          </cell>
          <cell r="E7100">
            <v>0</v>
          </cell>
          <cell r="G7100">
            <v>8570</v>
          </cell>
          <cell r="H7100" t="str">
            <v>Employer Retirement Contributions (5100)</v>
          </cell>
          <cell r="I7100">
            <v>47926</v>
          </cell>
          <cell r="J7100">
            <v>0</v>
          </cell>
          <cell r="K7100">
            <v>47926</v>
          </cell>
          <cell r="L7100">
            <v>1.641872651580139</v>
          </cell>
          <cell r="M7100">
            <v>191.70400000000001</v>
          </cell>
        </row>
        <row r="7101">
          <cell r="A7101">
            <v>7099</v>
          </cell>
          <cell r="B7101">
            <v>68</v>
          </cell>
          <cell r="C7101">
            <v>135</v>
          </cell>
          <cell r="D7101" t="str">
            <v xml:space="preserve">HOLLAND                      </v>
          </cell>
          <cell r="E7101">
            <v>0</v>
          </cell>
          <cell r="G7101">
            <v>8575</v>
          </cell>
          <cell r="H7101" t="str">
            <v>Insurance for Active Employees (5200)</v>
          </cell>
          <cell r="I7101">
            <v>210035</v>
          </cell>
          <cell r="J7101">
            <v>0</v>
          </cell>
          <cell r="K7101">
            <v>210035</v>
          </cell>
          <cell r="L7101">
            <v>7.1954830858956402</v>
          </cell>
          <cell r="M7101">
            <v>840.14</v>
          </cell>
        </row>
        <row r="7102">
          <cell r="A7102">
            <v>7100</v>
          </cell>
          <cell r="B7102">
            <v>69</v>
          </cell>
          <cell r="C7102">
            <v>135</v>
          </cell>
          <cell r="D7102" t="str">
            <v xml:space="preserve">HOLLAND                      </v>
          </cell>
          <cell r="E7102">
            <v>0</v>
          </cell>
          <cell r="G7102">
            <v>8580</v>
          </cell>
          <cell r="H7102" t="str">
            <v>Insurance for Retired School Employees (5250)</v>
          </cell>
          <cell r="I7102">
            <v>41587</v>
          </cell>
          <cell r="J7102">
            <v>0</v>
          </cell>
          <cell r="K7102">
            <v>41587</v>
          </cell>
          <cell r="L7102">
            <v>1.4247080491020163</v>
          </cell>
          <cell r="M7102">
            <v>166.34800000000001</v>
          </cell>
        </row>
        <row r="7103">
          <cell r="A7103">
            <v>7101</v>
          </cell>
          <cell r="B7103">
            <v>70</v>
          </cell>
          <cell r="C7103">
            <v>135</v>
          </cell>
          <cell r="D7103" t="str">
            <v xml:space="preserve">HOLLAND                      </v>
          </cell>
          <cell r="E7103">
            <v>0</v>
          </cell>
          <cell r="G7103">
            <v>8585</v>
          </cell>
          <cell r="H7103" t="str">
            <v>Other Non-Employee Insurance (5260)</v>
          </cell>
          <cell r="I7103">
            <v>46914</v>
          </cell>
          <cell r="J7103">
            <v>0</v>
          </cell>
          <cell r="K7103">
            <v>46914</v>
          </cell>
          <cell r="L7103">
            <v>1.6072030542133839</v>
          </cell>
          <cell r="M7103">
            <v>187.65600000000001</v>
          </cell>
        </row>
        <row r="7104">
          <cell r="A7104">
            <v>7102</v>
          </cell>
          <cell r="B7104">
            <v>71</v>
          </cell>
          <cell r="C7104">
            <v>135</v>
          </cell>
          <cell r="D7104" t="str">
            <v xml:space="preserve">HOLLAND                      </v>
          </cell>
          <cell r="E7104">
            <v>0</v>
          </cell>
          <cell r="G7104">
            <v>8590</v>
          </cell>
          <cell r="H7104" t="str">
            <v xml:space="preserve">Rental Lease of Equipment (5300)   </v>
          </cell>
          <cell r="I7104">
            <v>0</v>
          </cell>
          <cell r="J7104">
            <v>0</v>
          </cell>
          <cell r="K7104">
            <v>0</v>
          </cell>
          <cell r="L7104">
            <v>0</v>
          </cell>
          <cell r="M7104">
            <v>0</v>
          </cell>
        </row>
        <row r="7105">
          <cell r="A7105">
            <v>7103</v>
          </cell>
          <cell r="B7105">
            <v>72</v>
          </cell>
          <cell r="C7105">
            <v>135</v>
          </cell>
          <cell r="D7105" t="str">
            <v xml:space="preserve">HOLLAND                      </v>
          </cell>
          <cell r="E7105">
            <v>0</v>
          </cell>
          <cell r="G7105">
            <v>8595</v>
          </cell>
          <cell r="H7105" t="str">
            <v>Rental Lease  of Buildings (5350)</v>
          </cell>
          <cell r="I7105">
            <v>0</v>
          </cell>
          <cell r="J7105">
            <v>0</v>
          </cell>
          <cell r="K7105">
            <v>0</v>
          </cell>
          <cell r="L7105">
            <v>0</v>
          </cell>
          <cell r="M7105">
            <v>0</v>
          </cell>
        </row>
        <row r="7106">
          <cell r="A7106">
            <v>7104</v>
          </cell>
          <cell r="B7106">
            <v>73</v>
          </cell>
          <cell r="C7106">
            <v>135</v>
          </cell>
          <cell r="D7106" t="str">
            <v xml:space="preserve">HOLLAND                      </v>
          </cell>
          <cell r="E7106">
            <v>0</v>
          </cell>
          <cell r="G7106">
            <v>8600</v>
          </cell>
          <cell r="H7106" t="str">
            <v>Short Term Interest RAN's (5400)</v>
          </cell>
          <cell r="I7106">
            <v>0</v>
          </cell>
          <cell r="J7106">
            <v>0</v>
          </cell>
          <cell r="K7106">
            <v>0</v>
          </cell>
          <cell r="L7106">
            <v>0</v>
          </cell>
          <cell r="M7106">
            <v>0</v>
          </cell>
        </row>
        <row r="7107">
          <cell r="A7107">
            <v>7105</v>
          </cell>
          <cell r="B7107">
            <v>74</v>
          </cell>
          <cell r="C7107">
            <v>135</v>
          </cell>
          <cell r="D7107" t="str">
            <v xml:space="preserve">HOLLAND                      </v>
          </cell>
          <cell r="E7107">
            <v>0</v>
          </cell>
          <cell r="G7107">
            <v>8610</v>
          </cell>
          <cell r="H7107" t="str">
            <v>Crossing Guards, Inspections, Bank Charges (5500)</v>
          </cell>
          <cell r="I7107">
            <v>0</v>
          </cell>
          <cell r="J7107">
            <v>0</v>
          </cell>
          <cell r="K7107">
            <v>0</v>
          </cell>
          <cell r="L7107">
            <v>0</v>
          </cell>
          <cell r="M7107">
            <v>0</v>
          </cell>
        </row>
        <row r="7108">
          <cell r="A7108">
            <v>7106</v>
          </cell>
          <cell r="B7108">
            <v>75</v>
          </cell>
          <cell r="C7108">
            <v>135</v>
          </cell>
          <cell r="D7108" t="str">
            <v xml:space="preserve">HOLLAND                      </v>
          </cell>
          <cell r="E7108">
            <v>14</v>
          </cell>
          <cell r="F7108" t="str">
            <v xml:space="preserve">Payments To Out-Of-District Schools </v>
          </cell>
          <cell r="I7108">
            <v>418147</v>
          </cell>
          <cell r="J7108">
            <v>12012</v>
          </cell>
          <cell r="K7108">
            <v>430159</v>
          </cell>
          <cell r="L7108">
            <v>14.736600132100758</v>
          </cell>
          <cell r="M7108">
            <v>91523.191489361692</v>
          </cell>
        </row>
        <row r="7109">
          <cell r="A7109">
            <v>7107</v>
          </cell>
          <cell r="B7109">
            <v>76</v>
          </cell>
          <cell r="C7109">
            <v>135</v>
          </cell>
          <cell r="D7109" t="str">
            <v xml:space="preserve">HOLLAND                      </v>
          </cell>
          <cell r="E7109">
            <v>15</v>
          </cell>
          <cell r="F7109" t="str">
            <v>Tuition To Other Schools (9000)</v>
          </cell>
          <cell r="G7109" t="str">
            <v xml:space="preserve"> </v>
          </cell>
          <cell r="I7109">
            <v>242084</v>
          </cell>
          <cell r="J7109">
            <v>12012</v>
          </cell>
          <cell r="K7109">
            <v>254096</v>
          </cell>
          <cell r="L7109">
            <v>8.7049466526709285</v>
          </cell>
          <cell r="M7109">
            <v>54062.978723404252</v>
          </cell>
        </row>
        <row r="7110">
          <cell r="A7110">
            <v>7108</v>
          </cell>
          <cell r="B7110">
            <v>77</v>
          </cell>
          <cell r="C7110">
            <v>135</v>
          </cell>
          <cell r="D7110" t="str">
            <v xml:space="preserve">HOLLAND                      </v>
          </cell>
          <cell r="E7110">
            <v>16</v>
          </cell>
          <cell r="F7110" t="str">
            <v>Out-of-District Transportation (3300)</v>
          </cell>
          <cell r="I7110">
            <v>176063</v>
          </cell>
          <cell r="K7110">
            <v>176063</v>
          </cell>
          <cell r="L7110">
            <v>6.0316534794298287</v>
          </cell>
          <cell r="M7110">
            <v>37460.212765957447</v>
          </cell>
        </row>
        <row r="7111">
          <cell r="A7111">
            <v>7109</v>
          </cell>
          <cell r="B7111">
            <v>78</v>
          </cell>
          <cell r="C7111">
            <v>135</v>
          </cell>
          <cell r="D7111" t="str">
            <v xml:space="preserve">HOLLAND                      </v>
          </cell>
          <cell r="E7111">
            <v>17</v>
          </cell>
          <cell r="F7111" t="str">
            <v>TOTAL EXPENDITURES</v>
          </cell>
          <cell r="I7111">
            <v>2676239</v>
          </cell>
          <cell r="J7111">
            <v>242745</v>
          </cell>
          <cell r="K7111">
            <v>2918984</v>
          </cell>
          <cell r="L7111">
            <v>100.00000000000001</v>
          </cell>
          <cell r="M7111">
            <v>11460.478994895957</v>
          </cell>
        </row>
        <row r="7112">
          <cell r="A7112">
            <v>7110</v>
          </cell>
          <cell r="B7112">
            <v>79</v>
          </cell>
          <cell r="C7112">
            <v>135</v>
          </cell>
          <cell r="D7112" t="str">
            <v xml:space="preserve">HOLLAND                      </v>
          </cell>
          <cell r="E7112">
            <v>18</v>
          </cell>
          <cell r="F7112" t="str">
            <v>percentage of overall spending from the general fund</v>
          </cell>
          <cell r="I7112">
            <v>91.683921528860722</v>
          </cell>
        </row>
        <row r="7113">
          <cell r="A7113">
            <v>7111</v>
          </cell>
          <cell r="B7113">
            <v>1</v>
          </cell>
          <cell r="C7113">
            <v>136</v>
          </cell>
          <cell r="D7113" t="str">
            <v xml:space="preserve">HOLLISTON                    </v>
          </cell>
          <cell r="E7113">
            <v>1</v>
          </cell>
          <cell r="F7113" t="str">
            <v>In-District FTE Average Membership</v>
          </cell>
          <cell r="G7113" t="str">
            <v xml:space="preserve"> </v>
          </cell>
        </row>
        <row r="7114">
          <cell r="A7114">
            <v>7112</v>
          </cell>
          <cell r="B7114">
            <v>2</v>
          </cell>
          <cell r="C7114">
            <v>136</v>
          </cell>
          <cell r="D7114" t="str">
            <v xml:space="preserve">HOLLISTON                    </v>
          </cell>
          <cell r="E7114">
            <v>2</v>
          </cell>
          <cell r="F7114" t="str">
            <v>Out-of-District FTE Average Membership</v>
          </cell>
          <cell r="G7114" t="str">
            <v xml:space="preserve"> </v>
          </cell>
        </row>
        <row r="7115">
          <cell r="A7115">
            <v>7113</v>
          </cell>
          <cell r="B7115">
            <v>3</v>
          </cell>
          <cell r="C7115">
            <v>136</v>
          </cell>
          <cell r="D7115" t="str">
            <v xml:space="preserve">HOLLISTON                    </v>
          </cell>
          <cell r="E7115">
            <v>3</v>
          </cell>
          <cell r="F7115" t="str">
            <v>Total FTE Average Membership</v>
          </cell>
          <cell r="G7115" t="str">
            <v xml:space="preserve"> </v>
          </cell>
        </row>
        <row r="7116">
          <cell r="A7116">
            <v>7114</v>
          </cell>
          <cell r="B7116">
            <v>4</v>
          </cell>
          <cell r="C7116">
            <v>136</v>
          </cell>
          <cell r="D7116" t="str">
            <v xml:space="preserve">HOLLISTON                    </v>
          </cell>
          <cell r="E7116">
            <v>4</v>
          </cell>
          <cell r="F7116" t="str">
            <v>Administration</v>
          </cell>
          <cell r="G7116" t="str">
            <v xml:space="preserve"> </v>
          </cell>
          <cell r="I7116">
            <v>1042678</v>
          </cell>
          <cell r="J7116">
            <v>18300</v>
          </cell>
          <cell r="K7116">
            <v>1060978</v>
          </cell>
          <cell r="L7116">
            <v>2.9986139107311933</v>
          </cell>
          <cell r="M7116">
            <v>370.51789767766718</v>
          </cell>
        </row>
        <row r="7117">
          <cell r="A7117">
            <v>7115</v>
          </cell>
          <cell r="B7117">
            <v>5</v>
          </cell>
          <cell r="C7117">
            <v>136</v>
          </cell>
          <cell r="D7117" t="str">
            <v xml:space="preserve">HOLLISTON                    </v>
          </cell>
          <cell r="E7117">
            <v>0</v>
          </cell>
          <cell r="G7117">
            <v>8300</v>
          </cell>
          <cell r="H7117" t="str">
            <v>School Committee (1110)</v>
          </cell>
          <cell r="I7117">
            <v>6166</v>
          </cell>
          <cell r="J7117">
            <v>0</v>
          </cell>
          <cell r="K7117">
            <v>6166</v>
          </cell>
          <cell r="L7117">
            <v>1.7426801850338593E-2</v>
          </cell>
          <cell r="M7117">
            <v>2.1533088877248123</v>
          </cell>
        </row>
        <row r="7118">
          <cell r="A7118">
            <v>7116</v>
          </cell>
          <cell r="B7118">
            <v>6</v>
          </cell>
          <cell r="C7118">
            <v>136</v>
          </cell>
          <cell r="D7118" t="str">
            <v xml:space="preserve">HOLLISTON                    </v>
          </cell>
          <cell r="E7118">
            <v>0</v>
          </cell>
          <cell r="G7118">
            <v>8305</v>
          </cell>
          <cell r="H7118" t="str">
            <v>Superintendent (1210)</v>
          </cell>
          <cell r="I7118">
            <v>252362</v>
          </cell>
          <cell r="J7118">
            <v>0</v>
          </cell>
          <cell r="K7118">
            <v>252362</v>
          </cell>
          <cell r="L7118">
            <v>0.71324401046953412</v>
          </cell>
          <cell r="M7118">
            <v>88.13060939409813</v>
          </cell>
        </row>
        <row r="7119">
          <cell r="A7119">
            <v>7117</v>
          </cell>
          <cell r="B7119">
            <v>7</v>
          </cell>
          <cell r="C7119">
            <v>136</v>
          </cell>
          <cell r="D7119" t="str">
            <v xml:space="preserve">HOLLISTON                    </v>
          </cell>
          <cell r="E7119">
            <v>0</v>
          </cell>
          <cell r="G7119">
            <v>8310</v>
          </cell>
          <cell r="H7119" t="str">
            <v>Assistant Superintendents (1220)</v>
          </cell>
          <cell r="I7119">
            <v>152393</v>
          </cell>
          <cell r="J7119">
            <v>0</v>
          </cell>
          <cell r="K7119">
            <v>152393</v>
          </cell>
          <cell r="L7119">
            <v>0.43070428387587562</v>
          </cell>
          <cell r="M7119">
            <v>53.219137419242188</v>
          </cell>
        </row>
        <row r="7120">
          <cell r="A7120">
            <v>7118</v>
          </cell>
          <cell r="B7120">
            <v>8</v>
          </cell>
          <cell r="C7120">
            <v>136</v>
          </cell>
          <cell r="D7120" t="str">
            <v xml:space="preserve">HOLLISTON                    </v>
          </cell>
          <cell r="E7120">
            <v>0</v>
          </cell>
          <cell r="G7120">
            <v>8315</v>
          </cell>
          <cell r="H7120" t="str">
            <v>Other District-Wide Administration (1230)</v>
          </cell>
          <cell r="I7120">
            <v>0</v>
          </cell>
          <cell r="J7120">
            <v>0</v>
          </cell>
          <cell r="K7120">
            <v>0</v>
          </cell>
          <cell r="L7120">
            <v>0</v>
          </cell>
          <cell r="M7120">
            <v>0</v>
          </cell>
        </row>
        <row r="7121">
          <cell r="A7121">
            <v>7119</v>
          </cell>
          <cell r="B7121">
            <v>9</v>
          </cell>
          <cell r="C7121">
            <v>136</v>
          </cell>
          <cell r="D7121" t="str">
            <v xml:space="preserve">HOLLISTON                    </v>
          </cell>
          <cell r="E7121">
            <v>0</v>
          </cell>
          <cell r="G7121">
            <v>8320</v>
          </cell>
          <cell r="H7121" t="str">
            <v>Business and Finance (1410)</v>
          </cell>
          <cell r="I7121">
            <v>510288</v>
          </cell>
          <cell r="J7121">
            <v>15601</v>
          </cell>
          <cell r="K7121">
            <v>525889</v>
          </cell>
          <cell r="L7121">
            <v>1.4863060976764046</v>
          </cell>
          <cell r="M7121">
            <v>183.65252313602235</v>
          </cell>
        </row>
        <row r="7122">
          <cell r="A7122">
            <v>7120</v>
          </cell>
          <cell r="B7122">
            <v>10</v>
          </cell>
          <cell r="C7122">
            <v>136</v>
          </cell>
          <cell r="D7122" t="str">
            <v xml:space="preserve">HOLLISTON                    </v>
          </cell>
          <cell r="E7122">
            <v>0</v>
          </cell>
          <cell r="G7122">
            <v>8325</v>
          </cell>
          <cell r="H7122" t="str">
            <v>Human Resources and Benefits (1420)</v>
          </cell>
          <cell r="I7122">
            <v>20002</v>
          </cell>
          <cell r="J7122">
            <v>0</v>
          </cell>
          <cell r="K7122">
            <v>20002</v>
          </cell>
          <cell r="L7122">
            <v>5.6531120760699403E-2</v>
          </cell>
          <cell r="M7122">
            <v>6.9851580233979398</v>
          </cell>
        </row>
        <row r="7123">
          <cell r="A7123">
            <v>7121</v>
          </cell>
          <cell r="B7123">
            <v>11</v>
          </cell>
          <cell r="C7123">
            <v>136</v>
          </cell>
          <cell r="D7123" t="str">
            <v xml:space="preserve">HOLLISTON                    </v>
          </cell>
          <cell r="E7123">
            <v>0</v>
          </cell>
          <cell r="G7123">
            <v>8330</v>
          </cell>
          <cell r="H7123" t="str">
            <v>Legal Service For School Committee (1430)</v>
          </cell>
          <cell r="I7123">
            <v>25598</v>
          </cell>
          <cell r="J7123">
            <v>0</v>
          </cell>
          <cell r="K7123">
            <v>25598</v>
          </cell>
          <cell r="L7123">
            <v>7.2346946766942477E-2</v>
          </cell>
          <cell r="M7123">
            <v>8.9394098131657067</v>
          </cell>
        </row>
        <row r="7124">
          <cell r="A7124">
            <v>7122</v>
          </cell>
          <cell r="B7124">
            <v>12</v>
          </cell>
          <cell r="C7124">
            <v>136</v>
          </cell>
          <cell r="D7124" t="str">
            <v xml:space="preserve">HOLLISTON                    </v>
          </cell>
          <cell r="E7124">
            <v>0</v>
          </cell>
          <cell r="G7124">
            <v>8335</v>
          </cell>
          <cell r="H7124" t="str">
            <v>Legal Settlements (1435)</v>
          </cell>
          <cell r="I7124">
            <v>0</v>
          </cell>
          <cell r="J7124">
            <v>0</v>
          </cell>
          <cell r="K7124">
            <v>0</v>
          </cell>
          <cell r="L7124">
            <v>0</v>
          </cell>
          <cell r="M7124">
            <v>0</v>
          </cell>
        </row>
        <row r="7125">
          <cell r="A7125">
            <v>7123</v>
          </cell>
          <cell r="B7125">
            <v>13</v>
          </cell>
          <cell r="C7125">
            <v>136</v>
          </cell>
          <cell r="D7125" t="str">
            <v xml:space="preserve">HOLLISTON                    </v>
          </cell>
          <cell r="E7125">
            <v>0</v>
          </cell>
          <cell r="G7125">
            <v>8340</v>
          </cell>
          <cell r="H7125" t="str">
            <v>District-wide Information Mgmt and Tech (1450)</v>
          </cell>
          <cell r="I7125">
            <v>75869</v>
          </cell>
          <cell r="J7125">
            <v>2699</v>
          </cell>
          <cell r="K7125">
            <v>78568</v>
          </cell>
          <cell r="L7125">
            <v>0.2220546493313984</v>
          </cell>
          <cell r="M7125">
            <v>27.437751004016064</v>
          </cell>
        </row>
        <row r="7126">
          <cell r="A7126">
            <v>7124</v>
          </cell>
          <cell r="B7126">
            <v>14</v>
          </cell>
          <cell r="C7126">
            <v>136</v>
          </cell>
          <cell r="D7126" t="str">
            <v xml:space="preserve">HOLLISTON                    </v>
          </cell>
          <cell r="E7126">
            <v>5</v>
          </cell>
          <cell r="F7126" t="str">
            <v xml:space="preserve">Instructional Leadership </v>
          </cell>
          <cell r="I7126">
            <v>2798837</v>
          </cell>
          <cell r="J7126">
            <v>303054</v>
          </cell>
          <cell r="K7126">
            <v>3101891</v>
          </cell>
          <cell r="L7126">
            <v>8.7667920561707149</v>
          </cell>
          <cell r="M7126">
            <v>1083.2516151562772</v>
          </cell>
        </row>
        <row r="7127">
          <cell r="A7127">
            <v>7125</v>
          </cell>
          <cell r="B7127">
            <v>15</v>
          </cell>
          <cell r="C7127">
            <v>136</v>
          </cell>
          <cell r="D7127" t="str">
            <v xml:space="preserve">HOLLISTON                    </v>
          </cell>
          <cell r="E7127">
            <v>0</v>
          </cell>
          <cell r="G7127">
            <v>8345</v>
          </cell>
          <cell r="H7127" t="str">
            <v>Curriculum Directors  (Supervisory) (2110)</v>
          </cell>
          <cell r="I7127">
            <v>404032</v>
          </cell>
          <cell r="J7127">
            <v>292125</v>
          </cell>
          <cell r="K7127">
            <v>696157</v>
          </cell>
          <cell r="L7127">
            <v>1.9675300187684339</v>
          </cell>
          <cell r="M7127">
            <v>243.11402130260171</v>
          </cell>
        </row>
        <row r="7128">
          <cell r="A7128">
            <v>7126</v>
          </cell>
          <cell r="B7128">
            <v>16</v>
          </cell>
          <cell r="C7128">
            <v>136</v>
          </cell>
          <cell r="D7128" t="str">
            <v xml:space="preserve">HOLLISTON                    </v>
          </cell>
          <cell r="E7128">
            <v>0</v>
          </cell>
          <cell r="G7128">
            <v>8350</v>
          </cell>
          <cell r="H7128" t="str">
            <v>Department Heads  (Non-Supervisory) (2120)</v>
          </cell>
          <cell r="I7128">
            <v>348440</v>
          </cell>
          <cell r="J7128">
            <v>0</v>
          </cell>
          <cell r="K7128">
            <v>348440</v>
          </cell>
          <cell r="L7128">
            <v>0.98478670722218276</v>
          </cell>
          <cell r="M7128">
            <v>121.68325475816309</v>
          </cell>
        </row>
        <row r="7129">
          <cell r="A7129">
            <v>7127</v>
          </cell>
          <cell r="B7129">
            <v>17</v>
          </cell>
          <cell r="C7129">
            <v>136</v>
          </cell>
          <cell r="D7129" t="str">
            <v xml:space="preserve">HOLLISTON                    </v>
          </cell>
          <cell r="E7129">
            <v>0</v>
          </cell>
          <cell r="G7129">
            <v>8355</v>
          </cell>
          <cell r="H7129" t="str">
            <v>School Leadership-Building (2210)</v>
          </cell>
          <cell r="I7129">
            <v>1405814</v>
          </cell>
          <cell r="J7129">
            <v>1050</v>
          </cell>
          <cell r="K7129">
            <v>1406864</v>
          </cell>
          <cell r="L7129">
            <v>3.9761823156624638</v>
          </cell>
          <cell r="M7129">
            <v>491.30923694779119</v>
          </cell>
        </row>
        <row r="7130">
          <cell r="A7130">
            <v>7128</v>
          </cell>
          <cell r="B7130">
            <v>18</v>
          </cell>
          <cell r="C7130">
            <v>136</v>
          </cell>
          <cell r="D7130" t="str">
            <v xml:space="preserve">HOLLISTON                    </v>
          </cell>
          <cell r="E7130">
            <v>0</v>
          </cell>
          <cell r="G7130">
            <v>8360</v>
          </cell>
          <cell r="H7130" t="str">
            <v>Curriculum Leaders/Dept Heads-Building Level (2220)</v>
          </cell>
          <cell r="I7130">
            <v>0</v>
          </cell>
          <cell r="J7130">
            <v>7000</v>
          </cell>
          <cell r="K7130">
            <v>7000</v>
          </cell>
          <cell r="L7130">
            <v>1.9783913874857305E-2</v>
          </cell>
          <cell r="M7130">
            <v>2.4445608521040683</v>
          </cell>
        </row>
        <row r="7131">
          <cell r="A7131">
            <v>7129</v>
          </cell>
          <cell r="B7131">
            <v>19</v>
          </cell>
          <cell r="C7131">
            <v>136</v>
          </cell>
          <cell r="D7131" t="str">
            <v xml:space="preserve">HOLLISTON                    </v>
          </cell>
          <cell r="E7131">
            <v>0</v>
          </cell>
          <cell r="G7131">
            <v>8365</v>
          </cell>
          <cell r="H7131" t="str">
            <v>Building Technology (2250)</v>
          </cell>
          <cell r="I7131">
            <v>560557</v>
          </cell>
          <cell r="J7131">
            <v>2879</v>
          </cell>
          <cell r="K7131">
            <v>563436</v>
          </cell>
          <cell r="L7131">
            <v>1.5924241854277286</v>
          </cell>
          <cell r="M7131">
            <v>196.76479832372971</v>
          </cell>
        </row>
        <row r="7132">
          <cell r="A7132">
            <v>7130</v>
          </cell>
          <cell r="B7132">
            <v>20</v>
          </cell>
          <cell r="C7132">
            <v>136</v>
          </cell>
          <cell r="D7132" t="str">
            <v xml:space="preserve">HOLLISTON                    </v>
          </cell>
          <cell r="E7132">
            <v>0</v>
          </cell>
          <cell r="G7132">
            <v>8380</v>
          </cell>
          <cell r="H7132" t="str">
            <v>Instructional Coordinators and Team Leaders (2315)</v>
          </cell>
          <cell r="I7132">
            <v>79994</v>
          </cell>
          <cell r="J7132">
            <v>0</v>
          </cell>
          <cell r="K7132">
            <v>79994</v>
          </cell>
          <cell r="L7132">
            <v>0.22608491521504789</v>
          </cell>
          <cell r="M7132">
            <v>27.935742971887549</v>
          </cell>
        </row>
        <row r="7133">
          <cell r="A7133">
            <v>7131</v>
          </cell>
          <cell r="B7133">
            <v>21</v>
          </cell>
          <cell r="C7133">
            <v>136</v>
          </cell>
          <cell r="D7133" t="str">
            <v xml:space="preserve">HOLLISTON                    </v>
          </cell>
          <cell r="E7133">
            <v>6</v>
          </cell>
          <cell r="F7133" t="str">
            <v>Classroom and Specialist Teachers</v>
          </cell>
          <cell r="I7133">
            <v>13927072</v>
          </cell>
          <cell r="J7133">
            <v>1210094</v>
          </cell>
          <cell r="K7133">
            <v>15137166</v>
          </cell>
          <cell r="L7133">
            <v>42.781769779059751</v>
          </cell>
          <cell r="M7133">
            <v>5286.2462022001046</v>
          </cell>
        </row>
        <row r="7134">
          <cell r="A7134">
            <v>7132</v>
          </cell>
          <cell r="B7134">
            <v>22</v>
          </cell>
          <cell r="C7134">
            <v>136</v>
          </cell>
          <cell r="D7134" t="str">
            <v xml:space="preserve">HOLLISTON                    </v>
          </cell>
          <cell r="E7134">
            <v>0</v>
          </cell>
          <cell r="G7134">
            <v>8370</v>
          </cell>
          <cell r="H7134" t="str">
            <v>Teachers, Classroom (2305)</v>
          </cell>
          <cell r="I7134">
            <v>12393355</v>
          </cell>
          <cell r="J7134">
            <v>1065836</v>
          </cell>
          <cell r="K7134">
            <v>13459191</v>
          </cell>
          <cell r="L7134">
            <v>38.039353652750655</v>
          </cell>
          <cell r="M7134">
            <v>4700.2587742273445</v>
          </cell>
        </row>
        <row r="7135">
          <cell r="A7135">
            <v>7133</v>
          </cell>
          <cell r="B7135">
            <v>23</v>
          </cell>
          <cell r="C7135">
            <v>136</v>
          </cell>
          <cell r="D7135" t="str">
            <v xml:space="preserve">HOLLISTON                    </v>
          </cell>
          <cell r="E7135">
            <v>0</v>
          </cell>
          <cell r="G7135">
            <v>8375</v>
          </cell>
          <cell r="H7135" t="str">
            <v>Teachers, Specialists  (2310)</v>
          </cell>
          <cell r="I7135">
            <v>1533717</v>
          </cell>
          <cell r="J7135">
            <v>144258</v>
          </cell>
          <cell r="K7135">
            <v>1677975</v>
          </cell>
          <cell r="L7135">
            <v>4.7424161263090978</v>
          </cell>
          <cell r="M7135">
            <v>585.98742797276066</v>
          </cell>
        </row>
        <row r="7136">
          <cell r="A7136">
            <v>7134</v>
          </cell>
          <cell r="B7136">
            <v>24</v>
          </cell>
          <cell r="C7136">
            <v>136</v>
          </cell>
          <cell r="D7136" t="str">
            <v xml:space="preserve">HOLLISTON                    </v>
          </cell>
          <cell r="E7136">
            <v>7</v>
          </cell>
          <cell r="F7136" t="str">
            <v>Other Teaching Services</v>
          </cell>
          <cell r="I7136">
            <v>2555350</v>
          </cell>
          <cell r="J7136">
            <v>391632</v>
          </cell>
          <cell r="K7136">
            <v>2946982</v>
          </cell>
          <cell r="L7136">
            <v>8.3289768683935321</v>
          </cell>
          <cell r="M7136">
            <v>1029.1538327221931</v>
          </cell>
        </row>
        <row r="7137">
          <cell r="A7137">
            <v>7135</v>
          </cell>
          <cell r="B7137">
            <v>25</v>
          </cell>
          <cell r="C7137">
            <v>136</v>
          </cell>
          <cell r="D7137" t="str">
            <v xml:space="preserve">HOLLISTON                    </v>
          </cell>
          <cell r="E7137">
            <v>0</v>
          </cell>
          <cell r="G7137">
            <v>8385</v>
          </cell>
          <cell r="H7137" t="str">
            <v>Medical/ Therapeutic Services (2320)</v>
          </cell>
          <cell r="I7137">
            <v>769834</v>
          </cell>
          <cell r="J7137">
            <v>10788</v>
          </cell>
          <cell r="K7137">
            <v>780622</v>
          </cell>
          <cell r="L7137">
            <v>2.2062512024026941</v>
          </cell>
          <cell r="M7137">
            <v>272.61114021302603</v>
          </cell>
        </row>
        <row r="7138">
          <cell r="A7138">
            <v>7136</v>
          </cell>
          <cell r="B7138">
            <v>26</v>
          </cell>
          <cell r="C7138">
            <v>136</v>
          </cell>
          <cell r="D7138" t="str">
            <v xml:space="preserve">HOLLISTON                    </v>
          </cell>
          <cell r="E7138">
            <v>0</v>
          </cell>
          <cell r="G7138">
            <v>8390</v>
          </cell>
          <cell r="H7138" t="str">
            <v>Substitute Teachers (2325)</v>
          </cell>
          <cell r="I7138">
            <v>394149</v>
          </cell>
          <cell r="J7138">
            <v>0</v>
          </cell>
          <cell r="K7138">
            <v>394149</v>
          </cell>
          <cell r="L7138">
            <v>1.1139728385515903</v>
          </cell>
          <cell r="M7138">
            <v>137.64588789942377</v>
          </cell>
        </row>
        <row r="7139">
          <cell r="A7139">
            <v>7137</v>
          </cell>
          <cell r="B7139">
            <v>27</v>
          </cell>
          <cell r="C7139">
            <v>136</v>
          </cell>
          <cell r="D7139" t="str">
            <v xml:space="preserve">HOLLISTON                    </v>
          </cell>
          <cell r="E7139">
            <v>0</v>
          </cell>
          <cell r="G7139">
            <v>8395</v>
          </cell>
          <cell r="H7139" t="str">
            <v>Non-Clerical Paraprofs./Instructional Assistants (2330)</v>
          </cell>
          <cell r="I7139">
            <v>1173495</v>
          </cell>
          <cell r="J7139">
            <v>380844</v>
          </cell>
          <cell r="K7139">
            <v>1554339</v>
          </cell>
          <cell r="L7139">
            <v>4.392986986904547</v>
          </cell>
          <cell r="M7139">
            <v>542.81089575694079</v>
          </cell>
        </row>
        <row r="7140">
          <cell r="A7140">
            <v>7138</v>
          </cell>
          <cell r="B7140">
            <v>28</v>
          </cell>
          <cell r="C7140">
            <v>136</v>
          </cell>
          <cell r="D7140" t="str">
            <v xml:space="preserve">HOLLISTON                    </v>
          </cell>
          <cell r="E7140">
            <v>0</v>
          </cell>
          <cell r="G7140">
            <v>8400</v>
          </cell>
          <cell r="H7140" t="str">
            <v>Librarians and Media Center Directors (2340)</v>
          </cell>
          <cell r="I7140">
            <v>217872</v>
          </cell>
          <cell r="J7140">
            <v>0</v>
          </cell>
          <cell r="K7140">
            <v>217872</v>
          </cell>
          <cell r="L7140">
            <v>0.61576584053470151</v>
          </cell>
          <cell r="M7140">
            <v>76.085908852802518</v>
          </cell>
        </row>
        <row r="7141">
          <cell r="A7141">
            <v>7139</v>
          </cell>
          <cell r="B7141">
            <v>29</v>
          </cell>
          <cell r="C7141">
            <v>136</v>
          </cell>
          <cell r="D7141" t="str">
            <v xml:space="preserve">HOLLISTON                    </v>
          </cell>
          <cell r="E7141">
            <v>8</v>
          </cell>
          <cell r="F7141" t="str">
            <v>Professional Development</v>
          </cell>
          <cell r="I7141">
            <v>137286</v>
          </cell>
          <cell r="J7141">
            <v>48008</v>
          </cell>
          <cell r="K7141">
            <v>185294</v>
          </cell>
          <cell r="L7141">
            <v>0.52369150536111564</v>
          </cell>
          <cell r="M7141">
            <v>64.708922647110185</v>
          </cell>
        </row>
        <row r="7142">
          <cell r="A7142">
            <v>7140</v>
          </cell>
          <cell r="B7142">
            <v>30</v>
          </cell>
          <cell r="C7142">
            <v>136</v>
          </cell>
          <cell r="D7142" t="str">
            <v xml:space="preserve">HOLLISTON                    </v>
          </cell>
          <cell r="E7142">
            <v>0</v>
          </cell>
          <cell r="G7142">
            <v>8405</v>
          </cell>
          <cell r="H7142" t="str">
            <v>Professional Development Leadership (2351)</v>
          </cell>
          <cell r="I7142">
            <v>32849</v>
          </cell>
          <cell r="J7142">
            <v>0</v>
          </cell>
          <cell r="K7142">
            <v>32849</v>
          </cell>
          <cell r="L7142">
            <v>9.2840255267883948E-2</v>
          </cell>
          <cell r="M7142">
            <v>11.471625632966649</v>
          </cell>
        </row>
        <row r="7143">
          <cell r="A7143">
            <v>7141</v>
          </cell>
          <cell r="B7143">
            <v>31</v>
          </cell>
          <cell r="C7143">
            <v>136</v>
          </cell>
          <cell r="D7143" t="str">
            <v xml:space="preserve">HOLLISTON                    </v>
          </cell>
          <cell r="E7143">
            <v>0</v>
          </cell>
          <cell r="G7143">
            <v>8410</v>
          </cell>
          <cell r="H7143" t="str">
            <v>Teacher/Instructional Staff-Professional Days (2353)</v>
          </cell>
          <cell r="I7143">
            <v>3920</v>
          </cell>
          <cell r="J7143">
            <v>0</v>
          </cell>
          <cell r="K7143">
            <v>3920</v>
          </cell>
          <cell r="L7143">
            <v>1.1078991769920091E-2</v>
          </cell>
          <cell r="M7143">
            <v>1.3689540771782784</v>
          </cell>
        </row>
        <row r="7144">
          <cell r="A7144">
            <v>7142</v>
          </cell>
          <cell r="B7144">
            <v>32</v>
          </cell>
          <cell r="C7144">
            <v>136</v>
          </cell>
          <cell r="D7144" t="str">
            <v xml:space="preserve">HOLLISTON                    </v>
          </cell>
          <cell r="E7144">
            <v>0</v>
          </cell>
          <cell r="G7144">
            <v>8415</v>
          </cell>
          <cell r="H7144" t="str">
            <v>Substitutes for Instructional Staff at Prof. Dev. (2355)</v>
          </cell>
          <cell r="I7144">
            <v>0</v>
          </cell>
          <cell r="J7144">
            <v>0</v>
          </cell>
          <cell r="K7144">
            <v>0</v>
          </cell>
          <cell r="L7144">
            <v>0</v>
          </cell>
          <cell r="M7144">
            <v>0</v>
          </cell>
        </row>
        <row r="7145">
          <cell r="A7145">
            <v>7143</v>
          </cell>
          <cell r="B7145">
            <v>33</v>
          </cell>
          <cell r="C7145">
            <v>136</v>
          </cell>
          <cell r="D7145" t="str">
            <v xml:space="preserve">HOLLISTON                    </v>
          </cell>
          <cell r="E7145">
            <v>0</v>
          </cell>
          <cell r="G7145">
            <v>8420</v>
          </cell>
          <cell r="H7145" t="str">
            <v>Prof. Dev.  Stipends, Providers and Expenses (2357)</v>
          </cell>
          <cell r="I7145">
            <v>100517</v>
          </cell>
          <cell r="J7145">
            <v>48008</v>
          </cell>
          <cell r="K7145">
            <v>148525</v>
          </cell>
          <cell r="L7145">
            <v>0.41977225832331161</v>
          </cell>
          <cell r="M7145">
            <v>51.868342936965256</v>
          </cell>
        </row>
        <row r="7146">
          <cell r="A7146">
            <v>7144</v>
          </cell>
          <cell r="B7146">
            <v>34</v>
          </cell>
          <cell r="C7146">
            <v>136</v>
          </cell>
          <cell r="D7146" t="str">
            <v xml:space="preserve">HOLLISTON                    </v>
          </cell>
          <cell r="E7146">
            <v>9</v>
          </cell>
          <cell r="F7146" t="str">
            <v>Instructional Materials, Equipment and Technology</v>
          </cell>
          <cell r="I7146">
            <v>388212</v>
          </cell>
          <cell r="J7146">
            <v>36126</v>
          </cell>
          <cell r="K7146">
            <v>424338</v>
          </cell>
          <cell r="L7146">
            <v>1.1992952065470284</v>
          </cell>
          <cell r="M7146">
            <v>148.18858040859089</v>
          </cell>
        </row>
        <row r="7147">
          <cell r="A7147">
            <v>7145</v>
          </cell>
          <cell r="B7147">
            <v>35</v>
          </cell>
          <cell r="C7147">
            <v>136</v>
          </cell>
          <cell r="D7147" t="str">
            <v xml:space="preserve">HOLLISTON                    </v>
          </cell>
          <cell r="E7147">
            <v>0</v>
          </cell>
          <cell r="G7147">
            <v>8425</v>
          </cell>
          <cell r="H7147" t="str">
            <v>Textbooks &amp; Related Software/Media/Materials (2410)</v>
          </cell>
          <cell r="I7147">
            <v>54949</v>
          </cell>
          <cell r="J7147">
            <v>704</v>
          </cell>
          <cell r="K7147">
            <v>55653</v>
          </cell>
          <cell r="L7147">
            <v>0.15729059412534765</v>
          </cell>
          <cell r="M7147">
            <v>19.435306443163959</v>
          </cell>
        </row>
        <row r="7148">
          <cell r="A7148">
            <v>7146</v>
          </cell>
          <cell r="B7148">
            <v>36</v>
          </cell>
          <cell r="C7148">
            <v>136</v>
          </cell>
          <cell r="D7148" t="str">
            <v xml:space="preserve">HOLLISTON                    </v>
          </cell>
          <cell r="E7148">
            <v>0</v>
          </cell>
          <cell r="G7148">
            <v>8430</v>
          </cell>
          <cell r="H7148" t="str">
            <v>Other Instructional Materials (2415)</v>
          </cell>
          <cell r="I7148">
            <v>158070</v>
          </cell>
          <cell r="J7148">
            <v>19411</v>
          </cell>
          <cell r="K7148">
            <v>177481</v>
          </cell>
          <cell r="L7148">
            <v>0.50160983120336422</v>
          </cell>
          <cell r="M7148">
            <v>61.980443513183168</v>
          </cell>
        </row>
        <row r="7149">
          <cell r="A7149">
            <v>7147</v>
          </cell>
          <cell r="B7149">
            <v>37</v>
          </cell>
          <cell r="C7149">
            <v>136</v>
          </cell>
          <cell r="D7149" t="str">
            <v xml:space="preserve">HOLLISTON                    </v>
          </cell>
          <cell r="E7149">
            <v>0</v>
          </cell>
          <cell r="G7149">
            <v>8435</v>
          </cell>
          <cell r="H7149" t="str">
            <v>Instructional Equipment (2420)</v>
          </cell>
          <cell r="I7149">
            <v>8432</v>
          </cell>
          <cell r="J7149">
            <v>0</v>
          </cell>
          <cell r="K7149">
            <v>8432</v>
          </cell>
          <cell r="L7149">
            <v>2.383113739897097E-2</v>
          </cell>
          <cell r="M7149">
            <v>2.9446481578487864</v>
          </cell>
        </row>
        <row r="7150">
          <cell r="A7150">
            <v>7148</v>
          </cell>
          <cell r="B7150">
            <v>38</v>
          </cell>
          <cell r="C7150">
            <v>136</v>
          </cell>
          <cell r="D7150" t="str">
            <v xml:space="preserve">HOLLISTON                    </v>
          </cell>
          <cell r="E7150">
            <v>0</v>
          </cell>
          <cell r="G7150">
            <v>8440</v>
          </cell>
          <cell r="H7150" t="str">
            <v>General Supplies (2430)</v>
          </cell>
          <cell r="I7150">
            <v>84235</v>
          </cell>
          <cell r="J7150">
            <v>0</v>
          </cell>
          <cell r="K7150">
            <v>84235</v>
          </cell>
          <cell r="L7150">
            <v>0.23807114074980074</v>
          </cell>
          <cell r="M7150">
            <v>29.416797625283742</v>
          </cell>
        </row>
        <row r="7151">
          <cell r="A7151">
            <v>7149</v>
          </cell>
          <cell r="B7151">
            <v>39</v>
          </cell>
          <cell r="C7151">
            <v>136</v>
          </cell>
          <cell r="D7151" t="str">
            <v xml:space="preserve">HOLLISTON                    </v>
          </cell>
          <cell r="E7151">
            <v>0</v>
          </cell>
          <cell r="G7151">
            <v>8445</v>
          </cell>
          <cell r="H7151" t="str">
            <v>Other Instructional Services (2440)</v>
          </cell>
          <cell r="I7151">
            <v>17347</v>
          </cell>
          <cell r="J7151">
            <v>0</v>
          </cell>
          <cell r="K7151">
            <v>17347</v>
          </cell>
          <cell r="L7151">
            <v>4.9027364855307093E-2</v>
          </cell>
          <cell r="M7151">
            <v>6.0579710144927539</v>
          </cell>
        </row>
        <row r="7152">
          <cell r="A7152">
            <v>7150</v>
          </cell>
          <cell r="B7152">
            <v>40</v>
          </cell>
          <cell r="C7152">
            <v>136</v>
          </cell>
          <cell r="D7152" t="str">
            <v xml:space="preserve">HOLLISTON                    </v>
          </cell>
          <cell r="E7152">
            <v>0</v>
          </cell>
          <cell r="G7152">
            <v>8450</v>
          </cell>
          <cell r="H7152" t="str">
            <v>Classroom Instructional Technology (2451)</v>
          </cell>
          <cell r="I7152">
            <v>65179</v>
          </cell>
          <cell r="J7152">
            <v>15511</v>
          </cell>
          <cell r="K7152">
            <v>80690</v>
          </cell>
          <cell r="L7152">
            <v>0.22805200150889085</v>
          </cell>
          <cell r="M7152">
            <v>28.178802165182468</v>
          </cell>
        </row>
        <row r="7153">
          <cell r="A7153">
            <v>7151</v>
          </cell>
          <cell r="B7153">
            <v>41</v>
          </cell>
          <cell r="C7153">
            <v>136</v>
          </cell>
          <cell r="D7153" t="str">
            <v xml:space="preserve">HOLLISTON                    </v>
          </cell>
          <cell r="E7153">
            <v>0</v>
          </cell>
          <cell r="G7153">
            <v>8455</v>
          </cell>
          <cell r="H7153" t="str">
            <v>Other Instructional Hardware  (2453)</v>
          </cell>
          <cell r="I7153">
            <v>0</v>
          </cell>
          <cell r="J7153">
            <v>0</v>
          </cell>
          <cell r="K7153">
            <v>0</v>
          </cell>
          <cell r="L7153">
            <v>0</v>
          </cell>
          <cell r="M7153">
            <v>0</v>
          </cell>
        </row>
        <row r="7154">
          <cell r="A7154">
            <v>7152</v>
          </cell>
          <cell r="B7154">
            <v>42</v>
          </cell>
          <cell r="C7154">
            <v>136</v>
          </cell>
          <cell r="D7154" t="str">
            <v xml:space="preserve">HOLLISTON                    </v>
          </cell>
          <cell r="E7154">
            <v>0</v>
          </cell>
          <cell r="G7154">
            <v>8460</v>
          </cell>
          <cell r="H7154" t="str">
            <v>Instructional Software (2455)</v>
          </cell>
          <cell r="I7154">
            <v>0</v>
          </cell>
          <cell r="J7154">
            <v>500</v>
          </cell>
          <cell r="K7154">
            <v>500</v>
          </cell>
          <cell r="L7154">
            <v>1.4131367053469503E-3</v>
          </cell>
          <cell r="M7154">
            <v>0.17461148943600488</v>
          </cell>
        </row>
        <row r="7155">
          <cell r="A7155">
            <v>7153</v>
          </cell>
          <cell r="B7155">
            <v>43</v>
          </cell>
          <cell r="C7155">
            <v>136</v>
          </cell>
          <cell r="D7155" t="str">
            <v xml:space="preserve">HOLLISTON                    </v>
          </cell>
          <cell r="E7155">
            <v>10</v>
          </cell>
          <cell r="F7155" t="str">
            <v>Guidance, Counseling and Testing</v>
          </cell>
          <cell r="I7155">
            <v>1268903</v>
          </cell>
          <cell r="J7155">
            <v>55829</v>
          </cell>
          <cell r="K7155">
            <v>1324732</v>
          </cell>
          <cell r="L7155">
            <v>3.7440548278953525</v>
          </cell>
          <cell r="M7155">
            <v>462.62685524707524</v>
          </cell>
        </row>
        <row r="7156">
          <cell r="A7156">
            <v>7154</v>
          </cell>
          <cell r="B7156">
            <v>44</v>
          </cell>
          <cell r="C7156">
            <v>136</v>
          </cell>
          <cell r="D7156" t="str">
            <v xml:space="preserve">HOLLISTON                    </v>
          </cell>
          <cell r="E7156">
            <v>0</v>
          </cell>
          <cell r="G7156">
            <v>8465</v>
          </cell>
          <cell r="H7156" t="str">
            <v>Guidance and Adjustment Counselors (2710)</v>
          </cell>
          <cell r="I7156">
            <v>923341</v>
          </cell>
          <cell r="J7156">
            <v>0</v>
          </cell>
          <cell r="K7156">
            <v>923341</v>
          </cell>
          <cell r="L7156">
            <v>2.6096141173035168</v>
          </cell>
          <cell r="M7156">
            <v>322.45189453466037</v>
          </cell>
        </row>
        <row r="7157">
          <cell r="A7157">
            <v>7155</v>
          </cell>
          <cell r="B7157">
            <v>45</v>
          </cell>
          <cell r="C7157">
            <v>136</v>
          </cell>
          <cell r="D7157" t="str">
            <v xml:space="preserve">HOLLISTON                    </v>
          </cell>
          <cell r="E7157">
            <v>0</v>
          </cell>
          <cell r="G7157">
            <v>8470</v>
          </cell>
          <cell r="H7157" t="str">
            <v>Testing and Assessment (2720)</v>
          </cell>
          <cell r="I7157">
            <v>23821</v>
          </cell>
          <cell r="J7157">
            <v>55829</v>
          </cell>
          <cell r="K7157">
            <v>79650</v>
          </cell>
          <cell r="L7157">
            <v>0.22511267716176919</v>
          </cell>
          <cell r="M7157">
            <v>27.815610267155577</v>
          </cell>
        </row>
        <row r="7158">
          <cell r="A7158">
            <v>7156</v>
          </cell>
          <cell r="B7158">
            <v>46</v>
          </cell>
          <cell r="C7158">
            <v>136</v>
          </cell>
          <cell r="D7158" t="str">
            <v xml:space="preserve">HOLLISTON                    </v>
          </cell>
          <cell r="E7158">
            <v>0</v>
          </cell>
          <cell r="G7158">
            <v>8475</v>
          </cell>
          <cell r="H7158" t="str">
            <v>Psychological Services (2800)</v>
          </cell>
          <cell r="I7158">
            <v>321741</v>
          </cell>
          <cell r="J7158">
            <v>0</v>
          </cell>
          <cell r="K7158">
            <v>321741</v>
          </cell>
          <cell r="L7158">
            <v>0.9093280334300663</v>
          </cell>
          <cell r="M7158">
            <v>112.3593504452593</v>
          </cell>
        </row>
        <row r="7159">
          <cell r="A7159">
            <v>7157</v>
          </cell>
          <cell r="B7159">
            <v>47</v>
          </cell>
          <cell r="C7159">
            <v>136</v>
          </cell>
          <cell r="D7159" t="str">
            <v xml:space="preserve">HOLLISTON                    </v>
          </cell>
          <cell r="E7159">
            <v>11</v>
          </cell>
          <cell r="F7159" t="str">
            <v>Pupil Services</v>
          </cell>
          <cell r="I7159">
            <v>1494303</v>
          </cell>
          <cell r="J7159">
            <v>942276</v>
          </cell>
          <cell r="K7159">
            <v>2436579</v>
          </cell>
          <cell r="L7159">
            <v>6.8864384407551338</v>
          </cell>
          <cell r="M7159">
            <v>850.90937663698276</v>
          </cell>
        </row>
        <row r="7160">
          <cell r="A7160">
            <v>7158</v>
          </cell>
          <cell r="B7160">
            <v>48</v>
          </cell>
          <cell r="C7160">
            <v>136</v>
          </cell>
          <cell r="D7160" t="str">
            <v xml:space="preserve">HOLLISTON                    </v>
          </cell>
          <cell r="E7160">
            <v>0</v>
          </cell>
          <cell r="G7160">
            <v>8485</v>
          </cell>
          <cell r="H7160" t="str">
            <v>Attendance and Parent Liaison Services (3100)</v>
          </cell>
          <cell r="I7160">
            <v>1575</v>
          </cell>
          <cell r="J7160">
            <v>0</v>
          </cell>
          <cell r="K7160">
            <v>1575</v>
          </cell>
          <cell r="L7160">
            <v>4.4513806218428936E-3</v>
          </cell>
          <cell r="M7160">
            <v>0.55002619172341538</v>
          </cell>
        </row>
        <row r="7161">
          <cell r="A7161">
            <v>7159</v>
          </cell>
          <cell r="B7161">
            <v>49</v>
          </cell>
          <cell r="C7161">
            <v>136</v>
          </cell>
          <cell r="D7161" t="str">
            <v xml:space="preserve">HOLLISTON                    </v>
          </cell>
          <cell r="E7161">
            <v>0</v>
          </cell>
          <cell r="G7161">
            <v>8490</v>
          </cell>
          <cell r="H7161" t="str">
            <v>Medical/Health Services (3200)</v>
          </cell>
          <cell r="I7161">
            <v>315404</v>
          </cell>
          <cell r="J7161">
            <v>0</v>
          </cell>
          <cell r="K7161">
            <v>315404</v>
          </cell>
          <cell r="L7161">
            <v>0.89141793882649911</v>
          </cell>
          <cell r="M7161">
            <v>110.14632442814737</v>
          </cell>
        </row>
        <row r="7162">
          <cell r="A7162">
            <v>7160</v>
          </cell>
          <cell r="B7162">
            <v>50</v>
          </cell>
          <cell r="C7162">
            <v>136</v>
          </cell>
          <cell r="D7162" t="str">
            <v xml:space="preserve">HOLLISTON                    </v>
          </cell>
          <cell r="E7162">
            <v>0</v>
          </cell>
          <cell r="G7162">
            <v>8495</v>
          </cell>
          <cell r="H7162" t="str">
            <v>In-District Transportation (3300)</v>
          </cell>
          <cell r="I7162">
            <v>661958</v>
          </cell>
          <cell r="J7162">
            <v>228930</v>
          </cell>
          <cell r="K7162">
            <v>890888</v>
          </cell>
          <cell r="L7162">
            <v>2.517893066306268</v>
          </cell>
          <cell r="M7162">
            <v>311.11856120132705</v>
          </cell>
        </row>
        <row r="7163">
          <cell r="A7163">
            <v>7161</v>
          </cell>
          <cell r="B7163">
            <v>51</v>
          </cell>
          <cell r="C7163">
            <v>136</v>
          </cell>
          <cell r="D7163" t="str">
            <v xml:space="preserve">HOLLISTON                    </v>
          </cell>
          <cell r="E7163">
            <v>0</v>
          </cell>
          <cell r="G7163">
            <v>8500</v>
          </cell>
          <cell r="H7163" t="str">
            <v>Food Salaries and Other Expenses (3400)</v>
          </cell>
          <cell r="I7163">
            <v>0</v>
          </cell>
          <cell r="J7163">
            <v>500496</v>
          </cell>
          <cell r="K7163">
            <v>500496</v>
          </cell>
          <cell r="L7163">
            <v>1.4145385369586545</v>
          </cell>
          <cell r="M7163">
            <v>174.7847040335254</v>
          </cell>
        </row>
        <row r="7164">
          <cell r="A7164">
            <v>7162</v>
          </cell>
          <cell r="B7164">
            <v>52</v>
          </cell>
          <cell r="C7164">
            <v>136</v>
          </cell>
          <cell r="D7164" t="str">
            <v xml:space="preserve">HOLLISTON                    </v>
          </cell>
          <cell r="E7164">
            <v>0</v>
          </cell>
          <cell r="G7164">
            <v>8505</v>
          </cell>
          <cell r="H7164" t="str">
            <v>Athletics (3510)</v>
          </cell>
          <cell r="I7164">
            <v>331620</v>
          </cell>
          <cell r="J7164">
            <v>173265</v>
          </cell>
          <cell r="K7164">
            <v>504885</v>
          </cell>
          <cell r="L7164">
            <v>1.42694305095819</v>
          </cell>
          <cell r="M7164">
            <v>176.31744368779465</v>
          </cell>
        </row>
        <row r="7165">
          <cell r="A7165">
            <v>7163</v>
          </cell>
          <cell r="B7165">
            <v>53</v>
          </cell>
          <cell r="C7165">
            <v>136</v>
          </cell>
          <cell r="D7165" t="str">
            <v xml:space="preserve">HOLLISTON                    </v>
          </cell>
          <cell r="E7165">
            <v>0</v>
          </cell>
          <cell r="G7165">
            <v>8510</v>
          </cell>
          <cell r="H7165" t="str">
            <v>Other Student Body Activities (3520)</v>
          </cell>
          <cell r="I7165">
            <v>183746</v>
          </cell>
          <cell r="J7165">
            <v>39585</v>
          </cell>
          <cell r="K7165">
            <v>223331</v>
          </cell>
          <cell r="L7165">
            <v>0.63119446708367954</v>
          </cell>
          <cell r="M7165">
            <v>77.992317094464809</v>
          </cell>
        </row>
        <row r="7166">
          <cell r="A7166">
            <v>7164</v>
          </cell>
          <cell r="B7166">
            <v>54</v>
          </cell>
          <cell r="C7166">
            <v>136</v>
          </cell>
          <cell r="D7166" t="str">
            <v xml:space="preserve">HOLLISTON                    </v>
          </cell>
          <cell r="E7166">
            <v>0</v>
          </cell>
          <cell r="G7166">
            <v>8515</v>
          </cell>
          <cell r="H7166" t="str">
            <v>School Security  (3600)</v>
          </cell>
          <cell r="I7166">
            <v>0</v>
          </cell>
          <cell r="J7166">
            <v>0</v>
          </cell>
          <cell r="K7166">
            <v>0</v>
          </cell>
          <cell r="L7166">
            <v>0</v>
          </cell>
          <cell r="M7166">
            <v>0</v>
          </cell>
        </row>
        <row r="7167">
          <cell r="A7167">
            <v>7165</v>
          </cell>
          <cell r="B7167">
            <v>55</v>
          </cell>
          <cell r="C7167">
            <v>136</v>
          </cell>
          <cell r="D7167" t="str">
            <v xml:space="preserve">HOLLISTON                    </v>
          </cell>
          <cell r="E7167">
            <v>12</v>
          </cell>
          <cell r="F7167" t="str">
            <v>Operations and Maintenance</v>
          </cell>
          <cell r="I7167">
            <v>2606036</v>
          </cell>
          <cell r="J7167">
            <v>81339</v>
          </cell>
          <cell r="K7167">
            <v>2687375</v>
          </cell>
          <cell r="L7167">
            <v>7.5952565070635218</v>
          </cell>
          <cell r="M7167">
            <v>938.49310284616729</v>
          </cell>
        </row>
        <row r="7168">
          <cell r="A7168">
            <v>7166</v>
          </cell>
          <cell r="B7168">
            <v>56</v>
          </cell>
          <cell r="C7168">
            <v>136</v>
          </cell>
          <cell r="D7168" t="str">
            <v xml:space="preserve">HOLLISTON                    </v>
          </cell>
          <cell r="E7168">
            <v>0</v>
          </cell>
          <cell r="G7168">
            <v>8520</v>
          </cell>
          <cell r="H7168" t="str">
            <v>Custodial Services (4110)</v>
          </cell>
          <cell r="I7168">
            <v>955361</v>
          </cell>
          <cell r="J7168">
            <v>50981</v>
          </cell>
          <cell r="K7168">
            <v>1006342</v>
          </cell>
          <cell r="L7168">
            <v>2.8441976366645214</v>
          </cell>
          <cell r="M7168">
            <v>351.43775100401604</v>
          </cell>
        </row>
        <row r="7169">
          <cell r="A7169">
            <v>7167</v>
          </cell>
          <cell r="B7169">
            <v>57</v>
          </cell>
          <cell r="C7169">
            <v>136</v>
          </cell>
          <cell r="D7169" t="str">
            <v xml:space="preserve">HOLLISTON                    </v>
          </cell>
          <cell r="E7169">
            <v>0</v>
          </cell>
          <cell r="G7169">
            <v>8525</v>
          </cell>
          <cell r="H7169" t="str">
            <v>Heating of Buildings (4120)</v>
          </cell>
          <cell r="I7169">
            <v>306419</v>
          </cell>
          <cell r="J7169">
            <v>0</v>
          </cell>
          <cell r="K7169">
            <v>306419</v>
          </cell>
          <cell r="L7169">
            <v>0.86602387223141442</v>
          </cell>
          <cell r="M7169">
            <v>107.00855596298237</v>
          </cell>
        </row>
        <row r="7170">
          <cell r="A7170">
            <v>7168</v>
          </cell>
          <cell r="B7170">
            <v>58</v>
          </cell>
          <cell r="C7170">
            <v>136</v>
          </cell>
          <cell r="D7170" t="str">
            <v xml:space="preserve">HOLLISTON                    </v>
          </cell>
          <cell r="E7170">
            <v>0</v>
          </cell>
          <cell r="G7170">
            <v>8530</v>
          </cell>
          <cell r="H7170" t="str">
            <v>Utility Services (4130)</v>
          </cell>
          <cell r="I7170">
            <v>733514</v>
          </cell>
          <cell r="J7170">
            <v>30251</v>
          </cell>
          <cell r="K7170">
            <v>763765</v>
          </cell>
          <cell r="L7170">
            <v>2.1586087115186272</v>
          </cell>
          <cell r="M7170">
            <v>266.72428845818052</v>
          </cell>
        </row>
        <row r="7171">
          <cell r="A7171">
            <v>7169</v>
          </cell>
          <cell r="B7171">
            <v>59</v>
          </cell>
          <cell r="C7171">
            <v>136</v>
          </cell>
          <cell r="D7171" t="str">
            <v xml:space="preserve">HOLLISTON                    </v>
          </cell>
          <cell r="E7171">
            <v>0</v>
          </cell>
          <cell r="G7171">
            <v>8535</v>
          </cell>
          <cell r="H7171" t="str">
            <v>Maintenance of Grounds (4210)</v>
          </cell>
          <cell r="I7171">
            <v>131682</v>
          </cell>
          <cell r="J7171">
            <v>0</v>
          </cell>
          <cell r="K7171">
            <v>131682</v>
          </cell>
          <cell r="L7171">
            <v>0.37216933526699425</v>
          </cell>
          <cell r="M7171">
            <v>45.986380303823992</v>
          </cell>
        </row>
        <row r="7172">
          <cell r="A7172">
            <v>7170</v>
          </cell>
          <cell r="B7172">
            <v>60</v>
          </cell>
          <cell r="C7172">
            <v>136</v>
          </cell>
          <cell r="D7172" t="str">
            <v xml:space="preserve">HOLLISTON                    </v>
          </cell>
          <cell r="E7172">
            <v>0</v>
          </cell>
          <cell r="G7172">
            <v>8540</v>
          </cell>
          <cell r="H7172" t="str">
            <v>Maintenance of Buildings (4220)</v>
          </cell>
          <cell r="I7172">
            <v>383463</v>
          </cell>
          <cell r="J7172">
            <v>107</v>
          </cell>
          <cell r="K7172">
            <v>383570</v>
          </cell>
          <cell r="L7172">
            <v>1.0840736921398595</v>
          </cell>
          <cell r="M7172">
            <v>133.95145800593679</v>
          </cell>
        </row>
        <row r="7173">
          <cell r="A7173">
            <v>7171</v>
          </cell>
          <cell r="B7173">
            <v>61</v>
          </cell>
          <cell r="C7173">
            <v>136</v>
          </cell>
          <cell r="D7173" t="str">
            <v xml:space="preserve">HOLLISTON                    </v>
          </cell>
          <cell r="E7173">
            <v>0</v>
          </cell>
          <cell r="G7173">
            <v>8545</v>
          </cell>
          <cell r="H7173" t="str">
            <v>Building Security System (4225)</v>
          </cell>
          <cell r="I7173">
            <v>0</v>
          </cell>
          <cell r="J7173">
            <v>0</v>
          </cell>
          <cell r="K7173">
            <v>0</v>
          </cell>
          <cell r="L7173">
            <v>0</v>
          </cell>
          <cell r="M7173">
            <v>0</v>
          </cell>
        </row>
        <row r="7174">
          <cell r="A7174">
            <v>7172</v>
          </cell>
          <cell r="B7174">
            <v>62</v>
          </cell>
          <cell r="C7174">
            <v>136</v>
          </cell>
          <cell r="D7174" t="str">
            <v xml:space="preserve">HOLLISTON                    </v>
          </cell>
          <cell r="E7174">
            <v>0</v>
          </cell>
          <cell r="G7174">
            <v>8550</v>
          </cell>
          <cell r="H7174" t="str">
            <v>Maintenance of Equipment (4230)</v>
          </cell>
          <cell r="I7174">
            <v>87422</v>
          </cell>
          <cell r="J7174">
            <v>0</v>
          </cell>
          <cell r="K7174">
            <v>87422</v>
          </cell>
          <cell r="L7174">
            <v>0.2470784741096822</v>
          </cell>
          <cell r="M7174">
            <v>30.529771258948838</v>
          </cell>
        </row>
        <row r="7175">
          <cell r="A7175">
            <v>7173</v>
          </cell>
          <cell r="B7175">
            <v>63</v>
          </cell>
          <cell r="C7175">
            <v>136</v>
          </cell>
          <cell r="D7175" t="str">
            <v xml:space="preserve">HOLLISTON                    </v>
          </cell>
          <cell r="E7175">
            <v>0</v>
          </cell>
          <cell r="G7175">
            <v>8555</v>
          </cell>
          <cell r="H7175" t="str">
            <v xml:space="preserve">Extraordinary Maintenance (4300)   </v>
          </cell>
          <cell r="I7175">
            <v>0</v>
          </cell>
          <cell r="J7175">
            <v>0</v>
          </cell>
          <cell r="K7175">
            <v>0</v>
          </cell>
          <cell r="L7175">
            <v>0</v>
          </cell>
          <cell r="M7175">
            <v>0</v>
          </cell>
        </row>
        <row r="7176">
          <cell r="A7176">
            <v>7174</v>
          </cell>
          <cell r="B7176">
            <v>64</v>
          </cell>
          <cell r="C7176">
            <v>136</v>
          </cell>
          <cell r="D7176" t="str">
            <v xml:space="preserve">HOLLISTON                    </v>
          </cell>
          <cell r="E7176">
            <v>0</v>
          </cell>
          <cell r="G7176">
            <v>8560</v>
          </cell>
          <cell r="H7176" t="str">
            <v>Networking and Telecommunications (4400)</v>
          </cell>
          <cell r="I7176">
            <v>0</v>
          </cell>
          <cell r="J7176">
            <v>0</v>
          </cell>
          <cell r="K7176">
            <v>0</v>
          </cell>
          <cell r="L7176">
            <v>0</v>
          </cell>
          <cell r="M7176">
            <v>0</v>
          </cell>
        </row>
        <row r="7177">
          <cell r="A7177">
            <v>7175</v>
          </cell>
          <cell r="B7177">
            <v>65</v>
          </cell>
          <cell r="C7177">
            <v>136</v>
          </cell>
          <cell r="D7177" t="str">
            <v xml:space="preserve">HOLLISTON                    </v>
          </cell>
          <cell r="E7177">
            <v>0</v>
          </cell>
          <cell r="G7177">
            <v>8565</v>
          </cell>
          <cell r="H7177" t="str">
            <v>Technology Maintenance (4450)</v>
          </cell>
          <cell r="I7177">
            <v>8175</v>
          </cell>
          <cell r="J7177">
            <v>0</v>
          </cell>
          <cell r="K7177">
            <v>8175</v>
          </cell>
          <cell r="L7177">
            <v>2.3104785132422638E-2</v>
          </cell>
          <cell r="M7177">
            <v>2.8548978522786799</v>
          </cell>
        </row>
        <row r="7178">
          <cell r="A7178">
            <v>7176</v>
          </cell>
          <cell r="B7178">
            <v>66</v>
          </cell>
          <cell r="C7178">
            <v>136</v>
          </cell>
          <cell r="D7178" t="str">
            <v xml:space="preserve">HOLLISTON                    </v>
          </cell>
          <cell r="E7178">
            <v>13</v>
          </cell>
          <cell r="F7178" t="str">
            <v>Insurance, Retirement Programs and Other</v>
          </cell>
          <cell r="I7178">
            <v>3134941</v>
          </cell>
          <cell r="J7178">
            <v>335938</v>
          </cell>
          <cell r="K7178">
            <v>3470879</v>
          </cell>
          <cell r="L7178">
            <v>9.8096530294358359</v>
          </cell>
          <cell r="M7178">
            <v>1212.1107036843025</v>
          </cell>
        </row>
        <row r="7179">
          <cell r="A7179">
            <v>7177</v>
          </cell>
          <cell r="B7179">
            <v>67</v>
          </cell>
          <cell r="C7179">
            <v>136</v>
          </cell>
          <cell r="D7179" t="str">
            <v xml:space="preserve">HOLLISTON                    </v>
          </cell>
          <cell r="E7179">
            <v>0</v>
          </cell>
          <cell r="G7179">
            <v>8570</v>
          </cell>
          <cell r="H7179" t="str">
            <v>Employer Retirement Contributions (5100)</v>
          </cell>
          <cell r="I7179">
            <v>559315</v>
          </cell>
          <cell r="J7179">
            <v>171608</v>
          </cell>
          <cell r="K7179">
            <v>730923</v>
          </cell>
          <cell r="L7179">
            <v>2.0657882401646179</v>
          </cell>
          <cell r="M7179">
            <v>255.25510738606602</v>
          </cell>
        </row>
        <row r="7180">
          <cell r="A7180">
            <v>7178</v>
          </cell>
          <cell r="B7180">
            <v>68</v>
          </cell>
          <cell r="C7180">
            <v>136</v>
          </cell>
          <cell r="D7180" t="str">
            <v xml:space="preserve">HOLLISTON                    </v>
          </cell>
          <cell r="E7180">
            <v>0</v>
          </cell>
          <cell r="G7180">
            <v>8575</v>
          </cell>
          <cell r="H7180" t="str">
            <v>Insurance for Active Employees (5200)</v>
          </cell>
          <cell r="I7180">
            <v>1873731</v>
          </cell>
          <cell r="J7180">
            <v>164330</v>
          </cell>
          <cell r="K7180">
            <v>2038061</v>
          </cell>
          <cell r="L7180">
            <v>5.7601176136722216</v>
          </cell>
          <cell r="M7180">
            <v>711.73773354286709</v>
          </cell>
        </row>
        <row r="7181">
          <cell r="A7181">
            <v>7179</v>
          </cell>
          <cell r="B7181">
            <v>69</v>
          </cell>
          <cell r="C7181">
            <v>136</v>
          </cell>
          <cell r="D7181" t="str">
            <v xml:space="preserve">HOLLISTON                    </v>
          </cell>
          <cell r="E7181">
            <v>0</v>
          </cell>
          <cell r="G7181">
            <v>8580</v>
          </cell>
          <cell r="H7181" t="str">
            <v>Insurance for Retired School Employees (5250)</v>
          </cell>
          <cell r="I7181">
            <v>527206</v>
          </cell>
          <cell r="J7181">
            <v>0</v>
          </cell>
          <cell r="K7181">
            <v>527206</v>
          </cell>
          <cell r="L7181">
            <v>1.4900282997582885</v>
          </cell>
          <cell r="M7181">
            <v>184.11244979919678</v>
          </cell>
        </row>
        <row r="7182">
          <cell r="A7182">
            <v>7180</v>
          </cell>
          <cell r="B7182">
            <v>70</v>
          </cell>
          <cell r="C7182">
            <v>136</v>
          </cell>
          <cell r="D7182" t="str">
            <v xml:space="preserve">HOLLISTON                    </v>
          </cell>
          <cell r="E7182">
            <v>0</v>
          </cell>
          <cell r="G7182">
            <v>8585</v>
          </cell>
          <cell r="H7182" t="str">
            <v>Other Non-Employee Insurance (5260)</v>
          </cell>
          <cell r="I7182">
            <v>114747</v>
          </cell>
          <cell r="J7182">
            <v>0</v>
          </cell>
          <cell r="K7182">
            <v>114747</v>
          </cell>
          <cell r="L7182">
            <v>0.32430639505689302</v>
          </cell>
          <cell r="M7182">
            <v>40.072289156626503</v>
          </cell>
        </row>
        <row r="7183">
          <cell r="A7183">
            <v>7181</v>
          </cell>
          <cell r="B7183">
            <v>71</v>
          </cell>
          <cell r="C7183">
            <v>136</v>
          </cell>
          <cell r="D7183" t="str">
            <v xml:space="preserve">HOLLISTON                    </v>
          </cell>
          <cell r="E7183">
            <v>0</v>
          </cell>
          <cell r="G7183">
            <v>8590</v>
          </cell>
          <cell r="H7183" t="str">
            <v xml:space="preserve">Rental Lease of Equipment (5300)   </v>
          </cell>
          <cell r="I7183">
            <v>34044</v>
          </cell>
          <cell r="J7183">
            <v>0</v>
          </cell>
          <cell r="K7183">
            <v>34044</v>
          </cell>
          <cell r="L7183">
            <v>9.6217651993663153E-2</v>
          </cell>
          <cell r="M7183">
            <v>11.8889470927187</v>
          </cell>
        </row>
        <row r="7184">
          <cell r="A7184">
            <v>7182</v>
          </cell>
          <cell r="B7184">
            <v>72</v>
          </cell>
          <cell r="C7184">
            <v>136</v>
          </cell>
          <cell r="D7184" t="str">
            <v xml:space="preserve">HOLLISTON                    </v>
          </cell>
          <cell r="E7184">
            <v>0</v>
          </cell>
          <cell r="G7184">
            <v>8595</v>
          </cell>
          <cell r="H7184" t="str">
            <v>Rental Lease  of Buildings (5350)</v>
          </cell>
          <cell r="I7184">
            <v>0</v>
          </cell>
          <cell r="J7184">
            <v>0</v>
          </cell>
          <cell r="K7184">
            <v>0</v>
          </cell>
          <cell r="L7184">
            <v>0</v>
          </cell>
          <cell r="M7184">
            <v>0</v>
          </cell>
        </row>
        <row r="7185">
          <cell r="A7185">
            <v>7183</v>
          </cell>
          <cell r="B7185">
            <v>73</v>
          </cell>
          <cell r="C7185">
            <v>136</v>
          </cell>
          <cell r="D7185" t="str">
            <v xml:space="preserve">HOLLISTON                    </v>
          </cell>
          <cell r="E7185">
            <v>0</v>
          </cell>
          <cell r="G7185">
            <v>8600</v>
          </cell>
          <cell r="H7185" t="str">
            <v>Short Term Interest RAN's (5400)</v>
          </cell>
          <cell r="I7185">
            <v>0</v>
          </cell>
          <cell r="J7185">
            <v>0</v>
          </cell>
          <cell r="K7185">
            <v>0</v>
          </cell>
          <cell r="L7185">
            <v>0</v>
          </cell>
          <cell r="M7185">
            <v>0</v>
          </cell>
        </row>
        <row r="7186">
          <cell r="A7186">
            <v>7184</v>
          </cell>
          <cell r="B7186">
            <v>74</v>
          </cell>
          <cell r="C7186">
            <v>136</v>
          </cell>
          <cell r="D7186" t="str">
            <v xml:space="preserve">HOLLISTON                    </v>
          </cell>
          <cell r="E7186">
            <v>0</v>
          </cell>
          <cell r="G7186">
            <v>8610</v>
          </cell>
          <cell r="H7186" t="str">
            <v>Crossing Guards, Inspections, Bank Charges (5500)</v>
          </cell>
          <cell r="I7186">
            <v>25898</v>
          </cell>
          <cell r="J7186">
            <v>0</v>
          </cell>
          <cell r="K7186">
            <v>25898</v>
          </cell>
          <cell r="L7186">
            <v>7.3194828790150643E-2</v>
          </cell>
          <cell r="M7186">
            <v>9.0441767068273098</v>
          </cell>
        </row>
        <row r="7187">
          <cell r="A7187">
            <v>7185</v>
          </cell>
          <cell r="B7187">
            <v>75</v>
          </cell>
          <cell r="C7187">
            <v>136</v>
          </cell>
          <cell r="D7187" t="str">
            <v xml:space="preserve">HOLLISTON                    </v>
          </cell>
          <cell r="E7187">
            <v>14</v>
          </cell>
          <cell r="F7187" t="str">
            <v xml:space="preserve">Payments To Out-Of-District Schools </v>
          </cell>
          <cell r="I7187">
            <v>1849674</v>
          </cell>
          <cell r="J7187">
            <v>756393</v>
          </cell>
          <cell r="K7187">
            <v>2606067</v>
          </cell>
          <cell r="L7187">
            <v>7.3654578685868222</v>
          </cell>
          <cell r="M7187">
            <v>41170.09478672986</v>
          </cell>
        </row>
        <row r="7188">
          <cell r="A7188">
            <v>7186</v>
          </cell>
          <cell r="B7188">
            <v>76</v>
          </cell>
          <cell r="C7188">
            <v>136</v>
          </cell>
          <cell r="D7188" t="str">
            <v xml:space="preserve">HOLLISTON                    </v>
          </cell>
          <cell r="E7188">
            <v>15</v>
          </cell>
          <cell r="F7188" t="str">
            <v>Tuition To Other Schools (9000)</v>
          </cell>
          <cell r="G7188" t="str">
            <v xml:space="preserve"> </v>
          </cell>
          <cell r="I7188">
            <v>1636158</v>
          </cell>
          <cell r="J7188">
            <v>756393</v>
          </cell>
          <cell r="K7188">
            <v>2392551</v>
          </cell>
          <cell r="L7188">
            <v>6.7620032750291026</v>
          </cell>
          <cell r="M7188">
            <v>37797.014218009477</v>
          </cell>
        </row>
        <row r="7189">
          <cell r="A7189">
            <v>7187</v>
          </cell>
          <cell r="B7189">
            <v>77</v>
          </cell>
          <cell r="C7189">
            <v>136</v>
          </cell>
          <cell r="D7189" t="str">
            <v xml:space="preserve">HOLLISTON                    </v>
          </cell>
          <cell r="E7189">
            <v>16</v>
          </cell>
          <cell r="F7189" t="str">
            <v>Out-of-District Transportation (3300)</v>
          </cell>
          <cell r="I7189">
            <v>213516</v>
          </cell>
          <cell r="K7189">
            <v>213516</v>
          </cell>
          <cell r="L7189">
            <v>0.60345459355771891</v>
          </cell>
          <cell r="M7189">
            <v>3373.0805687203792</v>
          </cell>
        </row>
        <row r="7190">
          <cell r="A7190">
            <v>7188</v>
          </cell>
          <cell r="B7190">
            <v>78</v>
          </cell>
          <cell r="C7190">
            <v>136</v>
          </cell>
          <cell r="D7190" t="str">
            <v xml:space="preserve">HOLLISTON                    </v>
          </cell>
          <cell r="E7190">
            <v>17</v>
          </cell>
          <cell r="F7190" t="str">
            <v>TOTAL EXPENDITURES</v>
          </cell>
          <cell r="I7190">
            <v>31203292</v>
          </cell>
          <cell r="J7190">
            <v>4178989</v>
          </cell>
          <cell r="K7190">
            <v>35382281</v>
          </cell>
          <cell r="L7190">
            <v>99.999999999999986</v>
          </cell>
          <cell r="M7190">
            <v>12089.066899002322</v>
          </cell>
        </row>
        <row r="7191">
          <cell r="A7191">
            <v>7189</v>
          </cell>
          <cell r="B7191">
            <v>79</v>
          </cell>
          <cell r="C7191">
            <v>136</v>
          </cell>
          <cell r="D7191" t="str">
            <v xml:space="preserve">HOLLISTON                    </v>
          </cell>
          <cell r="E7191">
            <v>18</v>
          </cell>
          <cell r="F7191" t="str">
            <v>percentage of overall spending from the general fund</v>
          </cell>
          <cell r="I7191">
            <v>88.1890345057177</v>
          </cell>
        </row>
        <row r="7192">
          <cell r="A7192">
            <v>7190</v>
          </cell>
          <cell r="B7192">
            <v>1</v>
          </cell>
          <cell r="C7192">
            <v>137</v>
          </cell>
          <cell r="D7192" t="str">
            <v xml:space="preserve">HOLYOKE                      </v>
          </cell>
          <cell r="E7192">
            <v>1</v>
          </cell>
          <cell r="F7192" t="str">
            <v>In-District FTE Average Membership</v>
          </cell>
          <cell r="G7192" t="str">
            <v xml:space="preserve"> </v>
          </cell>
        </row>
        <row r="7193">
          <cell r="A7193">
            <v>7191</v>
          </cell>
          <cell r="B7193">
            <v>2</v>
          </cell>
          <cell r="C7193">
            <v>137</v>
          </cell>
          <cell r="D7193" t="str">
            <v xml:space="preserve">HOLYOKE                      </v>
          </cell>
          <cell r="E7193">
            <v>2</v>
          </cell>
          <cell r="F7193" t="str">
            <v>Out-of-District FTE Average Membership</v>
          </cell>
          <cell r="G7193" t="str">
            <v xml:space="preserve"> </v>
          </cell>
        </row>
        <row r="7194">
          <cell r="A7194">
            <v>7192</v>
          </cell>
          <cell r="B7194">
            <v>3</v>
          </cell>
          <cell r="C7194">
            <v>137</v>
          </cell>
          <cell r="D7194" t="str">
            <v xml:space="preserve">HOLYOKE                      </v>
          </cell>
          <cell r="E7194">
            <v>3</v>
          </cell>
          <cell r="F7194" t="str">
            <v>Total FTE Average Membership</v>
          </cell>
          <cell r="G7194" t="str">
            <v xml:space="preserve"> </v>
          </cell>
        </row>
        <row r="7195">
          <cell r="A7195">
            <v>7193</v>
          </cell>
          <cell r="B7195">
            <v>4</v>
          </cell>
          <cell r="C7195">
            <v>137</v>
          </cell>
          <cell r="D7195" t="str">
            <v xml:space="preserve">HOLYOKE                      </v>
          </cell>
          <cell r="E7195">
            <v>4</v>
          </cell>
          <cell r="F7195" t="str">
            <v>Administration</v>
          </cell>
          <cell r="G7195" t="str">
            <v xml:space="preserve"> </v>
          </cell>
          <cell r="I7195">
            <v>2691556</v>
          </cell>
          <cell r="J7195">
            <v>412462</v>
          </cell>
          <cell r="K7195">
            <v>3104018</v>
          </cell>
          <cell r="L7195">
            <v>2.9961274794271047</v>
          </cell>
          <cell r="M7195">
            <v>541.02417513464525</v>
          </cell>
        </row>
        <row r="7196">
          <cell r="A7196">
            <v>7194</v>
          </cell>
          <cell r="B7196">
            <v>5</v>
          </cell>
          <cell r="C7196">
            <v>137</v>
          </cell>
          <cell r="D7196" t="str">
            <v xml:space="preserve">HOLYOKE                      </v>
          </cell>
          <cell r="E7196">
            <v>0</v>
          </cell>
          <cell r="G7196">
            <v>8300</v>
          </cell>
          <cell r="H7196" t="str">
            <v>School Committee (1110)</v>
          </cell>
          <cell r="I7196">
            <v>102584</v>
          </cell>
          <cell r="J7196">
            <v>0</v>
          </cell>
          <cell r="K7196">
            <v>102584</v>
          </cell>
          <cell r="L7196">
            <v>9.9018350199499519E-2</v>
          </cell>
          <cell r="M7196">
            <v>17.880187544663865</v>
          </cell>
        </row>
        <row r="7197">
          <cell r="A7197">
            <v>7195</v>
          </cell>
          <cell r="B7197">
            <v>6</v>
          </cell>
          <cell r="C7197">
            <v>137</v>
          </cell>
          <cell r="D7197" t="str">
            <v xml:space="preserve">HOLYOKE                      </v>
          </cell>
          <cell r="E7197">
            <v>0</v>
          </cell>
          <cell r="G7197">
            <v>8305</v>
          </cell>
          <cell r="H7197" t="str">
            <v>Superintendent (1210)</v>
          </cell>
          <cell r="I7197">
            <v>237628</v>
          </cell>
          <cell r="J7197">
            <v>251212</v>
          </cell>
          <cell r="K7197">
            <v>488840</v>
          </cell>
          <cell r="L7197">
            <v>0.47184873188336729</v>
          </cell>
          <cell r="M7197">
            <v>85.203841528244993</v>
          </cell>
        </row>
        <row r="7198">
          <cell r="A7198">
            <v>7196</v>
          </cell>
          <cell r="B7198">
            <v>7</v>
          </cell>
          <cell r="C7198">
            <v>137</v>
          </cell>
          <cell r="D7198" t="str">
            <v xml:space="preserve">HOLYOKE                      </v>
          </cell>
          <cell r="E7198">
            <v>0</v>
          </cell>
          <cell r="G7198">
            <v>8310</v>
          </cell>
          <cell r="H7198" t="str">
            <v>Assistant Superintendents (1220)</v>
          </cell>
          <cell r="I7198">
            <v>160502</v>
          </cell>
          <cell r="J7198">
            <v>0</v>
          </cell>
          <cell r="K7198">
            <v>160502</v>
          </cell>
          <cell r="L7198">
            <v>0.1549232165222654</v>
          </cell>
          <cell r="M7198">
            <v>27.975179962700224</v>
          </cell>
        </row>
        <row r="7199">
          <cell r="A7199">
            <v>7197</v>
          </cell>
          <cell r="B7199">
            <v>8</v>
          </cell>
          <cell r="C7199">
            <v>137</v>
          </cell>
          <cell r="D7199" t="str">
            <v xml:space="preserve">HOLYOKE                      </v>
          </cell>
          <cell r="E7199">
            <v>0</v>
          </cell>
          <cell r="G7199">
            <v>8315</v>
          </cell>
          <cell r="H7199" t="str">
            <v>Other District-Wide Administration (1230)</v>
          </cell>
          <cell r="I7199">
            <v>270264</v>
          </cell>
          <cell r="J7199">
            <v>95626</v>
          </cell>
          <cell r="K7199">
            <v>365890</v>
          </cell>
          <cell r="L7199">
            <v>0.35317227008592844</v>
          </cell>
          <cell r="M7199">
            <v>63.773900615271991</v>
          </cell>
        </row>
        <row r="7200">
          <cell r="A7200">
            <v>7198</v>
          </cell>
          <cell r="B7200">
            <v>9</v>
          </cell>
          <cell r="C7200">
            <v>137</v>
          </cell>
          <cell r="D7200" t="str">
            <v xml:space="preserve">HOLYOKE                      </v>
          </cell>
          <cell r="E7200">
            <v>0</v>
          </cell>
          <cell r="G7200">
            <v>8320</v>
          </cell>
          <cell r="H7200" t="str">
            <v>Business and Finance (1410)</v>
          </cell>
          <cell r="I7200">
            <v>780713</v>
          </cell>
          <cell r="J7200">
            <v>49886</v>
          </cell>
          <cell r="K7200">
            <v>830599</v>
          </cell>
          <cell r="L7200">
            <v>0.80172875553062961</v>
          </cell>
          <cell r="M7200">
            <v>144.77175674969061</v>
          </cell>
        </row>
        <row r="7201">
          <cell r="A7201">
            <v>7199</v>
          </cell>
          <cell r="B7201">
            <v>10</v>
          </cell>
          <cell r="C7201">
            <v>137</v>
          </cell>
          <cell r="D7201" t="str">
            <v xml:space="preserve">HOLYOKE                      </v>
          </cell>
          <cell r="E7201">
            <v>0</v>
          </cell>
          <cell r="G7201">
            <v>8325</v>
          </cell>
          <cell r="H7201" t="str">
            <v>Human Resources and Benefits (1420)</v>
          </cell>
          <cell r="I7201">
            <v>309022</v>
          </cell>
          <cell r="J7201">
            <v>0</v>
          </cell>
          <cell r="K7201">
            <v>309022</v>
          </cell>
          <cell r="L7201">
            <v>0.29828090750360431</v>
          </cell>
          <cell r="M7201">
            <v>53.861921112718527</v>
          </cell>
        </row>
        <row r="7202">
          <cell r="A7202">
            <v>7200</v>
          </cell>
          <cell r="B7202">
            <v>11</v>
          </cell>
          <cell r="C7202">
            <v>137</v>
          </cell>
          <cell r="D7202" t="str">
            <v xml:space="preserve">HOLYOKE                      </v>
          </cell>
          <cell r="E7202">
            <v>0</v>
          </cell>
          <cell r="G7202">
            <v>8330</v>
          </cell>
          <cell r="H7202" t="str">
            <v>Legal Service For School Committee (1430)</v>
          </cell>
          <cell r="I7202">
            <v>82000</v>
          </cell>
          <cell r="J7202">
            <v>0</v>
          </cell>
          <cell r="K7202">
            <v>82000</v>
          </cell>
          <cell r="L7202">
            <v>7.914981592021135E-2</v>
          </cell>
          <cell r="M7202">
            <v>14.292437209140187</v>
          </cell>
        </row>
        <row r="7203">
          <cell r="A7203">
            <v>7201</v>
          </cell>
          <cell r="B7203">
            <v>12</v>
          </cell>
          <cell r="C7203">
            <v>137</v>
          </cell>
          <cell r="D7203" t="str">
            <v xml:space="preserve">HOLYOKE                      </v>
          </cell>
          <cell r="E7203">
            <v>0</v>
          </cell>
          <cell r="G7203">
            <v>8335</v>
          </cell>
          <cell r="H7203" t="str">
            <v>Legal Settlements (1435)</v>
          </cell>
          <cell r="I7203">
            <v>71587</v>
          </cell>
          <cell r="J7203">
            <v>0</v>
          </cell>
          <cell r="K7203">
            <v>71587</v>
          </cell>
          <cell r="L7203">
            <v>6.9098754540002069E-2</v>
          </cell>
          <cell r="M7203">
            <v>12.47747198159413</v>
          </cell>
        </row>
        <row r="7204">
          <cell r="A7204">
            <v>7202</v>
          </cell>
          <cell r="B7204">
            <v>13</v>
          </cell>
          <cell r="C7204">
            <v>137</v>
          </cell>
          <cell r="D7204" t="str">
            <v xml:space="preserve">HOLYOKE                      </v>
          </cell>
          <cell r="E7204">
            <v>0</v>
          </cell>
          <cell r="G7204">
            <v>8340</v>
          </cell>
          <cell r="H7204" t="str">
            <v>District-wide Information Mgmt and Tech (1450)</v>
          </cell>
          <cell r="I7204">
            <v>677256</v>
          </cell>
          <cell r="J7204">
            <v>15738</v>
          </cell>
          <cell r="K7204">
            <v>692994</v>
          </cell>
          <cell r="L7204">
            <v>0.66890667724159691</v>
          </cell>
          <cell r="M7204">
            <v>120.78747843062067</v>
          </cell>
        </row>
        <row r="7205">
          <cell r="A7205">
            <v>7203</v>
          </cell>
          <cell r="B7205">
            <v>14</v>
          </cell>
          <cell r="C7205">
            <v>137</v>
          </cell>
          <cell r="D7205" t="str">
            <v xml:space="preserve">HOLYOKE                      </v>
          </cell>
          <cell r="E7205">
            <v>5</v>
          </cell>
          <cell r="F7205" t="str">
            <v xml:space="preserve">Instructional Leadership </v>
          </cell>
          <cell r="I7205">
            <v>4930559</v>
          </cell>
          <cell r="J7205">
            <v>2042175</v>
          </cell>
          <cell r="K7205">
            <v>6972734</v>
          </cell>
          <cell r="L7205">
            <v>6.7303733239097436</v>
          </cell>
          <cell r="M7205">
            <v>1215.3336935492305</v>
          </cell>
        </row>
        <row r="7206">
          <cell r="A7206">
            <v>7204</v>
          </cell>
          <cell r="B7206">
            <v>15</v>
          </cell>
          <cell r="C7206">
            <v>137</v>
          </cell>
          <cell r="D7206" t="str">
            <v xml:space="preserve">HOLYOKE                      </v>
          </cell>
          <cell r="E7206">
            <v>0</v>
          </cell>
          <cell r="G7206">
            <v>8345</v>
          </cell>
          <cell r="H7206" t="str">
            <v>Curriculum Directors  (Supervisory) (2110)</v>
          </cell>
          <cell r="I7206">
            <v>640529</v>
          </cell>
          <cell r="J7206">
            <v>508107</v>
          </cell>
          <cell r="K7206">
            <v>1148636</v>
          </cell>
          <cell r="L7206">
            <v>1.1087113165771694</v>
          </cell>
          <cell r="M7206">
            <v>200.20497446534083</v>
          </cell>
        </row>
        <row r="7207">
          <cell r="A7207">
            <v>7205</v>
          </cell>
          <cell r="B7207">
            <v>16</v>
          </cell>
          <cell r="C7207">
            <v>137</v>
          </cell>
          <cell r="D7207" t="str">
            <v xml:space="preserve">HOLYOKE                      </v>
          </cell>
          <cell r="E7207">
            <v>0</v>
          </cell>
          <cell r="G7207">
            <v>8350</v>
          </cell>
          <cell r="H7207" t="str">
            <v>Department Heads  (Non-Supervisory) (2120)</v>
          </cell>
          <cell r="I7207">
            <v>92598</v>
          </cell>
          <cell r="J7207">
            <v>31569</v>
          </cell>
          <cell r="K7207">
            <v>124167</v>
          </cell>
          <cell r="L7207">
            <v>0.11985116089469369</v>
          </cell>
          <cell r="M7207">
            <v>21.64206159691841</v>
          </cell>
        </row>
        <row r="7208">
          <cell r="A7208">
            <v>7206</v>
          </cell>
          <cell r="B7208">
            <v>17</v>
          </cell>
          <cell r="C7208">
            <v>137</v>
          </cell>
          <cell r="D7208" t="str">
            <v xml:space="preserve">HOLYOKE                      </v>
          </cell>
          <cell r="E7208">
            <v>0</v>
          </cell>
          <cell r="G7208">
            <v>8355</v>
          </cell>
          <cell r="H7208" t="str">
            <v>School Leadership-Building (2210)</v>
          </cell>
          <cell r="I7208">
            <v>3201021</v>
          </cell>
          <cell r="J7208">
            <v>71954</v>
          </cell>
          <cell r="K7208">
            <v>3272975</v>
          </cell>
          <cell r="L7208">
            <v>3.1592118141640699</v>
          </cell>
          <cell r="M7208">
            <v>570.47304481201957</v>
          </cell>
        </row>
        <row r="7209">
          <cell r="A7209">
            <v>7207</v>
          </cell>
          <cell r="B7209">
            <v>18</v>
          </cell>
          <cell r="C7209">
            <v>137</v>
          </cell>
          <cell r="D7209" t="str">
            <v xml:space="preserve">HOLYOKE                      </v>
          </cell>
          <cell r="E7209">
            <v>0</v>
          </cell>
          <cell r="G7209">
            <v>8360</v>
          </cell>
          <cell r="H7209" t="str">
            <v>Curriculum Leaders/Dept Heads-Building Level (2220)</v>
          </cell>
          <cell r="I7209">
            <v>0</v>
          </cell>
          <cell r="J7209">
            <v>51726</v>
          </cell>
          <cell r="K7209">
            <v>51726</v>
          </cell>
          <cell r="L7209">
            <v>4.9928089979132347E-2</v>
          </cell>
          <cell r="M7209">
            <v>9.0157391107315288</v>
          </cell>
        </row>
        <row r="7210">
          <cell r="A7210">
            <v>7208</v>
          </cell>
          <cell r="B7210">
            <v>19</v>
          </cell>
          <cell r="C7210">
            <v>137</v>
          </cell>
          <cell r="D7210" t="str">
            <v xml:space="preserve">HOLYOKE                      </v>
          </cell>
          <cell r="E7210">
            <v>0</v>
          </cell>
          <cell r="G7210">
            <v>8365</v>
          </cell>
          <cell r="H7210" t="str">
            <v>Building Technology (2250)</v>
          </cell>
          <cell r="I7210">
            <v>0</v>
          </cell>
          <cell r="J7210">
            <v>0</v>
          </cell>
          <cell r="K7210">
            <v>0</v>
          </cell>
          <cell r="L7210">
            <v>0</v>
          </cell>
          <cell r="M7210">
            <v>0</v>
          </cell>
        </row>
        <row r="7211">
          <cell r="A7211">
            <v>7209</v>
          </cell>
          <cell r="B7211">
            <v>20</v>
          </cell>
          <cell r="C7211">
            <v>137</v>
          </cell>
          <cell r="D7211" t="str">
            <v xml:space="preserve">HOLYOKE                      </v>
          </cell>
          <cell r="E7211">
            <v>0</v>
          </cell>
          <cell r="G7211">
            <v>8380</v>
          </cell>
          <cell r="H7211" t="str">
            <v>Instructional Coordinators and Team Leaders (2315)</v>
          </cell>
          <cell r="I7211">
            <v>996411</v>
          </cell>
          <cell r="J7211">
            <v>1378819</v>
          </cell>
          <cell r="K7211">
            <v>2375230</v>
          </cell>
          <cell r="L7211">
            <v>2.292670942294678</v>
          </cell>
          <cell r="M7211">
            <v>413.99787356422007</v>
          </cell>
        </row>
        <row r="7212">
          <cell r="A7212">
            <v>7210</v>
          </cell>
          <cell r="B7212">
            <v>21</v>
          </cell>
          <cell r="C7212">
            <v>137</v>
          </cell>
          <cell r="D7212" t="str">
            <v xml:space="preserve">HOLYOKE                      </v>
          </cell>
          <cell r="E7212">
            <v>6</v>
          </cell>
          <cell r="F7212" t="str">
            <v>Classroom and Specialist Teachers</v>
          </cell>
          <cell r="I7212">
            <v>25815686</v>
          </cell>
          <cell r="J7212">
            <v>6249260</v>
          </cell>
          <cell r="K7212">
            <v>32064946</v>
          </cell>
          <cell r="L7212">
            <v>30.95042162672582</v>
          </cell>
          <cell r="M7212">
            <v>5588.8564307252536</v>
          </cell>
        </row>
        <row r="7213">
          <cell r="A7213">
            <v>7211</v>
          </cell>
          <cell r="B7213">
            <v>22</v>
          </cell>
          <cell r="C7213">
            <v>137</v>
          </cell>
          <cell r="D7213" t="str">
            <v xml:space="preserve">HOLYOKE                      </v>
          </cell>
          <cell r="E7213">
            <v>0</v>
          </cell>
          <cell r="G7213">
            <v>8370</v>
          </cell>
          <cell r="H7213" t="str">
            <v>Teachers, Classroom (2305)</v>
          </cell>
          <cell r="I7213">
            <v>23096629</v>
          </cell>
          <cell r="J7213">
            <v>575235</v>
          </cell>
          <cell r="K7213">
            <v>23671864</v>
          </cell>
          <cell r="L7213">
            <v>22.849069244978999</v>
          </cell>
          <cell r="M7213">
            <v>4125.9589005281232</v>
          </cell>
        </row>
        <row r="7214">
          <cell r="A7214">
            <v>7212</v>
          </cell>
          <cell r="B7214">
            <v>23</v>
          </cell>
          <cell r="C7214">
            <v>137</v>
          </cell>
          <cell r="D7214" t="str">
            <v xml:space="preserve">HOLYOKE                      </v>
          </cell>
          <cell r="E7214">
            <v>0</v>
          </cell>
          <cell r="G7214">
            <v>8375</v>
          </cell>
          <cell r="H7214" t="str">
            <v>Teachers, Specialists  (2310)</v>
          </cell>
          <cell r="I7214">
            <v>2719057</v>
          </cell>
          <cell r="J7214">
            <v>5674025</v>
          </cell>
          <cell r="K7214">
            <v>8393082</v>
          </cell>
          <cell r="L7214">
            <v>8.1013523817468212</v>
          </cell>
          <cell r="M7214">
            <v>1462.8975301971311</v>
          </cell>
        </row>
        <row r="7215">
          <cell r="A7215">
            <v>7213</v>
          </cell>
          <cell r="B7215">
            <v>24</v>
          </cell>
          <cell r="C7215">
            <v>137</v>
          </cell>
          <cell r="D7215" t="str">
            <v xml:space="preserve">HOLYOKE                      </v>
          </cell>
          <cell r="E7215">
            <v>7</v>
          </cell>
          <cell r="F7215" t="str">
            <v>Other Teaching Services</v>
          </cell>
          <cell r="I7215">
            <v>6561078</v>
          </cell>
          <cell r="J7215">
            <v>2087192</v>
          </cell>
          <cell r="K7215">
            <v>8648270</v>
          </cell>
          <cell r="L7215">
            <v>8.3476704698571496</v>
          </cell>
          <cell r="M7215">
            <v>1507.3762919840342</v>
          </cell>
        </row>
        <row r="7216">
          <cell r="A7216">
            <v>7214</v>
          </cell>
          <cell r="B7216">
            <v>25</v>
          </cell>
          <cell r="C7216">
            <v>137</v>
          </cell>
          <cell r="D7216" t="str">
            <v xml:space="preserve">HOLYOKE                      </v>
          </cell>
          <cell r="E7216">
            <v>0</v>
          </cell>
          <cell r="G7216">
            <v>8385</v>
          </cell>
          <cell r="H7216" t="str">
            <v>Medical/ Therapeutic Services (2320)</v>
          </cell>
          <cell r="I7216">
            <v>2322621</v>
          </cell>
          <cell r="J7216">
            <v>1047852</v>
          </cell>
          <cell r="K7216">
            <v>3370473</v>
          </cell>
          <cell r="L7216">
            <v>3.2533209452932015</v>
          </cell>
          <cell r="M7216">
            <v>587.46675265368731</v>
          </cell>
        </row>
        <row r="7217">
          <cell r="A7217">
            <v>7215</v>
          </cell>
          <cell r="B7217">
            <v>26</v>
          </cell>
          <cell r="C7217">
            <v>137</v>
          </cell>
          <cell r="D7217" t="str">
            <v xml:space="preserve">HOLYOKE                      </v>
          </cell>
          <cell r="E7217">
            <v>0</v>
          </cell>
          <cell r="G7217">
            <v>8390</v>
          </cell>
          <cell r="H7217" t="str">
            <v>Substitute Teachers (2325)</v>
          </cell>
          <cell r="I7217">
            <v>889907</v>
          </cell>
          <cell r="J7217">
            <v>0</v>
          </cell>
          <cell r="K7217">
            <v>889907</v>
          </cell>
          <cell r="L7217">
            <v>0.85897530775740882</v>
          </cell>
          <cell r="M7217">
            <v>155.10902340822338</v>
          </cell>
        </row>
        <row r="7218">
          <cell r="A7218">
            <v>7216</v>
          </cell>
          <cell r="B7218">
            <v>27</v>
          </cell>
          <cell r="C7218">
            <v>137</v>
          </cell>
          <cell r="D7218" t="str">
            <v xml:space="preserve">HOLYOKE                      </v>
          </cell>
          <cell r="E7218">
            <v>0</v>
          </cell>
          <cell r="G7218">
            <v>8395</v>
          </cell>
          <cell r="H7218" t="str">
            <v>Non-Clerical Paraprofs./Instructional Assistants (2330)</v>
          </cell>
          <cell r="I7218">
            <v>3283212</v>
          </cell>
          <cell r="J7218">
            <v>563840</v>
          </cell>
          <cell r="K7218">
            <v>3847052</v>
          </cell>
          <cell r="L7218">
            <v>3.7133348492131817</v>
          </cell>
          <cell r="M7218">
            <v>670.53352622313628</v>
          </cell>
        </row>
        <row r="7219">
          <cell r="A7219">
            <v>7217</v>
          </cell>
          <cell r="B7219">
            <v>28</v>
          </cell>
          <cell r="C7219">
            <v>137</v>
          </cell>
          <cell r="D7219" t="str">
            <v xml:space="preserve">HOLYOKE                      </v>
          </cell>
          <cell r="E7219">
            <v>0</v>
          </cell>
          <cell r="G7219">
            <v>8400</v>
          </cell>
          <cell r="H7219" t="str">
            <v>Librarians and Media Center Directors (2340)</v>
          </cell>
          <cell r="I7219">
            <v>65338</v>
          </cell>
          <cell r="J7219">
            <v>475500</v>
          </cell>
          <cell r="K7219">
            <v>540838</v>
          </cell>
          <cell r="L7219">
            <v>0.5220393675933569</v>
          </cell>
          <cell r="M7219">
            <v>94.266989698987331</v>
          </cell>
        </row>
        <row r="7220">
          <cell r="A7220">
            <v>7218</v>
          </cell>
          <cell r="B7220">
            <v>29</v>
          </cell>
          <cell r="C7220">
            <v>137</v>
          </cell>
          <cell r="D7220" t="str">
            <v xml:space="preserve">HOLYOKE                      </v>
          </cell>
          <cell r="E7220">
            <v>8</v>
          </cell>
          <cell r="F7220" t="str">
            <v>Professional Development</v>
          </cell>
          <cell r="I7220">
            <v>78733</v>
          </cell>
          <cell r="J7220">
            <v>798631</v>
          </cell>
          <cell r="K7220">
            <v>877364</v>
          </cell>
          <cell r="L7220">
            <v>0.84686828164658912</v>
          </cell>
          <cell r="M7220">
            <v>152.92280340926916</v>
          </cell>
        </row>
        <row r="7221">
          <cell r="A7221">
            <v>7219</v>
          </cell>
          <cell r="B7221">
            <v>30</v>
          </cell>
          <cell r="C7221">
            <v>137</v>
          </cell>
          <cell r="D7221" t="str">
            <v xml:space="preserve">HOLYOKE                      </v>
          </cell>
          <cell r="E7221">
            <v>0</v>
          </cell>
          <cell r="G7221">
            <v>8405</v>
          </cell>
          <cell r="H7221" t="str">
            <v>Professional Development Leadership (2351)</v>
          </cell>
          <cell r="I7221">
            <v>0</v>
          </cell>
          <cell r="J7221">
            <v>47476</v>
          </cell>
          <cell r="K7221">
            <v>47476</v>
          </cell>
          <cell r="L7221">
            <v>4.5825812934487245E-2</v>
          </cell>
          <cell r="M7221">
            <v>8.2749725480626779</v>
          </cell>
        </row>
        <row r="7222">
          <cell r="A7222">
            <v>7220</v>
          </cell>
          <cell r="B7222">
            <v>31</v>
          </cell>
          <cell r="C7222">
            <v>137</v>
          </cell>
          <cell r="D7222" t="str">
            <v xml:space="preserve">HOLYOKE                      </v>
          </cell>
          <cell r="E7222">
            <v>0</v>
          </cell>
          <cell r="G7222">
            <v>8410</v>
          </cell>
          <cell r="H7222" t="str">
            <v>Teacher/Instructional Staff-Professional Days (2353)</v>
          </cell>
          <cell r="I7222">
            <v>0</v>
          </cell>
          <cell r="J7222">
            <v>0</v>
          </cell>
          <cell r="K7222">
            <v>0</v>
          </cell>
          <cell r="L7222">
            <v>0</v>
          </cell>
          <cell r="M7222">
            <v>0</v>
          </cell>
        </row>
        <row r="7223">
          <cell r="A7223">
            <v>7221</v>
          </cell>
          <cell r="B7223">
            <v>32</v>
          </cell>
          <cell r="C7223">
            <v>137</v>
          </cell>
          <cell r="D7223" t="str">
            <v xml:space="preserve">HOLYOKE                      </v>
          </cell>
          <cell r="E7223">
            <v>0</v>
          </cell>
          <cell r="G7223">
            <v>8415</v>
          </cell>
          <cell r="H7223" t="str">
            <v>Substitutes for Instructional Staff at Prof. Dev. (2355)</v>
          </cell>
          <cell r="I7223">
            <v>0</v>
          </cell>
          <cell r="J7223">
            <v>0</v>
          </cell>
          <cell r="K7223">
            <v>0</v>
          </cell>
          <cell r="L7223">
            <v>0</v>
          </cell>
          <cell r="M7223">
            <v>0</v>
          </cell>
        </row>
        <row r="7224">
          <cell r="A7224">
            <v>7222</v>
          </cell>
          <cell r="B7224">
            <v>33</v>
          </cell>
          <cell r="C7224">
            <v>137</v>
          </cell>
          <cell r="D7224" t="str">
            <v xml:space="preserve">HOLYOKE                      </v>
          </cell>
          <cell r="E7224">
            <v>0</v>
          </cell>
          <cell r="G7224">
            <v>8420</v>
          </cell>
          <cell r="H7224" t="str">
            <v>Prof. Dev.  Stipends, Providers and Expenses (2357)</v>
          </cell>
          <cell r="I7224">
            <v>78733</v>
          </cell>
          <cell r="J7224">
            <v>751155</v>
          </cell>
          <cell r="K7224">
            <v>829888</v>
          </cell>
          <cell r="L7224">
            <v>0.80104246871210194</v>
          </cell>
          <cell r="M7224">
            <v>144.64783086120647</v>
          </cell>
        </row>
        <row r="7225">
          <cell r="A7225">
            <v>7223</v>
          </cell>
          <cell r="B7225">
            <v>34</v>
          </cell>
          <cell r="C7225">
            <v>137</v>
          </cell>
          <cell r="D7225" t="str">
            <v xml:space="preserve">HOLYOKE                      </v>
          </cell>
          <cell r="E7225">
            <v>9</v>
          </cell>
          <cell r="F7225" t="str">
            <v>Instructional Materials, Equipment and Technology</v>
          </cell>
          <cell r="I7225">
            <v>1903043</v>
          </cell>
          <cell r="J7225">
            <v>3259311</v>
          </cell>
          <cell r="K7225">
            <v>5162354</v>
          </cell>
          <cell r="L7225">
            <v>4.9829191318898385</v>
          </cell>
          <cell r="M7225">
            <v>899.78805361406933</v>
          </cell>
        </row>
        <row r="7226">
          <cell r="A7226">
            <v>7224</v>
          </cell>
          <cell r="B7226">
            <v>35</v>
          </cell>
          <cell r="C7226">
            <v>137</v>
          </cell>
          <cell r="D7226" t="str">
            <v xml:space="preserve">HOLYOKE                      </v>
          </cell>
          <cell r="E7226">
            <v>0</v>
          </cell>
          <cell r="G7226">
            <v>8425</v>
          </cell>
          <cell r="H7226" t="str">
            <v>Textbooks &amp; Related Software/Media/Materials (2410)</v>
          </cell>
          <cell r="I7226">
            <v>475942</v>
          </cell>
          <cell r="J7226">
            <v>165002</v>
          </cell>
          <cell r="K7226">
            <v>640944</v>
          </cell>
          <cell r="L7226">
            <v>0.61866584896541399</v>
          </cell>
          <cell r="M7226">
            <v>111.71526676311156</v>
          </cell>
        </row>
        <row r="7227">
          <cell r="A7227">
            <v>7225</v>
          </cell>
          <cell r="B7227">
            <v>36</v>
          </cell>
          <cell r="C7227">
            <v>137</v>
          </cell>
          <cell r="D7227" t="str">
            <v xml:space="preserve">HOLYOKE                      </v>
          </cell>
          <cell r="E7227">
            <v>0</v>
          </cell>
          <cell r="G7227">
            <v>8430</v>
          </cell>
          <cell r="H7227" t="str">
            <v>Other Instructional Materials (2415)</v>
          </cell>
          <cell r="I7227">
            <v>39626</v>
          </cell>
          <cell r="J7227">
            <v>1323079</v>
          </cell>
          <cell r="K7227">
            <v>1362705</v>
          </cell>
          <cell r="L7227">
            <v>1.3153396329701414</v>
          </cell>
          <cell r="M7227">
            <v>237.51677618391926</v>
          </cell>
        </row>
        <row r="7228">
          <cell r="A7228">
            <v>7226</v>
          </cell>
          <cell r="B7228">
            <v>37</v>
          </cell>
          <cell r="C7228">
            <v>137</v>
          </cell>
          <cell r="D7228" t="str">
            <v xml:space="preserve">HOLYOKE                      </v>
          </cell>
          <cell r="E7228">
            <v>0</v>
          </cell>
          <cell r="G7228">
            <v>8435</v>
          </cell>
          <cell r="H7228" t="str">
            <v>Instructional Equipment (2420)</v>
          </cell>
          <cell r="I7228">
            <v>10010</v>
          </cell>
          <cell r="J7228">
            <v>135261</v>
          </cell>
          <cell r="K7228">
            <v>145271</v>
          </cell>
          <cell r="L7228">
            <v>0.14022162083591491</v>
          </cell>
          <cell r="M7228">
            <v>25.320446900109808</v>
          </cell>
        </row>
        <row r="7229">
          <cell r="A7229">
            <v>7227</v>
          </cell>
          <cell r="B7229">
            <v>38</v>
          </cell>
          <cell r="C7229">
            <v>137</v>
          </cell>
          <cell r="D7229" t="str">
            <v xml:space="preserve">HOLYOKE                      </v>
          </cell>
          <cell r="E7229">
            <v>0</v>
          </cell>
          <cell r="G7229">
            <v>8440</v>
          </cell>
          <cell r="H7229" t="str">
            <v>General Supplies (2430)</v>
          </cell>
          <cell r="I7229">
            <v>6846</v>
          </cell>
          <cell r="J7229">
            <v>95540</v>
          </cell>
          <cell r="K7229">
            <v>102386</v>
          </cell>
          <cell r="L7229">
            <v>9.8827232351301947E-2</v>
          </cell>
          <cell r="M7229">
            <v>17.845676537744236</v>
          </cell>
        </row>
        <row r="7230">
          <cell r="A7230">
            <v>7228</v>
          </cell>
          <cell r="B7230">
            <v>39</v>
          </cell>
          <cell r="C7230">
            <v>137</v>
          </cell>
          <cell r="D7230" t="str">
            <v xml:space="preserve">HOLYOKE                      </v>
          </cell>
          <cell r="E7230">
            <v>0</v>
          </cell>
          <cell r="G7230">
            <v>8445</v>
          </cell>
          <cell r="H7230" t="str">
            <v>Other Instructional Services (2440)</v>
          </cell>
          <cell r="I7230">
            <v>909623</v>
          </cell>
          <cell r="J7230">
            <v>830080</v>
          </cell>
          <cell r="K7230">
            <v>1739703</v>
          </cell>
          <cell r="L7230">
            <v>1.679233807388286</v>
          </cell>
          <cell r="M7230">
            <v>303.22677914698551</v>
          </cell>
        </row>
        <row r="7231">
          <cell r="A7231">
            <v>7229</v>
          </cell>
          <cell r="B7231">
            <v>40</v>
          </cell>
          <cell r="C7231">
            <v>137</v>
          </cell>
          <cell r="D7231" t="str">
            <v xml:space="preserve">HOLYOKE                      </v>
          </cell>
          <cell r="E7231">
            <v>0</v>
          </cell>
          <cell r="G7231">
            <v>8450</v>
          </cell>
          <cell r="H7231" t="str">
            <v>Classroom Instructional Technology (2451)</v>
          </cell>
          <cell r="I7231">
            <v>2236</v>
          </cell>
          <cell r="J7231">
            <v>573409</v>
          </cell>
          <cell r="K7231">
            <v>575645</v>
          </cell>
          <cell r="L7231">
            <v>0.55563653396817148</v>
          </cell>
          <cell r="M7231">
            <v>100.33378069823785</v>
          </cell>
        </row>
        <row r="7232">
          <cell r="A7232">
            <v>7230</v>
          </cell>
          <cell r="B7232">
            <v>41</v>
          </cell>
          <cell r="C7232">
            <v>137</v>
          </cell>
          <cell r="D7232" t="str">
            <v xml:space="preserve">HOLYOKE                      </v>
          </cell>
          <cell r="E7232">
            <v>0</v>
          </cell>
          <cell r="G7232">
            <v>8455</v>
          </cell>
          <cell r="H7232" t="str">
            <v>Other Instructional Hardware  (2453)</v>
          </cell>
          <cell r="I7232">
            <v>344898</v>
          </cell>
          <cell r="J7232">
            <v>91023</v>
          </cell>
          <cell r="K7232">
            <v>435921</v>
          </cell>
          <cell r="L7232">
            <v>0.42076910860676159</v>
          </cell>
          <cell r="M7232">
            <v>75.980164885921951</v>
          </cell>
        </row>
        <row r="7233">
          <cell r="A7233">
            <v>7231</v>
          </cell>
          <cell r="B7233">
            <v>42</v>
          </cell>
          <cell r="C7233">
            <v>137</v>
          </cell>
          <cell r="D7233" t="str">
            <v xml:space="preserve">HOLYOKE                      </v>
          </cell>
          <cell r="E7233">
            <v>0</v>
          </cell>
          <cell r="G7233">
            <v>8460</v>
          </cell>
          <cell r="H7233" t="str">
            <v>Instructional Software (2455)</v>
          </cell>
          <cell r="I7233">
            <v>113862</v>
          </cell>
          <cell r="J7233">
            <v>45917</v>
          </cell>
          <cell r="K7233">
            <v>159779</v>
          </cell>
          <cell r="L7233">
            <v>0.15422534680384695</v>
          </cell>
          <cell r="M7233">
            <v>27.849162498039146</v>
          </cell>
        </row>
        <row r="7234">
          <cell r="A7234">
            <v>7232</v>
          </cell>
          <cell r="B7234">
            <v>43</v>
          </cell>
          <cell r="C7234">
            <v>137</v>
          </cell>
          <cell r="D7234" t="str">
            <v xml:space="preserve">HOLYOKE                      </v>
          </cell>
          <cell r="E7234">
            <v>10</v>
          </cell>
          <cell r="F7234" t="str">
            <v>Guidance, Counseling and Testing</v>
          </cell>
          <cell r="I7234">
            <v>1909485</v>
          </cell>
          <cell r="J7234">
            <v>421586</v>
          </cell>
          <cell r="K7234">
            <v>2331071</v>
          </cell>
          <cell r="L7234">
            <v>2.250046835938329</v>
          </cell>
          <cell r="M7234">
            <v>406.3010475310686</v>
          </cell>
        </row>
        <row r="7235">
          <cell r="A7235">
            <v>7233</v>
          </cell>
          <cell r="B7235">
            <v>44</v>
          </cell>
          <cell r="C7235">
            <v>137</v>
          </cell>
          <cell r="D7235" t="str">
            <v xml:space="preserve">HOLYOKE                      </v>
          </cell>
          <cell r="E7235">
            <v>0</v>
          </cell>
          <cell r="G7235">
            <v>8465</v>
          </cell>
          <cell r="H7235" t="str">
            <v>Guidance and Adjustment Counselors (2710)</v>
          </cell>
          <cell r="I7235">
            <v>1423075</v>
          </cell>
          <cell r="J7235">
            <v>381986</v>
          </cell>
          <cell r="K7235">
            <v>1805061</v>
          </cell>
          <cell r="L7235">
            <v>1.7423200716433247</v>
          </cell>
          <cell r="M7235">
            <v>314.61854879472924</v>
          </cell>
        </row>
        <row r="7236">
          <cell r="A7236">
            <v>7234</v>
          </cell>
          <cell r="B7236">
            <v>45</v>
          </cell>
          <cell r="C7236">
            <v>137</v>
          </cell>
          <cell r="D7236" t="str">
            <v xml:space="preserve">HOLYOKE                      </v>
          </cell>
          <cell r="E7236">
            <v>0</v>
          </cell>
          <cell r="G7236">
            <v>8470</v>
          </cell>
          <cell r="H7236" t="str">
            <v>Testing and Assessment (2720)</v>
          </cell>
          <cell r="I7236">
            <v>159429</v>
          </cell>
          <cell r="J7236">
            <v>0</v>
          </cell>
          <cell r="K7236">
            <v>159429</v>
          </cell>
          <cell r="L7236">
            <v>0.1538875122236997</v>
          </cell>
          <cell r="M7236">
            <v>27.788158192878182</v>
          </cell>
        </row>
        <row r="7237">
          <cell r="A7237">
            <v>7235</v>
          </cell>
          <cell r="B7237">
            <v>46</v>
          </cell>
          <cell r="C7237">
            <v>137</v>
          </cell>
          <cell r="D7237" t="str">
            <v xml:space="preserve">HOLYOKE                      </v>
          </cell>
          <cell r="E7237">
            <v>0</v>
          </cell>
          <cell r="G7237">
            <v>8475</v>
          </cell>
          <cell r="H7237" t="str">
            <v>Psychological Services (2800)</v>
          </cell>
          <cell r="I7237">
            <v>326981</v>
          </cell>
          <cell r="J7237">
            <v>39600</v>
          </cell>
          <cell r="K7237">
            <v>366581</v>
          </cell>
          <cell r="L7237">
            <v>0.35383925207130484</v>
          </cell>
          <cell r="M7237">
            <v>63.894340543461205</v>
          </cell>
        </row>
        <row r="7238">
          <cell r="A7238">
            <v>7236</v>
          </cell>
          <cell r="B7238">
            <v>47</v>
          </cell>
          <cell r="C7238">
            <v>137</v>
          </cell>
          <cell r="D7238" t="str">
            <v xml:space="preserve">HOLYOKE                      </v>
          </cell>
          <cell r="E7238">
            <v>11</v>
          </cell>
          <cell r="F7238" t="str">
            <v>Pupil Services</v>
          </cell>
          <cell r="I7238">
            <v>5764746.6200000001</v>
          </cell>
          <cell r="J7238">
            <v>4063773</v>
          </cell>
          <cell r="K7238">
            <v>9828519.620000001</v>
          </cell>
          <cell r="L7238">
            <v>9.4868965694047027</v>
          </cell>
          <cell r="M7238">
            <v>1713.0914576542975</v>
          </cell>
        </row>
        <row r="7239">
          <cell r="A7239">
            <v>7237</v>
          </cell>
          <cell r="B7239">
            <v>48</v>
          </cell>
          <cell r="C7239">
            <v>137</v>
          </cell>
          <cell r="D7239" t="str">
            <v xml:space="preserve">HOLYOKE                      </v>
          </cell>
          <cell r="E7239">
            <v>0</v>
          </cell>
          <cell r="G7239">
            <v>8485</v>
          </cell>
          <cell r="H7239" t="str">
            <v>Attendance and Parent Liaison Services (3100)</v>
          </cell>
          <cell r="I7239">
            <v>577503</v>
          </cell>
          <cell r="J7239">
            <v>282319</v>
          </cell>
          <cell r="K7239">
            <v>859822</v>
          </cell>
          <cell r="L7239">
            <v>0.82993601248960924</v>
          </cell>
          <cell r="M7239">
            <v>149.86526763460165</v>
          </cell>
        </row>
        <row r="7240">
          <cell r="A7240">
            <v>7238</v>
          </cell>
          <cell r="B7240">
            <v>49</v>
          </cell>
          <cell r="C7240">
            <v>137</v>
          </cell>
          <cell r="D7240" t="str">
            <v xml:space="preserve">HOLYOKE                      </v>
          </cell>
          <cell r="E7240">
            <v>0</v>
          </cell>
          <cell r="G7240">
            <v>8490</v>
          </cell>
          <cell r="H7240" t="str">
            <v>Medical/Health Services (3200)</v>
          </cell>
          <cell r="I7240">
            <v>1053970</v>
          </cell>
          <cell r="J7240">
            <v>1926</v>
          </cell>
          <cell r="K7240">
            <v>1055896</v>
          </cell>
          <cell r="L7240">
            <v>1.0191948052547255</v>
          </cell>
          <cell r="M7240">
            <v>184.04057657783278</v>
          </cell>
        </row>
        <row r="7241">
          <cell r="A7241">
            <v>7239</v>
          </cell>
          <cell r="B7241">
            <v>50</v>
          </cell>
          <cell r="C7241">
            <v>137</v>
          </cell>
          <cell r="D7241" t="str">
            <v xml:space="preserve">HOLYOKE                      </v>
          </cell>
          <cell r="E7241">
            <v>0</v>
          </cell>
          <cell r="G7241">
            <v>8495</v>
          </cell>
          <cell r="H7241" t="str">
            <v>In-District Transportation (3300)</v>
          </cell>
          <cell r="I7241">
            <v>3472874.62</v>
          </cell>
          <cell r="J7241">
            <v>0</v>
          </cell>
          <cell r="K7241">
            <v>3472874.62</v>
          </cell>
          <cell r="L7241">
            <v>3.3521632547191942</v>
          </cell>
          <cell r="M7241">
            <v>605.31515172642185</v>
          </cell>
        </row>
        <row r="7242">
          <cell r="A7242">
            <v>7240</v>
          </cell>
          <cell r="B7242">
            <v>51</v>
          </cell>
          <cell r="C7242">
            <v>137</v>
          </cell>
          <cell r="D7242" t="str">
            <v xml:space="preserve">HOLYOKE                      </v>
          </cell>
          <cell r="E7242">
            <v>0</v>
          </cell>
          <cell r="G7242">
            <v>8500</v>
          </cell>
          <cell r="H7242" t="str">
            <v>Food Salaries and Other Expenses (3400)</v>
          </cell>
          <cell r="I7242">
            <v>0</v>
          </cell>
          <cell r="J7242">
            <v>3306235</v>
          </cell>
          <cell r="K7242">
            <v>3306235</v>
          </cell>
          <cell r="L7242">
            <v>3.1913157516946336</v>
          </cell>
          <cell r="M7242">
            <v>576.27019678245858</v>
          </cell>
        </row>
        <row r="7243">
          <cell r="A7243">
            <v>7241</v>
          </cell>
          <cell r="B7243">
            <v>52</v>
          </cell>
          <cell r="C7243">
            <v>137</v>
          </cell>
          <cell r="D7243" t="str">
            <v xml:space="preserve">HOLYOKE                      </v>
          </cell>
          <cell r="E7243">
            <v>0</v>
          </cell>
          <cell r="G7243">
            <v>8505</v>
          </cell>
          <cell r="H7243" t="str">
            <v>Athletics (3510)</v>
          </cell>
          <cell r="I7243">
            <v>552330</v>
          </cell>
          <cell r="J7243">
            <v>22473</v>
          </cell>
          <cell r="K7243">
            <v>574803</v>
          </cell>
          <cell r="L7243">
            <v>0.55482380049250302</v>
          </cell>
          <cell r="M7243">
            <v>100.18702176982204</v>
          </cell>
        </row>
        <row r="7244">
          <cell r="A7244">
            <v>7242</v>
          </cell>
          <cell r="B7244">
            <v>53</v>
          </cell>
          <cell r="C7244">
            <v>137</v>
          </cell>
          <cell r="D7244" t="str">
            <v xml:space="preserve">HOLYOKE                      </v>
          </cell>
          <cell r="E7244">
            <v>0</v>
          </cell>
          <cell r="G7244">
            <v>8510</v>
          </cell>
          <cell r="H7244" t="str">
            <v>Other Student Body Activities (3520)</v>
          </cell>
          <cell r="I7244">
            <v>107032</v>
          </cell>
          <cell r="J7244">
            <v>450820</v>
          </cell>
          <cell r="K7244">
            <v>557852</v>
          </cell>
          <cell r="L7244">
            <v>0.53846198915514321</v>
          </cell>
          <cell r="M7244">
            <v>97.232496121869175</v>
          </cell>
        </row>
        <row r="7245">
          <cell r="A7245">
            <v>7243</v>
          </cell>
          <cell r="B7245">
            <v>54</v>
          </cell>
          <cell r="C7245">
            <v>137</v>
          </cell>
          <cell r="D7245" t="str">
            <v xml:space="preserve">HOLYOKE                      </v>
          </cell>
          <cell r="E7245">
            <v>0</v>
          </cell>
          <cell r="G7245">
            <v>8515</v>
          </cell>
          <cell r="H7245" t="str">
            <v>School Security  (3600)</v>
          </cell>
          <cell r="I7245">
            <v>1037</v>
          </cell>
          <cell r="J7245">
            <v>0</v>
          </cell>
          <cell r="K7245">
            <v>1037</v>
          </cell>
          <cell r="L7245">
            <v>1.0009555988934045E-3</v>
          </cell>
          <cell r="M7245">
            <v>0.1807470412911997</v>
          </cell>
        </row>
        <row r="7246">
          <cell r="A7246">
            <v>7244</v>
          </cell>
          <cell r="B7246">
            <v>55</v>
          </cell>
          <cell r="C7246">
            <v>137</v>
          </cell>
          <cell r="D7246" t="str">
            <v xml:space="preserve">HOLYOKE                      </v>
          </cell>
          <cell r="E7246">
            <v>12</v>
          </cell>
          <cell r="F7246" t="str">
            <v>Operations and Maintenance</v>
          </cell>
          <cell r="I7246">
            <v>6369455</v>
          </cell>
          <cell r="J7246">
            <v>25686</v>
          </cell>
          <cell r="K7246">
            <v>6395141</v>
          </cell>
          <cell r="L7246">
            <v>6.1728564991926378</v>
          </cell>
          <cell r="M7246">
            <v>1114.6603803182682</v>
          </cell>
        </row>
        <row r="7247">
          <cell r="A7247">
            <v>7245</v>
          </cell>
          <cell r="B7247">
            <v>56</v>
          </cell>
          <cell r="C7247">
            <v>137</v>
          </cell>
          <cell r="D7247" t="str">
            <v xml:space="preserve">HOLYOKE                      </v>
          </cell>
          <cell r="E7247">
            <v>0</v>
          </cell>
          <cell r="G7247">
            <v>8520</v>
          </cell>
          <cell r="H7247" t="str">
            <v>Custodial Services (4110)</v>
          </cell>
          <cell r="I7247">
            <v>2371332</v>
          </cell>
          <cell r="J7247">
            <v>12831</v>
          </cell>
          <cell r="K7247">
            <v>2384163</v>
          </cell>
          <cell r="L7247">
            <v>2.3012934460216932</v>
          </cell>
          <cell r="M7247">
            <v>415.55487772994263</v>
          </cell>
        </row>
        <row r="7248">
          <cell r="A7248">
            <v>7246</v>
          </cell>
          <cell r="B7248">
            <v>57</v>
          </cell>
          <cell r="C7248">
            <v>137</v>
          </cell>
          <cell r="D7248" t="str">
            <v xml:space="preserve">HOLYOKE                      </v>
          </cell>
          <cell r="E7248">
            <v>0</v>
          </cell>
          <cell r="G7248">
            <v>8525</v>
          </cell>
          <cell r="H7248" t="str">
            <v>Heating of Buildings (4120)</v>
          </cell>
          <cell r="I7248">
            <v>630000</v>
          </cell>
          <cell r="J7248">
            <v>0</v>
          </cell>
          <cell r="K7248">
            <v>630000</v>
          </cell>
          <cell r="L7248">
            <v>0.60810224426503845</v>
          </cell>
          <cell r="M7248">
            <v>109.80774928973558</v>
          </cell>
        </row>
        <row r="7249">
          <cell r="A7249">
            <v>7247</v>
          </cell>
          <cell r="B7249">
            <v>58</v>
          </cell>
          <cell r="C7249">
            <v>137</v>
          </cell>
          <cell r="D7249" t="str">
            <v xml:space="preserve">HOLYOKE                      </v>
          </cell>
          <cell r="E7249">
            <v>0</v>
          </cell>
          <cell r="G7249">
            <v>8530</v>
          </cell>
          <cell r="H7249" t="str">
            <v>Utility Services (4130)</v>
          </cell>
          <cell r="I7249">
            <v>1787638</v>
          </cell>
          <cell r="J7249">
            <v>2100</v>
          </cell>
          <cell r="K7249">
            <v>1789738</v>
          </cell>
          <cell r="L7249">
            <v>1.7275296737244783</v>
          </cell>
          <cell r="M7249">
            <v>311.94778031478222</v>
          </cell>
        </row>
        <row r="7250">
          <cell r="A7250">
            <v>7248</v>
          </cell>
          <cell r="B7250">
            <v>59</v>
          </cell>
          <cell r="C7250">
            <v>137</v>
          </cell>
          <cell r="D7250" t="str">
            <v xml:space="preserve">HOLYOKE                      </v>
          </cell>
          <cell r="E7250">
            <v>0</v>
          </cell>
          <cell r="G7250">
            <v>8535</v>
          </cell>
          <cell r="H7250" t="str">
            <v>Maintenance of Grounds (4210)</v>
          </cell>
          <cell r="I7250">
            <v>123920</v>
          </cell>
          <cell r="J7250">
            <v>0</v>
          </cell>
          <cell r="K7250">
            <v>123920</v>
          </cell>
          <cell r="L7250">
            <v>0.1196127462052755</v>
          </cell>
          <cell r="M7250">
            <v>21.599009987276244</v>
          </cell>
        </row>
        <row r="7251">
          <cell r="A7251">
            <v>7249</v>
          </cell>
          <cell r="B7251">
            <v>60</v>
          </cell>
          <cell r="C7251">
            <v>137</v>
          </cell>
          <cell r="D7251" t="str">
            <v xml:space="preserve">HOLYOKE                      </v>
          </cell>
          <cell r="E7251">
            <v>0</v>
          </cell>
          <cell r="G7251">
            <v>8540</v>
          </cell>
          <cell r="H7251" t="str">
            <v>Maintenance of Buildings (4220)</v>
          </cell>
          <cell r="I7251">
            <v>1201521</v>
          </cell>
          <cell r="J7251">
            <v>912</v>
          </cell>
          <cell r="K7251">
            <v>1202433</v>
          </cell>
          <cell r="L7251">
            <v>1.1606384220291157</v>
          </cell>
          <cell r="M7251">
            <v>209.58168476461051</v>
          </cell>
        </row>
        <row r="7252">
          <cell r="A7252">
            <v>7250</v>
          </cell>
          <cell r="B7252">
            <v>61</v>
          </cell>
          <cell r="C7252">
            <v>137</v>
          </cell>
          <cell r="D7252" t="str">
            <v xml:space="preserve">HOLYOKE                      </v>
          </cell>
          <cell r="E7252">
            <v>0</v>
          </cell>
          <cell r="G7252">
            <v>8545</v>
          </cell>
          <cell r="H7252" t="str">
            <v>Building Security System (4225)</v>
          </cell>
          <cell r="I7252">
            <v>0</v>
          </cell>
          <cell r="J7252">
            <v>0</v>
          </cell>
          <cell r="K7252">
            <v>0</v>
          </cell>
          <cell r="L7252">
            <v>0</v>
          </cell>
          <cell r="M7252">
            <v>0</v>
          </cell>
        </row>
        <row r="7253">
          <cell r="A7253">
            <v>7251</v>
          </cell>
          <cell r="B7253">
            <v>62</v>
          </cell>
          <cell r="C7253">
            <v>137</v>
          </cell>
          <cell r="D7253" t="str">
            <v xml:space="preserve">HOLYOKE                      </v>
          </cell>
          <cell r="E7253">
            <v>0</v>
          </cell>
          <cell r="G7253">
            <v>8550</v>
          </cell>
          <cell r="H7253" t="str">
            <v>Maintenance of Equipment (4230)</v>
          </cell>
          <cell r="I7253">
            <v>71235</v>
          </cell>
          <cell r="J7253">
            <v>9843</v>
          </cell>
          <cell r="K7253">
            <v>81078</v>
          </cell>
          <cell r="L7253">
            <v>7.825986311193775E-2</v>
          </cell>
          <cell r="M7253">
            <v>14.131734439544733</v>
          </cell>
        </row>
        <row r="7254">
          <cell r="A7254">
            <v>7252</v>
          </cell>
          <cell r="B7254">
            <v>63</v>
          </cell>
          <cell r="C7254">
            <v>137</v>
          </cell>
          <cell r="D7254" t="str">
            <v xml:space="preserve">HOLYOKE                      </v>
          </cell>
          <cell r="E7254">
            <v>0</v>
          </cell>
          <cell r="G7254">
            <v>8555</v>
          </cell>
          <cell r="H7254" t="str">
            <v xml:space="preserve">Extraordinary Maintenance (4300)   </v>
          </cell>
          <cell r="I7254">
            <v>0</v>
          </cell>
          <cell r="J7254">
            <v>0</v>
          </cell>
          <cell r="K7254">
            <v>0</v>
          </cell>
          <cell r="L7254">
            <v>0</v>
          </cell>
          <cell r="M7254">
            <v>0</v>
          </cell>
        </row>
        <row r="7255">
          <cell r="A7255">
            <v>7253</v>
          </cell>
          <cell r="B7255">
            <v>64</v>
          </cell>
          <cell r="C7255">
            <v>137</v>
          </cell>
          <cell r="D7255" t="str">
            <v xml:space="preserve">HOLYOKE                      </v>
          </cell>
          <cell r="E7255">
            <v>0</v>
          </cell>
          <cell r="G7255">
            <v>8560</v>
          </cell>
          <cell r="H7255" t="str">
            <v>Networking and Telecommunications (4400)</v>
          </cell>
          <cell r="I7255">
            <v>65330</v>
          </cell>
          <cell r="J7255">
            <v>0</v>
          </cell>
          <cell r="K7255">
            <v>65330</v>
          </cell>
          <cell r="L7255">
            <v>6.3059237488626921E-2</v>
          </cell>
          <cell r="M7255">
            <v>11.386889303330834</v>
          </cell>
        </row>
        <row r="7256">
          <cell r="A7256">
            <v>7254</v>
          </cell>
          <cell r="B7256">
            <v>65</v>
          </cell>
          <cell r="C7256">
            <v>137</v>
          </cell>
          <cell r="D7256" t="str">
            <v xml:space="preserve">HOLYOKE                      </v>
          </cell>
          <cell r="E7256">
            <v>0</v>
          </cell>
          <cell r="G7256">
            <v>8565</v>
          </cell>
          <cell r="H7256" t="str">
            <v>Technology Maintenance (4450)</v>
          </cell>
          <cell r="I7256">
            <v>118479</v>
          </cell>
          <cell r="J7256">
            <v>0</v>
          </cell>
          <cell r="K7256">
            <v>118479</v>
          </cell>
          <cell r="L7256">
            <v>0.1143608663464722</v>
          </cell>
          <cell r="M7256">
            <v>20.650654489045369</v>
          </cell>
        </row>
        <row r="7257">
          <cell r="A7257">
            <v>7255</v>
          </cell>
          <cell r="B7257">
            <v>66</v>
          </cell>
          <cell r="C7257">
            <v>137</v>
          </cell>
          <cell r="D7257" t="str">
            <v xml:space="preserve">HOLYOKE                      </v>
          </cell>
          <cell r="E7257">
            <v>13</v>
          </cell>
          <cell r="F7257" t="str">
            <v>Insurance, Retirement Programs and Other</v>
          </cell>
          <cell r="I7257">
            <v>11716227</v>
          </cell>
          <cell r="J7257">
            <v>741341</v>
          </cell>
          <cell r="K7257">
            <v>12457568</v>
          </cell>
          <cell r="L7257">
            <v>12.024563585530677</v>
          </cell>
          <cell r="M7257">
            <v>2171.3293709584646</v>
          </cell>
        </row>
        <row r="7258">
          <cell r="A7258">
            <v>7256</v>
          </cell>
          <cell r="B7258">
            <v>67</v>
          </cell>
          <cell r="C7258">
            <v>137</v>
          </cell>
          <cell r="D7258" t="str">
            <v xml:space="preserve">HOLYOKE                      </v>
          </cell>
          <cell r="E7258">
            <v>0</v>
          </cell>
          <cell r="G7258">
            <v>8570</v>
          </cell>
          <cell r="H7258" t="str">
            <v>Employer Retirement Contributions (5100)</v>
          </cell>
          <cell r="I7258">
            <v>1650405</v>
          </cell>
          <cell r="J7258">
            <v>741341</v>
          </cell>
          <cell r="K7258">
            <v>2391746</v>
          </cell>
          <cell r="L7258">
            <v>2.3086128735109979</v>
          </cell>
          <cell r="M7258">
            <v>416.87657957575863</v>
          </cell>
        </row>
        <row r="7259">
          <cell r="A7259">
            <v>7257</v>
          </cell>
          <cell r="B7259">
            <v>68</v>
          </cell>
          <cell r="C7259">
            <v>137</v>
          </cell>
          <cell r="D7259" t="str">
            <v xml:space="preserve">HOLYOKE                      </v>
          </cell>
          <cell r="E7259">
            <v>0</v>
          </cell>
          <cell r="G7259">
            <v>8575</v>
          </cell>
          <cell r="H7259" t="str">
            <v>Insurance for Active Employees (5200)</v>
          </cell>
          <cell r="I7259">
            <v>6370365</v>
          </cell>
          <cell r="J7259">
            <v>0</v>
          </cell>
          <cell r="K7259">
            <v>6370365</v>
          </cell>
          <cell r="L7259">
            <v>6.1489416718848435</v>
          </cell>
          <cell r="M7259">
            <v>1110.3419727049309</v>
          </cell>
        </row>
        <row r="7260">
          <cell r="A7260">
            <v>7258</v>
          </cell>
          <cell r="B7260">
            <v>69</v>
          </cell>
          <cell r="C7260">
            <v>137</v>
          </cell>
          <cell r="D7260" t="str">
            <v xml:space="preserve">HOLYOKE                      </v>
          </cell>
          <cell r="E7260">
            <v>0</v>
          </cell>
          <cell r="G7260">
            <v>8580</v>
          </cell>
          <cell r="H7260" t="str">
            <v>Insurance for Retired School Employees (5250)</v>
          </cell>
          <cell r="I7260">
            <v>3450825</v>
          </cell>
          <cell r="J7260">
            <v>0</v>
          </cell>
          <cell r="K7260">
            <v>3450825</v>
          </cell>
          <cell r="L7260">
            <v>3.330880042961748</v>
          </cell>
          <cell r="M7260">
            <v>601.47194673452668</v>
          </cell>
        </row>
        <row r="7261">
          <cell r="A7261">
            <v>7259</v>
          </cell>
          <cell r="B7261">
            <v>70</v>
          </cell>
          <cell r="C7261">
            <v>137</v>
          </cell>
          <cell r="D7261" t="str">
            <v xml:space="preserve">HOLYOKE                      </v>
          </cell>
          <cell r="E7261">
            <v>0</v>
          </cell>
          <cell r="G7261">
            <v>8585</v>
          </cell>
          <cell r="H7261" t="str">
            <v>Other Non-Employee Insurance (5260)</v>
          </cell>
          <cell r="I7261">
            <v>120000</v>
          </cell>
          <cell r="J7261">
            <v>0</v>
          </cell>
          <cell r="K7261">
            <v>120000</v>
          </cell>
          <cell r="L7261">
            <v>0.11582899890762637</v>
          </cell>
          <cell r="M7261">
            <v>20.915761769473445</v>
          </cell>
        </row>
        <row r="7262">
          <cell r="A7262">
            <v>7260</v>
          </cell>
          <cell r="B7262">
            <v>71</v>
          </cell>
          <cell r="C7262">
            <v>137</v>
          </cell>
          <cell r="D7262" t="str">
            <v xml:space="preserve">HOLYOKE                      </v>
          </cell>
          <cell r="E7262">
            <v>0</v>
          </cell>
          <cell r="G7262">
            <v>8590</v>
          </cell>
          <cell r="H7262" t="str">
            <v xml:space="preserve">Rental Lease of Equipment (5300)   </v>
          </cell>
          <cell r="I7262">
            <v>0</v>
          </cell>
          <cell r="J7262">
            <v>0</v>
          </cell>
          <cell r="K7262">
            <v>0</v>
          </cell>
          <cell r="L7262">
            <v>0</v>
          </cell>
          <cell r="M7262">
            <v>0</v>
          </cell>
        </row>
        <row r="7263">
          <cell r="A7263">
            <v>7261</v>
          </cell>
          <cell r="B7263">
            <v>72</v>
          </cell>
          <cell r="C7263">
            <v>137</v>
          </cell>
          <cell r="D7263" t="str">
            <v xml:space="preserve">HOLYOKE                      </v>
          </cell>
          <cell r="E7263">
            <v>0</v>
          </cell>
          <cell r="G7263">
            <v>8595</v>
          </cell>
          <cell r="H7263" t="str">
            <v>Rental Lease  of Buildings (5350)</v>
          </cell>
          <cell r="I7263">
            <v>0</v>
          </cell>
          <cell r="J7263">
            <v>0</v>
          </cell>
          <cell r="K7263">
            <v>0</v>
          </cell>
          <cell r="L7263">
            <v>0</v>
          </cell>
          <cell r="M7263">
            <v>0</v>
          </cell>
        </row>
        <row r="7264">
          <cell r="A7264">
            <v>7262</v>
          </cell>
          <cell r="B7264">
            <v>73</v>
          </cell>
          <cell r="C7264">
            <v>137</v>
          </cell>
          <cell r="D7264" t="str">
            <v xml:space="preserve">HOLYOKE                      </v>
          </cell>
          <cell r="E7264">
            <v>0</v>
          </cell>
          <cell r="G7264">
            <v>8600</v>
          </cell>
          <cell r="H7264" t="str">
            <v>Short Term Interest RAN's (5400)</v>
          </cell>
          <cell r="I7264">
            <v>0</v>
          </cell>
          <cell r="J7264">
            <v>0</v>
          </cell>
          <cell r="K7264">
            <v>0</v>
          </cell>
          <cell r="L7264">
            <v>0</v>
          </cell>
          <cell r="M7264">
            <v>0</v>
          </cell>
        </row>
        <row r="7265">
          <cell r="A7265">
            <v>7263</v>
          </cell>
          <cell r="B7265">
            <v>74</v>
          </cell>
          <cell r="C7265">
            <v>137</v>
          </cell>
          <cell r="D7265" t="str">
            <v xml:space="preserve">HOLYOKE                      </v>
          </cell>
          <cell r="E7265">
            <v>0</v>
          </cell>
          <cell r="G7265">
            <v>8610</v>
          </cell>
          <cell r="H7265" t="str">
            <v>Crossing Guards, Inspections, Bank Charges (5500)</v>
          </cell>
          <cell r="I7265">
            <v>124632</v>
          </cell>
          <cell r="J7265">
            <v>0</v>
          </cell>
          <cell r="K7265">
            <v>124632</v>
          </cell>
          <cell r="L7265">
            <v>0.12029999826546074</v>
          </cell>
          <cell r="M7265">
            <v>21.723110173775119</v>
          </cell>
        </row>
        <row r="7266">
          <cell r="A7266">
            <v>7264</v>
          </cell>
          <cell r="B7266">
            <v>75</v>
          </cell>
          <cell r="C7266">
            <v>137</v>
          </cell>
          <cell r="D7266" t="str">
            <v xml:space="preserve">HOLYOKE                      </v>
          </cell>
          <cell r="E7266">
            <v>14</v>
          </cell>
          <cell r="F7266" t="str">
            <v xml:space="preserve">Payments To Out-Of-District Schools </v>
          </cell>
          <cell r="I7266">
            <v>13481747.379999999</v>
          </cell>
          <cell r="J7266">
            <v>2277266</v>
          </cell>
          <cell r="K7266">
            <v>15759013.379999999</v>
          </cell>
          <cell r="L7266">
            <v>15.211256196477411</v>
          </cell>
          <cell r="M7266">
            <v>16075.704763847802</v>
          </cell>
        </row>
        <row r="7267">
          <cell r="A7267">
            <v>7265</v>
          </cell>
          <cell r="B7267">
            <v>76</v>
          </cell>
          <cell r="C7267">
            <v>137</v>
          </cell>
          <cell r="D7267" t="str">
            <v xml:space="preserve">HOLYOKE                      </v>
          </cell>
          <cell r="E7267">
            <v>15</v>
          </cell>
          <cell r="F7267" t="str">
            <v>Tuition To Other Schools (9000)</v>
          </cell>
          <cell r="G7267" t="str">
            <v xml:space="preserve"> </v>
          </cell>
          <cell r="I7267">
            <v>12143612</v>
          </cell>
          <cell r="J7267">
            <v>2277266</v>
          </cell>
          <cell r="K7267">
            <v>14420878</v>
          </cell>
          <cell r="L7267">
            <v>13.919632184241776</v>
          </cell>
          <cell r="M7267">
            <v>14710.678363766194</v>
          </cell>
        </row>
        <row r="7268">
          <cell r="A7268">
            <v>7266</v>
          </cell>
          <cell r="B7268">
            <v>77</v>
          </cell>
          <cell r="C7268">
            <v>137</v>
          </cell>
          <cell r="D7268" t="str">
            <v xml:space="preserve">HOLYOKE                      </v>
          </cell>
          <cell r="E7268">
            <v>16</v>
          </cell>
          <cell r="F7268" t="str">
            <v>Out-of-District Transportation (3300)</v>
          </cell>
          <cell r="I7268">
            <v>1338135.3799999999</v>
          </cell>
          <cell r="K7268">
            <v>1338135.3799999999</v>
          </cell>
          <cell r="L7268">
            <v>1.2916240122356348</v>
          </cell>
          <cell r="M7268">
            <v>1365.0264000816076</v>
          </cell>
        </row>
        <row r="7269">
          <cell r="A7269">
            <v>7267</v>
          </cell>
          <cell r="B7269">
            <v>78</v>
          </cell>
          <cell r="C7269">
            <v>137</v>
          </cell>
          <cell r="D7269" t="str">
            <v xml:space="preserve">HOLYOKE                      </v>
          </cell>
          <cell r="E7269">
            <v>17</v>
          </cell>
          <cell r="F7269" t="str">
            <v>TOTAL EXPENDITURES</v>
          </cell>
          <cell r="I7269">
            <v>81222316</v>
          </cell>
          <cell r="J7269">
            <v>22378683</v>
          </cell>
          <cell r="K7269">
            <v>103600999</v>
          </cell>
          <cell r="L7269">
            <v>100.00000000000001</v>
          </cell>
          <cell r="M7269">
            <v>15422.323299988089</v>
          </cell>
        </row>
        <row r="7270">
          <cell r="A7270">
            <v>7268</v>
          </cell>
          <cell r="B7270">
            <v>79</v>
          </cell>
          <cell r="C7270">
            <v>137</v>
          </cell>
          <cell r="D7270" t="str">
            <v xml:space="preserve">HOLYOKE                      </v>
          </cell>
          <cell r="E7270">
            <v>18</v>
          </cell>
          <cell r="F7270" t="str">
            <v>percentage of overall spending from the general fund</v>
          </cell>
          <cell r="I7270">
            <v>78.399162926990698</v>
          </cell>
        </row>
        <row r="7271">
          <cell r="A7271">
            <v>7269</v>
          </cell>
          <cell r="B7271">
            <v>1</v>
          </cell>
          <cell r="C7271">
            <v>138</v>
          </cell>
          <cell r="D7271" t="str">
            <v xml:space="preserve">HOPEDALE                     </v>
          </cell>
          <cell r="E7271">
            <v>1</v>
          </cell>
          <cell r="F7271" t="str">
            <v>In-District FTE Average Membership</v>
          </cell>
          <cell r="G7271" t="str">
            <v xml:space="preserve"> </v>
          </cell>
        </row>
        <row r="7272">
          <cell r="A7272">
            <v>7270</v>
          </cell>
          <cell r="B7272">
            <v>2</v>
          </cell>
          <cell r="C7272">
            <v>138</v>
          </cell>
          <cell r="D7272" t="str">
            <v xml:space="preserve">HOPEDALE                     </v>
          </cell>
          <cell r="E7272">
            <v>2</v>
          </cell>
          <cell r="F7272" t="str">
            <v>Out-of-District FTE Average Membership</v>
          </cell>
          <cell r="G7272" t="str">
            <v xml:space="preserve"> </v>
          </cell>
        </row>
        <row r="7273">
          <cell r="A7273">
            <v>7271</v>
          </cell>
          <cell r="B7273">
            <v>3</v>
          </cell>
          <cell r="C7273">
            <v>138</v>
          </cell>
          <cell r="D7273" t="str">
            <v xml:space="preserve">HOPEDALE                     </v>
          </cell>
          <cell r="E7273">
            <v>3</v>
          </cell>
          <cell r="F7273" t="str">
            <v>Total FTE Average Membership</v>
          </cell>
          <cell r="G7273" t="str">
            <v xml:space="preserve"> </v>
          </cell>
        </row>
        <row r="7274">
          <cell r="A7274">
            <v>7272</v>
          </cell>
          <cell r="B7274">
            <v>4</v>
          </cell>
          <cell r="C7274">
            <v>138</v>
          </cell>
          <cell r="D7274" t="str">
            <v xml:space="preserve">HOPEDALE                     </v>
          </cell>
          <cell r="E7274">
            <v>4</v>
          </cell>
          <cell r="F7274" t="str">
            <v>Administration</v>
          </cell>
          <cell r="G7274" t="str">
            <v xml:space="preserve"> </v>
          </cell>
          <cell r="I7274">
            <v>535616</v>
          </cell>
          <cell r="J7274">
            <v>10414</v>
          </cell>
          <cell r="K7274">
            <v>546030</v>
          </cell>
          <cell r="L7274">
            <v>4.0942074870842724</v>
          </cell>
          <cell r="M7274">
            <v>426.38606903014215</v>
          </cell>
        </row>
        <row r="7275">
          <cell r="A7275">
            <v>7273</v>
          </cell>
          <cell r="B7275">
            <v>5</v>
          </cell>
          <cell r="C7275">
            <v>138</v>
          </cell>
          <cell r="D7275" t="str">
            <v xml:space="preserve">HOPEDALE                     </v>
          </cell>
          <cell r="E7275">
            <v>0</v>
          </cell>
          <cell r="G7275">
            <v>8300</v>
          </cell>
          <cell r="H7275" t="str">
            <v>School Committee (1110)</v>
          </cell>
          <cell r="I7275">
            <v>21051</v>
          </cell>
          <cell r="J7275">
            <v>0</v>
          </cell>
          <cell r="K7275">
            <v>21051</v>
          </cell>
          <cell r="L7275">
            <v>0.15784327200082598</v>
          </cell>
          <cell r="M7275">
            <v>16.438388255505235</v>
          </cell>
        </row>
        <row r="7276">
          <cell r="A7276">
            <v>7274</v>
          </cell>
          <cell r="B7276">
            <v>6</v>
          </cell>
          <cell r="C7276">
            <v>138</v>
          </cell>
          <cell r="D7276" t="str">
            <v xml:space="preserve">HOPEDALE                     </v>
          </cell>
          <cell r="E7276">
            <v>0</v>
          </cell>
          <cell r="G7276">
            <v>8305</v>
          </cell>
          <cell r="H7276" t="str">
            <v>Superintendent (1210)</v>
          </cell>
          <cell r="I7276">
            <v>186184</v>
          </cell>
          <cell r="J7276">
            <v>1500</v>
          </cell>
          <cell r="K7276">
            <v>187684</v>
          </cell>
          <cell r="L7276">
            <v>1.4072802556744586</v>
          </cell>
          <cell r="M7276">
            <v>146.55942526940498</v>
          </cell>
        </row>
        <row r="7277">
          <cell r="A7277">
            <v>7275</v>
          </cell>
          <cell r="B7277">
            <v>7</v>
          </cell>
          <cell r="C7277">
            <v>138</v>
          </cell>
          <cell r="D7277" t="str">
            <v xml:space="preserve">HOPEDALE                     </v>
          </cell>
          <cell r="E7277">
            <v>0</v>
          </cell>
          <cell r="G7277">
            <v>8310</v>
          </cell>
          <cell r="H7277" t="str">
            <v>Assistant Superintendents (1220)</v>
          </cell>
          <cell r="I7277">
            <v>0</v>
          </cell>
          <cell r="J7277">
            <v>0</v>
          </cell>
          <cell r="K7277">
            <v>0</v>
          </cell>
          <cell r="L7277">
            <v>0</v>
          </cell>
          <cell r="M7277">
            <v>0</v>
          </cell>
        </row>
        <row r="7278">
          <cell r="A7278">
            <v>7276</v>
          </cell>
          <cell r="B7278">
            <v>8</v>
          </cell>
          <cell r="C7278">
            <v>138</v>
          </cell>
          <cell r="D7278" t="str">
            <v xml:space="preserve">HOPEDALE                     </v>
          </cell>
          <cell r="E7278">
            <v>0</v>
          </cell>
          <cell r="G7278">
            <v>8315</v>
          </cell>
          <cell r="H7278" t="str">
            <v>Other District-Wide Administration (1230)</v>
          </cell>
          <cell r="I7278">
            <v>0</v>
          </cell>
          <cell r="J7278">
            <v>0</v>
          </cell>
          <cell r="K7278">
            <v>0</v>
          </cell>
          <cell r="L7278">
            <v>0</v>
          </cell>
          <cell r="M7278">
            <v>0</v>
          </cell>
        </row>
        <row r="7279">
          <cell r="A7279">
            <v>7277</v>
          </cell>
          <cell r="B7279">
            <v>9</v>
          </cell>
          <cell r="C7279">
            <v>138</v>
          </cell>
          <cell r="D7279" t="str">
            <v xml:space="preserve">HOPEDALE                     </v>
          </cell>
          <cell r="E7279">
            <v>0</v>
          </cell>
          <cell r="G7279">
            <v>8320</v>
          </cell>
          <cell r="H7279" t="str">
            <v>Business and Finance (1410)</v>
          </cell>
          <cell r="I7279">
            <v>140426</v>
          </cell>
          <cell r="J7279">
            <v>0</v>
          </cell>
          <cell r="K7279">
            <v>140426</v>
          </cell>
          <cell r="L7279">
            <v>1.0529333197467099</v>
          </cell>
          <cell r="M7279">
            <v>109.65641105731689</v>
          </cell>
        </row>
        <row r="7280">
          <cell r="A7280">
            <v>7278</v>
          </cell>
          <cell r="B7280">
            <v>10</v>
          </cell>
          <cell r="C7280">
            <v>138</v>
          </cell>
          <cell r="D7280" t="str">
            <v xml:space="preserve">HOPEDALE                     </v>
          </cell>
          <cell r="E7280">
            <v>0</v>
          </cell>
          <cell r="G7280">
            <v>8325</v>
          </cell>
          <cell r="H7280" t="str">
            <v>Human Resources and Benefits (1420)</v>
          </cell>
          <cell r="I7280">
            <v>53189</v>
          </cell>
          <cell r="J7280">
            <v>8914</v>
          </cell>
          <cell r="K7280">
            <v>62103</v>
          </cell>
          <cell r="L7280">
            <v>0.46565677265057703</v>
          </cell>
          <cell r="M7280">
            <v>48.495236607840077</v>
          </cell>
        </row>
        <row r="7281">
          <cell r="A7281">
            <v>7279</v>
          </cell>
          <cell r="B7281">
            <v>11</v>
          </cell>
          <cell r="C7281">
            <v>138</v>
          </cell>
          <cell r="D7281" t="str">
            <v xml:space="preserve">HOPEDALE                     </v>
          </cell>
          <cell r="E7281">
            <v>0</v>
          </cell>
          <cell r="G7281">
            <v>8330</v>
          </cell>
          <cell r="H7281" t="str">
            <v>Legal Service For School Committee (1430)</v>
          </cell>
          <cell r="I7281">
            <v>16435</v>
          </cell>
          <cell r="J7281">
            <v>0</v>
          </cell>
          <cell r="K7281">
            <v>16435</v>
          </cell>
          <cell r="L7281">
            <v>0.12323187379856421</v>
          </cell>
          <cell r="M7281">
            <v>12.833827893175075</v>
          </cell>
        </row>
        <row r="7282">
          <cell r="A7282">
            <v>7280</v>
          </cell>
          <cell r="B7282">
            <v>12</v>
          </cell>
          <cell r="C7282">
            <v>138</v>
          </cell>
          <cell r="D7282" t="str">
            <v xml:space="preserve">HOPEDALE                     </v>
          </cell>
          <cell r="E7282">
            <v>0</v>
          </cell>
          <cell r="G7282">
            <v>8335</v>
          </cell>
          <cell r="H7282" t="str">
            <v>Legal Settlements (1435)</v>
          </cell>
          <cell r="I7282">
            <v>0</v>
          </cell>
          <cell r="J7282">
            <v>0</v>
          </cell>
          <cell r="K7282">
            <v>0</v>
          </cell>
          <cell r="L7282">
            <v>0</v>
          </cell>
          <cell r="M7282">
            <v>0</v>
          </cell>
        </row>
        <row r="7283">
          <cell r="A7283">
            <v>7281</v>
          </cell>
          <cell r="B7283">
            <v>13</v>
          </cell>
          <cell r="C7283">
            <v>138</v>
          </cell>
          <cell r="D7283" t="str">
            <v xml:space="preserve">HOPEDALE                     </v>
          </cell>
          <cell r="E7283">
            <v>0</v>
          </cell>
          <cell r="G7283">
            <v>8340</v>
          </cell>
          <cell r="H7283" t="str">
            <v>District-wide Information Mgmt and Tech (1450)</v>
          </cell>
          <cell r="I7283">
            <v>118331</v>
          </cell>
          <cell r="J7283">
            <v>0</v>
          </cell>
          <cell r="K7283">
            <v>118331</v>
          </cell>
          <cell r="L7283">
            <v>0.8872619932131367</v>
          </cell>
          <cell r="M7283">
            <v>92.402779946899898</v>
          </cell>
        </row>
        <row r="7284">
          <cell r="A7284">
            <v>7282</v>
          </cell>
          <cell r="B7284">
            <v>14</v>
          </cell>
          <cell r="C7284">
            <v>138</v>
          </cell>
          <cell r="D7284" t="str">
            <v xml:space="preserve">HOPEDALE                     </v>
          </cell>
          <cell r="E7284">
            <v>5</v>
          </cell>
          <cell r="F7284" t="str">
            <v xml:space="preserve">Instructional Leadership </v>
          </cell>
          <cell r="I7284">
            <v>623066</v>
          </cell>
          <cell r="J7284">
            <v>104690</v>
          </cell>
          <cell r="K7284">
            <v>727756</v>
          </cell>
          <cell r="L7284">
            <v>5.4568138453390871</v>
          </cell>
          <cell r="M7284">
            <v>568.29298766203351</v>
          </cell>
        </row>
        <row r="7285">
          <cell r="A7285">
            <v>7283</v>
          </cell>
          <cell r="B7285">
            <v>15</v>
          </cell>
          <cell r="C7285">
            <v>138</v>
          </cell>
          <cell r="D7285" t="str">
            <v xml:space="preserve">HOPEDALE                     </v>
          </cell>
          <cell r="E7285">
            <v>0</v>
          </cell>
          <cell r="G7285">
            <v>8345</v>
          </cell>
          <cell r="H7285" t="str">
            <v>Curriculum Directors  (Supervisory) (2110)</v>
          </cell>
          <cell r="I7285">
            <v>132069</v>
          </cell>
          <cell r="J7285">
            <v>4003</v>
          </cell>
          <cell r="K7285">
            <v>136072</v>
          </cell>
          <cell r="L7285">
            <v>1.0202864333141606</v>
          </cell>
          <cell r="M7285">
            <v>106.25644229267532</v>
          </cell>
        </row>
        <row r="7286">
          <cell r="A7286">
            <v>7284</v>
          </cell>
          <cell r="B7286">
            <v>16</v>
          </cell>
          <cell r="C7286">
            <v>138</v>
          </cell>
          <cell r="D7286" t="str">
            <v xml:space="preserve">HOPEDALE                     </v>
          </cell>
          <cell r="E7286">
            <v>0</v>
          </cell>
          <cell r="G7286">
            <v>8350</v>
          </cell>
          <cell r="H7286" t="str">
            <v>Department Heads  (Non-Supervisory) (2120)</v>
          </cell>
          <cell r="I7286">
            <v>0</v>
          </cell>
          <cell r="J7286">
            <v>0</v>
          </cell>
          <cell r="K7286">
            <v>0</v>
          </cell>
          <cell r="L7286">
            <v>0</v>
          </cell>
          <cell r="M7286">
            <v>0</v>
          </cell>
        </row>
        <row r="7287">
          <cell r="A7287">
            <v>7285</v>
          </cell>
          <cell r="B7287">
            <v>17</v>
          </cell>
          <cell r="C7287">
            <v>138</v>
          </cell>
          <cell r="D7287" t="str">
            <v xml:space="preserve">HOPEDALE                     </v>
          </cell>
          <cell r="E7287">
            <v>0</v>
          </cell>
          <cell r="G7287">
            <v>8355</v>
          </cell>
          <cell r="H7287" t="str">
            <v>School Leadership-Building (2210)</v>
          </cell>
          <cell r="I7287">
            <v>335695</v>
          </cell>
          <cell r="J7287">
            <v>80592</v>
          </cell>
          <cell r="K7287">
            <v>416287</v>
          </cell>
          <cell r="L7287">
            <v>3.1213767598407607</v>
          </cell>
          <cell r="M7287">
            <v>325.07184132437919</v>
          </cell>
        </row>
        <row r="7288">
          <cell r="A7288">
            <v>7286</v>
          </cell>
          <cell r="B7288">
            <v>18</v>
          </cell>
          <cell r="C7288">
            <v>138</v>
          </cell>
          <cell r="D7288" t="str">
            <v xml:space="preserve">HOPEDALE                     </v>
          </cell>
          <cell r="E7288">
            <v>0</v>
          </cell>
          <cell r="G7288">
            <v>8360</v>
          </cell>
          <cell r="H7288" t="str">
            <v>Curriculum Leaders/Dept Heads-Building Level (2220)</v>
          </cell>
          <cell r="I7288">
            <v>0</v>
          </cell>
          <cell r="J7288">
            <v>19200</v>
          </cell>
          <cell r="K7288">
            <v>19200</v>
          </cell>
          <cell r="L7288">
            <v>0.14396422129190342</v>
          </cell>
          <cell r="M7288">
            <v>14.992972044354209</v>
          </cell>
        </row>
        <row r="7289">
          <cell r="A7289">
            <v>7287</v>
          </cell>
          <cell r="B7289">
            <v>19</v>
          </cell>
          <cell r="C7289">
            <v>138</v>
          </cell>
          <cell r="D7289" t="str">
            <v xml:space="preserve">HOPEDALE                     </v>
          </cell>
          <cell r="E7289">
            <v>0</v>
          </cell>
          <cell r="G7289">
            <v>8365</v>
          </cell>
          <cell r="H7289" t="str">
            <v>Building Technology (2250)</v>
          </cell>
          <cell r="I7289">
            <v>6886</v>
          </cell>
          <cell r="J7289">
            <v>895</v>
          </cell>
          <cell r="K7289">
            <v>7781</v>
          </cell>
          <cell r="L7289">
            <v>5.8343000305848991E-2</v>
          </cell>
          <cell r="M7289">
            <v>6.0760580977666727</v>
          </cell>
        </row>
        <row r="7290">
          <cell r="A7290">
            <v>7288</v>
          </cell>
          <cell r="B7290">
            <v>20</v>
          </cell>
          <cell r="C7290">
            <v>138</v>
          </cell>
          <cell r="D7290" t="str">
            <v xml:space="preserve">HOPEDALE                     </v>
          </cell>
          <cell r="E7290">
            <v>0</v>
          </cell>
          <cell r="G7290">
            <v>8380</v>
          </cell>
          <cell r="H7290" t="str">
            <v>Instructional Coordinators and Team Leaders (2315)</v>
          </cell>
          <cell r="I7290">
            <v>148416</v>
          </cell>
          <cell r="J7290">
            <v>0</v>
          </cell>
          <cell r="K7290">
            <v>148416</v>
          </cell>
          <cell r="L7290">
            <v>1.1128434305864134</v>
          </cell>
          <cell r="M7290">
            <v>115.89567390285805</v>
          </cell>
        </row>
        <row r="7291">
          <cell r="A7291">
            <v>7289</v>
          </cell>
          <cell r="B7291">
            <v>21</v>
          </cell>
          <cell r="C7291">
            <v>138</v>
          </cell>
          <cell r="D7291" t="str">
            <v xml:space="preserve">HOPEDALE                     </v>
          </cell>
          <cell r="E7291">
            <v>6</v>
          </cell>
          <cell r="F7291" t="str">
            <v>Classroom and Specialist Teachers</v>
          </cell>
          <cell r="I7291">
            <v>4741498</v>
          </cell>
          <cell r="J7291">
            <v>376582</v>
          </cell>
          <cell r="K7291">
            <v>5118080</v>
          </cell>
          <cell r="L7291">
            <v>38.376062589045056</v>
          </cell>
          <cell r="M7291">
            <v>3996.6265812900206</v>
          </cell>
        </row>
        <row r="7292">
          <cell r="A7292">
            <v>7290</v>
          </cell>
          <cell r="B7292">
            <v>22</v>
          </cell>
          <cell r="C7292">
            <v>138</v>
          </cell>
          <cell r="D7292" t="str">
            <v xml:space="preserve">HOPEDALE                     </v>
          </cell>
          <cell r="E7292">
            <v>0</v>
          </cell>
          <cell r="G7292">
            <v>8370</v>
          </cell>
          <cell r="H7292" t="str">
            <v>Teachers, Classroom (2305)</v>
          </cell>
          <cell r="I7292">
            <v>4637311</v>
          </cell>
          <cell r="J7292">
            <v>220507</v>
          </cell>
          <cell r="K7292">
            <v>4857818</v>
          </cell>
          <cell r="L7292">
            <v>36.42458258061415</v>
          </cell>
          <cell r="M7292">
            <v>3793.3921599250352</v>
          </cell>
        </row>
        <row r="7293">
          <cell r="A7293">
            <v>7291</v>
          </cell>
          <cell r="B7293">
            <v>23</v>
          </cell>
          <cell r="C7293">
            <v>138</v>
          </cell>
          <cell r="D7293" t="str">
            <v xml:space="preserve">HOPEDALE                     </v>
          </cell>
          <cell r="E7293">
            <v>0</v>
          </cell>
          <cell r="G7293">
            <v>8375</v>
          </cell>
          <cell r="H7293" t="str">
            <v>Teachers, Specialists  (2310)</v>
          </cell>
          <cell r="I7293">
            <v>104187</v>
          </cell>
          <cell r="J7293">
            <v>156075</v>
          </cell>
          <cell r="K7293">
            <v>260262</v>
          </cell>
          <cell r="L7293">
            <v>1.9514800084309047</v>
          </cell>
          <cell r="M7293">
            <v>203.23442136498517</v>
          </cell>
        </row>
        <row r="7294">
          <cell r="A7294">
            <v>7292</v>
          </cell>
          <cell r="B7294">
            <v>24</v>
          </cell>
          <cell r="C7294">
            <v>138</v>
          </cell>
          <cell r="D7294" t="str">
            <v xml:space="preserve">HOPEDALE                     </v>
          </cell>
          <cell r="E7294">
            <v>7</v>
          </cell>
          <cell r="F7294" t="str">
            <v>Other Teaching Services</v>
          </cell>
          <cell r="I7294">
            <v>887231</v>
          </cell>
          <cell r="J7294">
            <v>495860</v>
          </cell>
          <cell r="K7294">
            <v>1383091</v>
          </cell>
          <cell r="L7294">
            <v>10.370605145356251</v>
          </cell>
          <cell r="M7294">
            <v>1080.0335780103078</v>
          </cell>
        </row>
        <row r="7295">
          <cell r="A7295">
            <v>7293</v>
          </cell>
          <cell r="B7295">
            <v>25</v>
          </cell>
          <cell r="C7295">
            <v>138</v>
          </cell>
          <cell r="D7295" t="str">
            <v xml:space="preserve">HOPEDALE                     </v>
          </cell>
          <cell r="E7295">
            <v>0</v>
          </cell>
          <cell r="G7295">
            <v>8385</v>
          </cell>
          <cell r="H7295" t="str">
            <v>Medical/ Therapeutic Services (2320)</v>
          </cell>
          <cell r="I7295">
            <v>259525</v>
          </cell>
          <cell r="J7295">
            <v>26354</v>
          </cell>
          <cell r="K7295">
            <v>285879</v>
          </cell>
          <cell r="L7295">
            <v>2.1435597718077113</v>
          </cell>
          <cell r="M7295">
            <v>223.2383257847884</v>
          </cell>
        </row>
        <row r="7296">
          <cell r="A7296">
            <v>7294</v>
          </cell>
          <cell r="B7296">
            <v>26</v>
          </cell>
          <cell r="C7296">
            <v>138</v>
          </cell>
          <cell r="D7296" t="str">
            <v xml:space="preserve">HOPEDALE                     </v>
          </cell>
          <cell r="E7296">
            <v>0</v>
          </cell>
          <cell r="G7296">
            <v>8390</v>
          </cell>
          <cell r="H7296" t="str">
            <v>Substitute Teachers (2325)</v>
          </cell>
          <cell r="I7296">
            <v>56757</v>
          </cell>
          <cell r="J7296">
            <v>0</v>
          </cell>
          <cell r="K7296">
            <v>56757</v>
          </cell>
          <cell r="L7296">
            <v>0.42557173478461263</v>
          </cell>
          <cell r="M7296">
            <v>44.320630954240201</v>
          </cell>
        </row>
        <row r="7297">
          <cell r="A7297">
            <v>7295</v>
          </cell>
          <cell r="B7297">
            <v>27</v>
          </cell>
          <cell r="C7297">
            <v>138</v>
          </cell>
          <cell r="D7297" t="str">
            <v xml:space="preserve">HOPEDALE                     </v>
          </cell>
          <cell r="E7297">
            <v>0</v>
          </cell>
          <cell r="G7297">
            <v>8395</v>
          </cell>
          <cell r="H7297" t="str">
            <v>Non-Clerical Paraprofs./Instructional Assistants (2330)</v>
          </cell>
          <cell r="I7297">
            <v>450545</v>
          </cell>
          <cell r="J7297">
            <v>432204</v>
          </cell>
          <cell r="K7297">
            <v>882749</v>
          </cell>
          <cell r="L7297">
            <v>6.6189725198545029</v>
          </cell>
          <cell r="M7297">
            <v>689.32453537404342</v>
          </cell>
        </row>
        <row r="7298">
          <cell r="A7298">
            <v>7296</v>
          </cell>
          <cell r="B7298">
            <v>28</v>
          </cell>
          <cell r="C7298">
            <v>138</v>
          </cell>
          <cell r="D7298" t="str">
            <v xml:space="preserve">HOPEDALE                     </v>
          </cell>
          <cell r="E7298">
            <v>0</v>
          </cell>
          <cell r="G7298">
            <v>8400</v>
          </cell>
          <cell r="H7298" t="str">
            <v>Librarians and Media Center Directors (2340)</v>
          </cell>
          <cell r="I7298">
            <v>120404</v>
          </cell>
          <cell r="J7298">
            <v>37302</v>
          </cell>
          <cell r="K7298">
            <v>157706</v>
          </cell>
          <cell r="L7298">
            <v>1.182501118909423</v>
          </cell>
          <cell r="M7298">
            <v>123.15008589723568</v>
          </cell>
        </row>
        <row r="7299">
          <cell r="A7299">
            <v>7297</v>
          </cell>
          <cell r="B7299">
            <v>29</v>
          </cell>
          <cell r="C7299">
            <v>138</v>
          </cell>
          <cell r="D7299" t="str">
            <v xml:space="preserve">HOPEDALE                     </v>
          </cell>
          <cell r="E7299">
            <v>8</v>
          </cell>
          <cell r="F7299" t="str">
            <v>Professional Development</v>
          </cell>
          <cell r="I7299">
            <v>30322</v>
          </cell>
          <cell r="J7299">
            <v>65709</v>
          </cell>
          <cell r="K7299">
            <v>96031</v>
          </cell>
          <cell r="L7299">
            <v>0.72005354869181137</v>
          </cell>
          <cell r="M7299">
            <v>74.989067624550998</v>
          </cell>
        </row>
        <row r="7300">
          <cell r="A7300">
            <v>7298</v>
          </cell>
          <cell r="B7300">
            <v>30</v>
          </cell>
          <cell r="C7300">
            <v>138</v>
          </cell>
          <cell r="D7300" t="str">
            <v xml:space="preserve">HOPEDALE                     </v>
          </cell>
          <cell r="E7300">
            <v>0</v>
          </cell>
          <cell r="G7300">
            <v>8405</v>
          </cell>
          <cell r="H7300" t="str">
            <v>Professional Development Leadership (2351)</v>
          </cell>
          <cell r="I7300">
            <v>0</v>
          </cell>
          <cell r="J7300">
            <v>11985</v>
          </cell>
          <cell r="K7300">
            <v>11985</v>
          </cell>
          <cell r="L7300">
            <v>8.9865166259555346E-2</v>
          </cell>
          <cell r="M7300">
            <v>9.3588942683117295</v>
          </cell>
        </row>
        <row r="7301">
          <cell r="A7301">
            <v>7299</v>
          </cell>
          <cell r="B7301">
            <v>31</v>
          </cell>
          <cell r="C7301">
            <v>138</v>
          </cell>
          <cell r="D7301" t="str">
            <v xml:space="preserve">HOPEDALE                     </v>
          </cell>
          <cell r="E7301">
            <v>0</v>
          </cell>
          <cell r="G7301">
            <v>8410</v>
          </cell>
          <cell r="H7301" t="str">
            <v>Teacher/Instructional Staff-Professional Days (2353)</v>
          </cell>
          <cell r="I7301">
            <v>0</v>
          </cell>
          <cell r="J7301">
            <v>0</v>
          </cell>
          <cell r="K7301">
            <v>0</v>
          </cell>
          <cell r="L7301">
            <v>0</v>
          </cell>
          <cell r="M7301">
            <v>0</v>
          </cell>
        </row>
        <row r="7302">
          <cell r="A7302">
            <v>7300</v>
          </cell>
          <cell r="B7302">
            <v>32</v>
          </cell>
          <cell r="C7302">
            <v>138</v>
          </cell>
          <cell r="D7302" t="str">
            <v xml:space="preserve">HOPEDALE                     </v>
          </cell>
          <cell r="E7302">
            <v>0</v>
          </cell>
          <cell r="G7302">
            <v>8415</v>
          </cell>
          <cell r="H7302" t="str">
            <v>Substitutes for Instructional Staff at Prof. Dev. (2355)</v>
          </cell>
          <cell r="I7302">
            <v>0</v>
          </cell>
          <cell r="J7302">
            <v>2330</v>
          </cell>
          <cell r="K7302">
            <v>2330</v>
          </cell>
          <cell r="L7302">
            <v>1.7470658104694531E-2</v>
          </cell>
          <cell r="M7302">
            <v>1.8194596282992348</v>
          </cell>
        </row>
        <row r="7303">
          <cell r="A7303">
            <v>7301</v>
          </cell>
          <cell r="B7303">
            <v>33</v>
          </cell>
          <cell r="C7303">
            <v>138</v>
          </cell>
          <cell r="D7303" t="str">
            <v xml:space="preserve">HOPEDALE                     </v>
          </cell>
          <cell r="E7303">
            <v>0</v>
          </cell>
          <cell r="G7303">
            <v>8420</v>
          </cell>
          <cell r="H7303" t="str">
            <v>Prof. Dev.  Stipends, Providers and Expenses (2357)</v>
          </cell>
          <cell r="I7303">
            <v>30322</v>
          </cell>
          <cell r="J7303">
            <v>51394</v>
          </cell>
          <cell r="K7303">
            <v>81716</v>
          </cell>
          <cell r="L7303">
            <v>0.61271772432756144</v>
          </cell>
          <cell r="M7303">
            <v>63.810713727940033</v>
          </cell>
        </row>
        <row r="7304">
          <cell r="A7304">
            <v>7302</v>
          </cell>
          <cell r="B7304">
            <v>34</v>
          </cell>
          <cell r="C7304">
            <v>138</v>
          </cell>
          <cell r="D7304" t="str">
            <v xml:space="preserve">HOPEDALE                     </v>
          </cell>
          <cell r="E7304">
            <v>9</v>
          </cell>
          <cell r="F7304" t="str">
            <v>Instructional Materials, Equipment and Technology</v>
          </cell>
          <cell r="I7304">
            <v>290068</v>
          </cell>
          <cell r="J7304">
            <v>110307</v>
          </cell>
          <cell r="K7304">
            <v>400375</v>
          </cell>
          <cell r="L7304">
            <v>3.0020664114450955</v>
          </cell>
          <cell r="M7304">
            <v>312.64641574262066</v>
          </cell>
        </row>
        <row r="7305">
          <cell r="A7305">
            <v>7303</v>
          </cell>
          <cell r="B7305">
            <v>35</v>
          </cell>
          <cell r="C7305">
            <v>138</v>
          </cell>
          <cell r="D7305" t="str">
            <v xml:space="preserve">HOPEDALE                     </v>
          </cell>
          <cell r="E7305">
            <v>0</v>
          </cell>
          <cell r="G7305">
            <v>8425</v>
          </cell>
          <cell r="H7305" t="str">
            <v>Textbooks &amp; Related Software/Media/Materials (2410)</v>
          </cell>
          <cell r="I7305">
            <v>6989</v>
          </cell>
          <cell r="J7305">
            <v>43704</v>
          </cell>
          <cell r="K7305">
            <v>50693</v>
          </cell>
          <cell r="L7305">
            <v>0.38010303489325314</v>
          </cell>
          <cell r="M7305">
            <v>39.585350616898332</v>
          </cell>
        </row>
        <row r="7306">
          <cell r="A7306">
            <v>7304</v>
          </cell>
          <cell r="B7306">
            <v>36</v>
          </cell>
          <cell r="C7306">
            <v>138</v>
          </cell>
          <cell r="D7306" t="str">
            <v xml:space="preserve">HOPEDALE                     </v>
          </cell>
          <cell r="E7306">
            <v>0</v>
          </cell>
          <cell r="G7306">
            <v>8430</v>
          </cell>
          <cell r="H7306" t="str">
            <v>Other Instructional Materials (2415)</v>
          </cell>
          <cell r="I7306">
            <v>156257</v>
          </cell>
          <cell r="J7306">
            <v>29028</v>
          </cell>
          <cell r="K7306">
            <v>185285</v>
          </cell>
          <cell r="L7306">
            <v>1.3892922261494962</v>
          </cell>
          <cell r="M7306">
            <v>144.68608464782133</v>
          </cell>
        </row>
        <row r="7307">
          <cell r="A7307">
            <v>7305</v>
          </cell>
          <cell r="B7307">
            <v>37</v>
          </cell>
          <cell r="C7307">
            <v>138</v>
          </cell>
          <cell r="D7307" t="str">
            <v xml:space="preserve">HOPEDALE                     </v>
          </cell>
          <cell r="E7307">
            <v>0</v>
          </cell>
          <cell r="G7307">
            <v>8435</v>
          </cell>
          <cell r="H7307" t="str">
            <v>Instructional Equipment (2420)</v>
          </cell>
          <cell r="I7307">
            <v>28832</v>
          </cell>
          <cell r="J7307">
            <v>10957</v>
          </cell>
          <cell r="K7307">
            <v>39789</v>
          </cell>
          <cell r="L7307">
            <v>0.29834335421789299</v>
          </cell>
          <cell r="M7307">
            <v>31.070591910042172</v>
          </cell>
        </row>
        <row r="7308">
          <cell r="A7308">
            <v>7306</v>
          </cell>
          <cell r="B7308">
            <v>38</v>
          </cell>
          <cell r="C7308">
            <v>138</v>
          </cell>
          <cell r="D7308" t="str">
            <v xml:space="preserve">HOPEDALE                     </v>
          </cell>
          <cell r="E7308">
            <v>0</v>
          </cell>
          <cell r="G7308">
            <v>8440</v>
          </cell>
          <cell r="H7308" t="str">
            <v>General Supplies (2430)</v>
          </cell>
          <cell r="I7308">
            <v>69748</v>
          </cell>
          <cell r="J7308">
            <v>22497</v>
          </cell>
          <cell r="K7308">
            <v>92245</v>
          </cell>
          <cell r="L7308">
            <v>0.69166560380581421</v>
          </cell>
          <cell r="M7308">
            <v>72.032640949554903</v>
          </cell>
        </row>
        <row r="7309">
          <cell r="A7309">
            <v>7307</v>
          </cell>
          <cell r="B7309">
            <v>39</v>
          </cell>
          <cell r="C7309">
            <v>138</v>
          </cell>
          <cell r="D7309" t="str">
            <v xml:space="preserve">HOPEDALE                     </v>
          </cell>
          <cell r="E7309">
            <v>0</v>
          </cell>
          <cell r="G7309">
            <v>8445</v>
          </cell>
          <cell r="H7309" t="str">
            <v>Other Instructional Services (2440)</v>
          </cell>
          <cell r="I7309">
            <v>0</v>
          </cell>
          <cell r="J7309">
            <v>4121</v>
          </cell>
          <cell r="K7309">
            <v>4121</v>
          </cell>
          <cell r="L7309">
            <v>3.0899820622079896E-2</v>
          </cell>
          <cell r="M7309">
            <v>3.2180228018116512</v>
          </cell>
        </row>
        <row r="7310">
          <cell r="A7310">
            <v>7308</v>
          </cell>
          <cell r="B7310">
            <v>40</v>
          </cell>
          <cell r="C7310">
            <v>138</v>
          </cell>
          <cell r="D7310" t="str">
            <v xml:space="preserve">HOPEDALE                     </v>
          </cell>
          <cell r="E7310">
            <v>0</v>
          </cell>
          <cell r="G7310">
            <v>8450</v>
          </cell>
          <cell r="H7310" t="str">
            <v>Classroom Instructional Technology (2451)</v>
          </cell>
          <cell r="I7310">
            <v>6312</v>
          </cell>
          <cell r="J7310">
            <v>0</v>
          </cell>
          <cell r="K7310">
            <v>6312</v>
          </cell>
          <cell r="L7310">
            <v>4.7328237749713252E-2</v>
          </cell>
          <cell r="M7310">
            <v>4.9289395595814467</v>
          </cell>
        </row>
        <row r="7311">
          <cell r="A7311">
            <v>7309</v>
          </cell>
          <cell r="B7311">
            <v>41</v>
          </cell>
          <cell r="C7311">
            <v>138</v>
          </cell>
          <cell r="D7311" t="str">
            <v xml:space="preserve">HOPEDALE                     </v>
          </cell>
          <cell r="E7311">
            <v>0</v>
          </cell>
          <cell r="G7311">
            <v>8455</v>
          </cell>
          <cell r="H7311" t="str">
            <v>Other Instructional Hardware  (2453)</v>
          </cell>
          <cell r="I7311">
            <v>378</v>
          </cell>
          <cell r="J7311">
            <v>0</v>
          </cell>
          <cell r="K7311">
            <v>378</v>
          </cell>
          <cell r="L7311">
            <v>2.8342956066843487E-3</v>
          </cell>
          <cell r="M7311">
            <v>0.29517413712322349</v>
          </cell>
        </row>
        <row r="7312">
          <cell r="A7312">
            <v>7310</v>
          </cell>
          <cell r="B7312">
            <v>42</v>
          </cell>
          <cell r="C7312">
            <v>138</v>
          </cell>
          <cell r="D7312" t="str">
            <v xml:space="preserve">HOPEDALE                     </v>
          </cell>
          <cell r="E7312">
            <v>0</v>
          </cell>
          <cell r="G7312">
            <v>8460</v>
          </cell>
          <cell r="H7312" t="str">
            <v>Instructional Software (2455)</v>
          </cell>
          <cell r="I7312">
            <v>21552</v>
          </cell>
          <cell r="J7312">
            <v>0</v>
          </cell>
          <cell r="K7312">
            <v>21552</v>
          </cell>
          <cell r="L7312">
            <v>0.16159983840016159</v>
          </cell>
          <cell r="M7312">
            <v>16.8296111197876</v>
          </cell>
        </row>
        <row r="7313">
          <cell r="A7313">
            <v>7311</v>
          </cell>
          <cell r="B7313">
            <v>43</v>
          </cell>
          <cell r="C7313">
            <v>138</v>
          </cell>
          <cell r="D7313" t="str">
            <v xml:space="preserve">HOPEDALE                     </v>
          </cell>
          <cell r="E7313">
            <v>10</v>
          </cell>
          <cell r="F7313" t="str">
            <v>Guidance, Counseling and Testing</v>
          </cell>
          <cell r="I7313">
            <v>346245</v>
          </cell>
          <cell r="J7313">
            <v>9284</v>
          </cell>
          <cell r="K7313">
            <v>355529</v>
          </cell>
          <cell r="L7313">
            <v>2.6658049808171422</v>
          </cell>
          <cell r="M7313">
            <v>277.6268936436046</v>
          </cell>
        </row>
        <row r="7314">
          <cell r="A7314">
            <v>7312</v>
          </cell>
          <cell r="B7314">
            <v>44</v>
          </cell>
          <cell r="C7314">
            <v>138</v>
          </cell>
          <cell r="D7314" t="str">
            <v xml:space="preserve">HOPEDALE                     </v>
          </cell>
          <cell r="E7314">
            <v>0</v>
          </cell>
          <cell r="G7314">
            <v>8465</v>
          </cell>
          <cell r="H7314" t="str">
            <v>Guidance and Adjustment Counselors (2710)</v>
          </cell>
          <cell r="I7314">
            <v>174075</v>
          </cell>
          <cell r="J7314">
            <v>9284</v>
          </cell>
          <cell r="K7314">
            <v>183359</v>
          </cell>
          <cell r="L7314">
            <v>1.374850815201152</v>
          </cell>
          <cell r="M7314">
            <v>143.18210213962206</v>
          </cell>
        </row>
        <row r="7315">
          <cell r="A7315">
            <v>7313</v>
          </cell>
          <cell r="B7315">
            <v>45</v>
          </cell>
          <cell r="C7315">
            <v>138</v>
          </cell>
          <cell r="D7315" t="str">
            <v xml:space="preserve">HOPEDALE                     </v>
          </cell>
          <cell r="E7315">
            <v>0</v>
          </cell>
          <cell r="G7315">
            <v>8470</v>
          </cell>
          <cell r="H7315" t="str">
            <v>Testing and Assessment (2720)</v>
          </cell>
          <cell r="I7315">
            <v>0</v>
          </cell>
          <cell r="J7315">
            <v>0</v>
          </cell>
          <cell r="K7315">
            <v>0</v>
          </cell>
          <cell r="L7315">
            <v>0</v>
          </cell>
          <cell r="M7315">
            <v>0</v>
          </cell>
        </row>
        <row r="7316">
          <cell r="A7316">
            <v>7314</v>
          </cell>
          <cell r="B7316">
            <v>46</v>
          </cell>
          <cell r="C7316">
            <v>138</v>
          </cell>
          <cell r="D7316" t="str">
            <v xml:space="preserve">HOPEDALE                     </v>
          </cell>
          <cell r="E7316">
            <v>0</v>
          </cell>
          <cell r="G7316">
            <v>8475</v>
          </cell>
          <cell r="H7316" t="str">
            <v>Psychological Services (2800)</v>
          </cell>
          <cell r="I7316">
            <v>172170</v>
          </cell>
          <cell r="J7316">
            <v>0</v>
          </cell>
          <cell r="K7316">
            <v>172170</v>
          </cell>
          <cell r="L7316">
            <v>1.2909541656159902</v>
          </cell>
          <cell r="M7316">
            <v>134.44479150398251</v>
          </cell>
        </row>
        <row r="7317">
          <cell r="A7317">
            <v>7315</v>
          </cell>
          <cell r="B7317">
            <v>47</v>
          </cell>
          <cell r="C7317">
            <v>138</v>
          </cell>
          <cell r="D7317" t="str">
            <v xml:space="preserve">HOPEDALE                     </v>
          </cell>
          <cell r="E7317">
            <v>11</v>
          </cell>
          <cell r="F7317" t="str">
            <v>Pupil Services</v>
          </cell>
          <cell r="I7317">
            <v>296182</v>
          </cell>
          <cell r="J7317">
            <v>613686</v>
          </cell>
          <cell r="K7317">
            <v>909868</v>
          </cell>
          <cell r="L7317">
            <v>6.8223144842927912</v>
          </cell>
          <cell r="M7317">
            <v>710.50132750273315</v>
          </cell>
        </row>
        <row r="7318">
          <cell r="A7318">
            <v>7316</v>
          </cell>
          <cell r="B7318">
            <v>48</v>
          </cell>
          <cell r="C7318">
            <v>138</v>
          </cell>
          <cell r="D7318" t="str">
            <v xml:space="preserve">HOPEDALE                     </v>
          </cell>
          <cell r="E7318">
            <v>0</v>
          </cell>
          <cell r="G7318">
            <v>8485</v>
          </cell>
          <cell r="H7318" t="str">
            <v>Attendance and Parent Liaison Services (3100)</v>
          </cell>
          <cell r="I7318">
            <v>0</v>
          </cell>
          <cell r="J7318">
            <v>0</v>
          </cell>
          <cell r="K7318">
            <v>0</v>
          </cell>
          <cell r="L7318">
            <v>0</v>
          </cell>
          <cell r="M7318">
            <v>0</v>
          </cell>
        </row>
        <row r="7319">
          <cell r="A7319">
            <v>7317</v>
          </cell>
          <cell r="B7319">
            <v>49</v>
          </cell>
          <cell r="C7319">
            <v>138</v>
          </cell>
          <cell r="D7319" t="str">
            <v xml:space="preserve">HOPEDALE                     </v>
          </cell>
          <cell r="E7319">
            <v>0</v>
          </cell>
          <cell r="G7319">
            <v>8490</v>
          </cell>
          <cell r="H7319" t="str">
            <v>Medical/Health Services (3200)</v>
          </cell>
          <cell r="I7319">
            <v>125362</v>
          </cell>
          <cell r="J7319">
            <v>16559</v>
          </cell>
          <cell r="K7319">
            <v>141921</v>
          </cell>
          <cell r="L7319">
            <v>1.0641430338525117</v>
          </cell>
          <cell r="M7319">
            <v>110.82383257847884</v>
          </cell>
        </row>
        <row r="7320">
          <cell r="A7320">
            <v>7318</v>
          </cell>
          <cell r="B7320">
            <v>50</v>
          </cell>
          <cell r="C7320">
            <v>138</v>
          </cell>
          <cell r="D7320" t="str">
            <v xml:space="preserve">HOPEDALE                     </v>
          </cell>
          <cell r="E7320">
            <v>0</v>
          </cell>
          <cell r="G7320">
            <v>8495</v>
          </cell>
          <cell r="H7320" t="str">
            <v>In-District Transportation (3300)</v>
          </cell>
          <cell r="I7320">
            <v>164620</v>
          </cell>
          <cell r="J7320">
            <v>78342</v>
          </cell>
          <cell r="K7320">
            <v>242962</v>
          </cell>
          <cell r="L7320">
            <v>1.8217622465376793</v>
          </cell>
          <cell r="M7320">
            <v>189.72512884585353</v>
          </cell>
        </row>
        <row r="7321">
          <cell r="A7321">
            <v>7319</v>
          </cell>
          <cell r="B7321">
            <v>51</v>
          </cell>
          <cell r="C7321">
            <v>138</v>
          </cell>
          <cell r="D7321" t="str">
            <v xml:space="preserve">HOPEDALE                     </v>
          </cell>
          <cell r="E7321">
            <v>0</v>
          </cell>
          <cell r="G7321">
            <v>8500</v>
          </cell>
          <cell r="H7321" t="str">
            <v>Food Salaries and Other Expenses (3400)</v>
          </cell>
          <cell r="I7321">
            <v>0</v>
          </cell>
          <cell r="J7321">
            <v>271509</v>
          </cell>
          <cell r="K7321">
            <v>271509</v>
          </cell>
          <cell r="L7321">
            <v>2.0358115499345524</v>
          </cell>
          <cell r="M7321">
            <v>212.01702327034204</v>
          </cell>
        </row>
        <row r="7322">
          <cell r="A7322">
            <v>7320</v>
          </cell>
          <cell r="B7322">
            <v>52</v>
          </cell>
          <cell r="C7322">
            <v>138</v>
          </cell>
          <cell r="D7322" t="str">
            <v xml:space="preserve">HOPEDALE                     </v>
          </cell>
          <cell r="E7322">
            <v>0</v>
          </cell>
          <cell r="G7322">
            <v>8505</v>
          </cell>
          <cell r="H7322" t="str">
            <v>Athletics (3510)</v>
          </cell>
          <cell r="I7322">
            <v>0</v>
          </cell>
          <cell r="J7322">
            <v>165687</v>
          </cell>
          <cell r="K7322">
            <v>165687</v>
          </cell>
          <cell r="L7322">
            <v>1.2423437465203959</v>
          </cell>
          <cell r="M7322">
            <v>129.38232078713105</v>
          </cell>
        </row>
        <row r="7323">
          <cell r="A7323">
            <v>7321</v>
          </cell>
          <cell r="B7323">
            <v>53</v>
          </cell>
          <cell r="C7323">
            <v>138</v>
          </cell>
          <cell r="D7323" t="str">
            <v xml:space="preserve">HOPEDALE                     </v>
          </cell>
          <cell r="E7323">
            <v>0</v>
          </cell>
          <cell r="G7323">
            <v>8510</v>
          </cell>
          <cell r="H7323" t="str">
            <v>Other Student Body Activities (3520)</v>
          </cell>
          <cell r="I7323">
            <v>6200</v>
          </cell>
          <cell r="J7323">
            <v>81589</v>
          </cell>
          <cell r="K7323">
            <v>87789</v>
          </cell>
          <cell r="L7323">
            <v>0.65825390744765155</v>
          </cell>
          <cell r="M7323">
            <v>68.553022020927699</v>
          </cell>
        </row>
        <row r="7324">
          <cell r="A7324">
            <v>7322</v>
          </cell>
          <cell r="B7324">
            <v>54</v>
          </cell>
          <cell r="C7324">
            <v>138</v>
          </cell>
          <cell r="D7324" t="str">
            <v xml:space="preserve">HOPEDALE                     </v>
          </cell>
          <cell r="E7324">
            <v>0</v>
          </cell>
          <cell r="G7324">
            <v>8515</v>
          </cell>
          <cell r="H7324" t="str">
            <v>School Security  (3600)</v>
          </cell>
          <cell r="I7324">
            <v>0</v>
          </cell>
          <cell r="J7324">
            <v>0</v>
          </cell>
          <cell r="K7324">
            <v>0</v>
          </cell>
          <cell r="L7324">
            <v>0</v>
          </cell>
          <cell r="M7324">
            <v>0</v>
          </cell>
        </row>
        <row r="7325">
          <cell r="A7325">
            <v>7323</v>
          </cell>
          <cell r="B7325">
            <v>55</v>
          </cell>
          <cell r="C7325">
            <v>138</v>
          </cell>
          <cell r="D7325" t="str">
            <v xml:space="preserve">HOPEDALE                     </v>
          </cell>
          <cell r="E7325">
            <v>12</v>
          </cell>
          <cell r="F7325" t="str">
            <v>Operations and Maintenance</v>
          </cell>
          <cell r="I7325">
            <v>775183</v>
          </cell>
          <cell r="J7325">
            <v>60985</v>
          </cell>
          <cell r="K7325">
            <v>836168</v>
          </cell>
          <cell r="L7325">
            <v>6.2697018223545991</v>
          </cell>
          <cell r="M7325">
            <v>652.95017960331097</v>
          </cell>
        </row>
        <row r="7326">
          <cell r="A7326">
            <v>7324</v>
          </cell>
          <cell r="B7326">
            <v>56</v>
          </cell>
          <cell r="C7326">
            <v>138</v>
          </cell>
          <cell r="D7326" t="str">
            <v xml:space="preserve">HOPEDALE                     </v>
          </cell>
          <cell r="E7326">
            <v>0</v>
          </cell>
          <cell r="G7326">
            <v>8520</v>
          </cell>
          <cell r="H7326" t="str">
            <v>Custodial Services (4110)</v>
          </cell>
          <cell r="I7326">
            <v>286306</v>
          </cell>
          <cell r="J7326">
            <v>8656</v>
          </cell>
          <cell r="K7326">
            <v>294962</v>
          </cell>
          <cell r="L7326">
            <v>2.2116653458699176</v>
          </cell>
          <cell r="M7326">
            <v>230.33109479931284</v>
          </cell>
        </row>
        <row r="7327">
          <cell r="A7327">
            <v>7325</v>
          </cell>
          <cell r="B7327">
            <v>57</v>
          </cell>
          <cell r="C7327">
            <v>138</v>
          </cell>
          <cell r="D7327" t="str">
            <v xml:space="preserve">HOPEDALE                     </v>
          </cell>
          <cell r="E7327">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ass.gov/municipal-databank-data-analytics-including-cherry-sheets" TargetMode="External"/><Relationship Id="rId13" Type="http://schemas.openxmlformats.org/officeDocument/2006/relationships/drawing" Target="../drawings/drawing1.xml"/><Relationship Id="rId3" Type="http://schemas.openxmlformats.org/officeDocument/2006/relationships/hyperlink" Target="http://www.mass.gov/dor/docs/dls/bla/classificationcodebook.pdf" TargetMode="External"/><Relationship Id="rId7" Type="http://schemas.openxmlformats.org/officeDocument/2006/relationships/hyperlink" Target="https://www.mass.gov/municipal-databank-data-analytics-including-cherry-sheets" TargetMode="External"/><Relationship Id="rId12" Type="http://schemas.openxmlformats.org/officeDocument/2006/relationships/printerSettings" Target="../printerSettings/printerSettings1.bin"/><Relationship Id="rId2" Type="http://schemas.openxmlformats.org/officeDocument/2006/relationships/hyperlink" Target="https://www.mass.gov/municipal-databank-data-analytics-including-cherry-sheets" TargetMode="External"/><Relationship Id="rId1" Type="http://schemas.openxmlformats.org/officeDocument/2006/relationships/hyperlink" Target="http://profiles.doe.mass.edu/statereport/enrollmentbygrade.aspx" TargetMode="External"/><Relationship Id="rId6" Type="http://schemas.openxmlformats.org/officeDocument/2006/relationships/hyperlink" Target="https://www.mass.gov/municipal-databank-data-analytics-including-cherry-sheets" TargetMode="External"/><Relationship Id="rId11" Type="http://schemas.openxmlformats.org/officeDocument/2006/relationships/hyperlink" Target="https://www.mass.gov/municipal-databank-data-analytics-including-cherry-sheets" TargetMode="External"/><Relationship Id="rId5" Type="http://schemas.openxmlformats.org/officeDocument/2006/relationships/hyperlink" Target="https://www.mass.gov/municipal-databank-data-analytics-including-cherry-sheets" TargetMode="External"/><Relationship Id="rId15" Type="http://schemas.openxmlformats.org/officeDocument/2006/relationships/comments" Target="../comments1.xml"/><Relationship Id="rId10" Type="http://schemas.openxmlformats.org/officeDocument/2006/relationships/hyperlink" Target="https://www.mass.gov/municipal-databank-data-analytics-including-cherry-sheets" TargetMode="External"/><Relationship Id="rId4" Type="http://schemas.openxmlformats.org/officeDocument/2006/relationships/hyperlink" Target="https://www.mass.gov/municipal-databank-data-analytics-including-cherry-sheets" TargetMode="External"/><Relationship Id="rId9" Type="http://schemas.openxmlformats.org/officeDocument/2006/relationships/hyperlink" Target="https://www.mass.gov/municipal-databank-data-analytics-including-cherry-sheets"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ass.gov/municipal-databank-data-analytics" TargetMode="External"/><Relationship Id="rId1" Type="http://schemas.openxmlformats.org/officeDocument/2006/relationships/hyperlink" Target="http://plymouthcolony.net/carver/index.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ls.gov/regions/midwest/data/consumerpriceindexhistorical_us_tabl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9"/>
  <sheetViews>
    <sheetView tabSelected="1" zoomScale="90" zoomScaleNormal="90" workbookViewId="0">
      <pane xSplit="1" ySplit="2" topLeftCell="B3" activePane="bottomRight" state="frozen"/>
      <selection activeCell="A78" sqref="A78:E83"/>
      <selection pane="topRight" activeCell="A78" sqref="A78:E83"/>
      <selection pane="bottomLeft" activeCell="A78" sqref="A78:E83"/>
      <selection pane="bottomRight" activeCell="I22" sqref="I22:K22"/>
    </sheetView>
  </sheetViews>
  <sheetFormatPr defaultColWidth="9.140625" defaultRowHeight="15" x14ac:dyDescent="0.25"/>
  <cols>
    <col min="1" max="1" width="12" style="13" bestFit="1" customWidth="1"/>
    <col min="2" max="2" width="16.42578125" style="13" customWidth="1"/>
    <col min="3" max="3" width="14.28515625" style="13" customWidth="1"/>
    <col min="4" max="4" width="15.140625" style="13" customWidth="1"/>
    <col min="5" max="5" width="18.42578125" style="13" customWidth="1"/>
    <col min="6" max="6" width="15.85546875" style="13" customWidth="1"/>
    <col min="7" max="7" width="8.85546875" style="13" bestFit="1" customWidth="1"/>
    <col min="8" max="8" width="15.28515625" style="13" customWidth="1"/>
    <col min="9" max="9" width="14" style="13" customWidth="1"/>
    <col min="10" max="10" width="14.42578125" style="13" customWidth="1"/>
    <col min="11" max="11" width="13.7109375" style="13" customWidth="1"/>
    <col min="12" max="12" width="4.7109375" style="13" customWidth="1"/>
    <col min="13" max="13" width="4.42578125" style="13" customWidth="1"/>
    <col min="14" max="14" width="4.7109375" style="13" customWidth="1"/>
    <col min="15" max="16" width="10.5703125" style="13" bestFit="1" customWidth="1"/>
    <col min="17" max="17" width="14.28515625" style="13" bestFit="1" customWidth="1"/>
    <col min="18" max="18" width="11.140625" style="13" bestFit="1" customWidth="1"/>
    <col min="19" max="16384" width="9.140625" style="13"/>
  </cols>
  <sheetData>
    <row r="1" spans="1:18" ht="24" thickBot="1" x14ac:dyDescent="0.4">
      <c r="A1" s="518" t="s">
        <v>203</v>
      </c>
      <c r="B1" s="518"/>
      <c r="C1" s="518"/>
      <c r="D1" s="518"/>
      <c r="E1" s="518"/>
      <c r="F1" s="518"/>
      <c r="G1" s="518"/>
      <c r="H1" s="518"/>
      <c r="I1" s="518"/>
      <c r="J1" s="518"/>
      <c r="K1" s="518"/>
      <c r="L1" s="126"/>
      <c r="M1" s="15"/>
    </row>
    <row r="2" spans="1:18" ht="64.5" x14ac:dyDescent="0.25">
      <c r="A2" s="67" t="s">
        <v>72</v>
      </c>
      <c r="B2" s="67" t="s">
        <v>146</v>
      </c>
      <c r="C2" s="67" t="s">
        <v>147</v>
      </c>
      <c r="D2" s="67" t="s">
        <v>148</v>
      </c>
      <c r="E2" s="344" t="s">
        <v>149</v>
      </c>
      <c r="F2" s="345" t="s">
        <v>176</v>
      </c>
      <c r="G2" s="346" t="s">
        <v>131</v>
      </c>
      <c r="H2" s="339" t="s">
        <v>169</v>
      </c>
      <c r="I2" s="223" t="s">
        <v>150</v>
      </c>
      <c r="J2" s="223" t="s">
        <v>151</v>
      </c>
      <c r="K2" s="223" t="s">
        <v>152</v>
      </c>
      <c r="L2" s="223" t="s">
        <v>204</v>
      </c>
      <c r="M2" s="223" t="s">
        <v>205</v>
      </c>
      <c r="N2" s="223" t="s">
        <v>206</v>
      </c>
    </row>
    <row r="3" spans="1:18" x14ac:dyDescent="0.25">
      <c r="A3" s="67">
        <v>2019</v>
      </c>
      <c r="B3" s="238">
        <v>1138317116</v>
      </c>
      <c r="C3" s="238">
        <v>93747394</v>
      </c>
      <c r="D3" s="238">
        <v>35222600</v>
      </c>
      <c r="E3" s="238">
        <v>109043550</v>
      </c>
      <c r="F3" s="68">
        <f>SUM(B3:E3)</f>
        <v>1376330660</v>
      </c>
      <c r="G3" s="181">
        <f t="shared" ref="G3" si="0">+F3/F4-1</f>
        <v>6.8568695724695372E-2</v>
      </c>
      <c r="H3" s="121">
        <f t="shared" ref="H3" si="1">+B3/$F3</f>
        <v>0.82706659749917943</v>
      </c>
      <c r="I3" s="120">
        <f t="shared" ref="I3" si="2">+C3/$F3</f>
        <v>6.8114005394604812E-2</v>
      </c>
      <c r="J3" s="120">
        <f t="shared" ref="J3" si="3">+D3/$F3</f>
        <v>2.5591669955241717E-2</v>
      </c>
      <c r="K3" s="120">
        <f t="shared" ref="K3" si="4">+E3/$F3</f>
        <v>7.9227727150974023E-2</v>
      </c>
      <c r="L3" s="442">
        <f t="shared" ref="L3:L36" si="5">+C3/$B3</f>
        <v>8.2356131417424802E-2</v>
      </c>
      <c r="M3" s="442">
        <f t="shared" ref="M3:M36" si="6">+D3/$B3</f>
        <v>3.0942695585366213E-2</v>
      </c>
      <c r="N3" s="442">
        <f t="shared" ref="N3:N36" si="7">+E3/$B3</f>
        <v>9.5793648770893122E-2</v>
      </c>
      <c r="O3" s="441"/>
      <c r="P3" s="458"/>
      <c r="Q3" s="325"/>
    </row>
    <row r="4" spans="1:18" x14ac:dyDescent="0.25">
      <c r="A4" s="94">
        <v>2018</v>
      </c>
      <c r="B4" s="238">
        <v>1048643729</v>
      </c>
      <c r="C4" s="238">
        <v>94648261</v>
      </c>
      <c r="D4" s="238">
        <v>32543600</v>
      </c>
      <c r="E4" s="238">
        <v>112177680</v>
      </c>
      <c r="F4" s="68">
        <f>SUM(B4:E4)</f>
        <v>1288013270</v>
      </c>
      <c r="G4" s="181">
        <f t="shared" ref="G4" si="8">+F4/F5-1</f>
        <v>4.7072692126388871E-2</v>
      </c>
      <c r="H4" s="121">
        <f t="shared" ref="H4" si="9">+B4/$F4</f>
        <v>0.81415599778719672</v>
      </c>
      <c r="I4" s="120">
        <f t="shared" ref="I4" si="10">+C4/$F4</f>
        <v>7.3483917599699883E-2</v>
      </c>
      <c r="J4" s="120">
        <f t="shared" ref="J4" si="11">+D4/$F4</f>
        <v>2.5266509870663055E-2</v>
      </c>
      <c r="K4" s="120">
        <f t="shared" ref="K4" si="12">+E4/$F4</f>
        <v>8.7093574742440352E-2</v>
      </c>
      <c r="L4" s="442">
        <f t="shared" si="5"/>
        <v>9.0257785730772241E-2</v>
      </c>
      <c r="M4" s="442">
        <f t="shared" si="6"/>
        <v>3.10339909542338E-2</v>
      </c>
      <c r="N4" s="442">
        <f t="shared" si="7"/>
        <v>0.10697406268473475</v>
      </c>
      <c r="O4" s="441"/>
      <c r="P4" s="459"/>
      <c r="Q4" s="325"/>
      <c r="R4" s="398"/>
    </row>
    <row r="5" spans="1:18" x14ac:dyDescent="0.25">
      <c r="A5" s="67">
        <v>2017</v>
      </c>
      <c r="B5" s="238">
        <v>997775524</v>
      </c>
      <c r="C5" s="238">
        <v>93529306</v>
      </c>
      <c r="D5" s="238">
        <v>32126700</v>
      </c>
      <c r="E5" s="238">
        <v>106677210</v>
      </c>
      <c r="F5" s="68">
        <f>SUM(B5:E5)</f>
        <v>1230108740</v>
      </c>
      <c r="G5" s="181">
        <f t="shared" ref="G5" si="13">+F5/F6-1</f>
        <v>5.4187175400647991E-2</v>
      </c>
      <c r="H5" s="121">
        <f t="shared" ref="H5" si="14">+B5/$F5</f>
        <v>0.81112790402578561</v>
      </c>
      <c r="I5" s="120">
        <f t="shared" ref="I5" si="15">+C5/$F5</f>
        <v>7.6033364334928633E-2</v>
      </c>
      <c r="J5" s="120">
        <f t="shared" ref="J5" si="16">+D5/$F5</f>
        <v>2.6116959383607013E-2</v>
      </c>
      <c r="K5" s="120">
        <f t="shared" ref="K5" si="17">+E5/$F5</f>
        <v>8.67217722556788E-2</v>
      </c>
      <c r="L5" s="442">
        <f t="shared" si="5"/>
        <v>9.3737823538754192E-2</v>
      </c>
      <c r="M5" s="442">
        <f t="shared" si="6"/>
        <v>3.2198324399867723E-2</v>
      </c>
      <c r="N5" s="442">
        <f t="shared" si="7"/>
        <v>0.10691503994038642</v>
      </c>
      <c r="O5" s="441"/>
      <c r="P5" s="461"/>
      <c r="Q5" s="325"/>
    </row>
    <row r="6" spans="1:18" x14ac:dyDescent="0.25">
      <c r="A6" s="67">
        <v>2016</v>
      </c>
      <c r="B6" s="238">
        <v>947635643</v>
      </c>
      <c r="C6" s="238">
        <v>89631077</v>
      </c>
      <c r="D6" s="238">
        <v>29694000</v>
      </c>
      <c r="E6" s="238">
        <v>99918150</v>
      </c>
      <c r="F6" s="68">
        <f>SUM(B6:E6)</f>
        <v>1166878870</v>
      </c>
      <c r="G6" s="181">
        <f t="shared" ref="G6" si="18">+F6/F7-1</f>
        <v>3.9865978997053686E-2</v>
      </c>
      <c r="H6" s="121">
        <f t="shared" ref="H6" si="19">+B6/$F6</f>
        <v>0.81211140878744337</v>
      </c>
      <c r="I6" s="120">
        <f t="shared" ref="I6" si="20">+C6/$F6</f>
        <v>7.6812666082470074E-2</v>
      </c>
      <c r="J6" s="120">
        <f t="shared" ref="J6" si="21">+D6/$F6</f>
        <v>2.5447371413966902E-2</v>
      </c>
      <c r="K6" s="120">
        <f t="shared" ref="K6" si="22">+E6/$F6</f>
        <v>8.5628553716119646E-2</v>
      </c>
      <c r="L6" s="442">
        <f t="shared" si="5"/>
        <v>9.4583902222428337E-2</v>
      </c>
      <c r="M6" s="442">
        <f t="shared" si="6"/>
        <v>3.133482812655243E-2</v>
      </c>
      <c r="N6" s="442">
        <f t="shared" si="7"/>
        <v>0.10543941728878174</v>
      </c>
      <c r="O6" s="441"/>
      <c r="P6" s="461"/>
      <c r="Q6" s="459"/>
    </row>
    <row r="7" spans="1:18" x14ac:dyDescent="0.25">
      <c r="A7" s="94">
        <v>2015</v>
      </c>
      <c r="B7" s="238">
        <v>918228748</v>
      </c>
      <c r="C7" s="238">
        <v>86982382</v>
      </c>
      <c r="D7" s="239">
        <v>29301700</v>
      </c>
      <c r="E7" s="240">
        <v>87630690</v>
      </c>
      <c r="F7" s="91">
        <f t="shared" ref="F7:F36" si="23">+SUM(B7:E7)</f>
        <v>1122143520</v>
      </c>
      <c r="G7" s="181">
        <f t="shared" ref="G7" si="24">+F7/F8-1</f>
        <v>1.9222197498799831E-2</v>
      </c>
      <c r="H7" s="121">
        <f t="shared" ref="H7" si="25">+B7/$F7</f>
        <v>0.81828102344698295</v>
      </c>
      <c r="I7" s="120">
        <f t="shared" ref="I7" si="26">+C7/$F7</f>
        <v>7.751448941219212E-2</v>
      </c>
      <c r="J7" s="120">
        <f t="shared" ref="J7" si="27">+D7/$F7</f>
        <v>2.6112257013256202E-2</v>
      </c>
      <c r="K7" s="120">
        <f t="shared" ref="K7" si="28">+E7/$F7</f>
        <v>7.8092230127568704E-2</v>
      </c>
      <c r="L7" s="442">
        <f t="shared" si="5"/>
        <v>9.4728445596434327E-2</v>
      </c>
      <c r="M7" s="442">
        <f t="shared" si="6"/>
        <v>3.1911111543634657E-2</v>
      </c>
      <c r="N7" s="442">
        <f t="shared" si="7"/>
        <v>9.543448752924473E-2</v>
      </c>
      <c r="Q7" s="460"/>
    </row>
    <row r="8" spans="1:18" x14ac:dyDescent="0.25">
      <c r="A8" s="6">
        <v>2014</v>
      </c>
      <c r="B8" s="238">
        <v>906240494</v>
      </c>
      <c r="C8" s="238">
        <v>88215976</v>
      </c>
      <c r="D8" s="238">
        <v>29998200</v>
      </c>
      <c r="E8" s="238">
        <v>76525590</v>
      </c>
      <c r="F8" s="91">
        <f>+SUM(B8:E8)</f>
        <v>1100980260</v>
      </c>
      <c r="G8" s="181">
        <f t="shared" ref="G8" si="29">+F8/F9-1</f>
        <v>4.9138980085015049E-3</v>
      </c>
      <c r="H8" s="121">
        <f t="shared" ref="H8" si="30">+B8/$F8</f>
        <v>0.82312147358572985</v>
      </c>
      <c r="I8" s="120">
        <f t="shared" ref="I8" si="31">+C8/$F8</f>
        <v>8.0124938843136026E-2</v>
      </c>
      <c r="J8" s="120">
        <f t="shared" ref="J8" si="32">+D8/$F8</f>
        <v>2.7246810038174526E-2</v>
      </c>
      <c r="K8" s="120">
        <f t="shared" ref="K8" si="33">+E8/$F8</f>
        <v>6.9506777532959585E-2</v>
      </c>
      <c r="L8" s="442">
        <f t="shared" si="5"/>
        <v>9.7342787686112819E-2</v>
      </c>
      <c r="M8" s="442">
        <f t="shared" si="6"/>
        <v>3.3101809286398984E-2</v>
      </c>
      <c r="N8" s="442">
        <f t="shared" si="7"/>
        <v>8.4442916098604617E-2</v>
      </c>
      <c r="Q8" s="460"/>
    </row>
    <row r="9" spans="1:18" x14ac:dyDescent="0.25">
      <c r="A9" s="6">
        <v>2013</v>
      </c>
      <c r="B9" s="238">
        <v>902612797</v>
      </c>
      <c r="C9" s="238">
        <v>91370543</v>
      </c>
      <c r="D9" s="238">
        <v>28116900</v>
      </c>
      <c r="E9" s="238">
        <v>73496370</v>
      </c>
      <c r="F9" s="91">
        <f t="shared" si="23"/>
        <v>1095596610</v>
      </c>
      <c r="G9" s="181">
        <f t="shared" ref="G9:G35" si="34">+F9/F10-1</f>
        <v>-2.3691844611468116E-2</v>
      </c>
      <c r="H9" s="121">
        <f t="shared" ref="H9:H36" si="35">+B9/$F9</f>
        <v>0.82385504734265291</v>
      </c>
      <c r="I9" s="120">
        <f t="shared" ref="I9:I36" si="36">+C9/$F9</f>
        <v>8.3397978933140368E-2</v>
      </c>
      <c r="J9" s="120">
        <f t="shared" ref="J9:J36" si="37">+D9/$F9</f>
        <v>2.5663551478130257E-2</v>
      </c>
      <c r="K9" s="120">
        <f t="shared" ref="K9:K36" si="38">+E9/$F9</f>
        <v>6.7083422246076496E-2</v>
      </c>
      <c r="L9" s="442">
        <f t="shared" si="5"/>
        <v>0.10122894701214834</v>
      </c>
      <c r="M9" s="442">
        <f t="shared" si="6"/>
        <v>3.1150566547972398E-2</v>
      </c>
      <c r="N9" s="442">
        <f t="shared" si="7"/>
        <v>8.1426244170566528E-2</v>
      </c>
      <c r="Q9" s="462"/>
    </row>
    <row r="10" spans="1:18" x14ac:dyDescent="0.25">
      <c r="A10" s="94">
        <v>2012</v>
      </c>
      <c r="B10" s="238">
        <v>930774142</v>
      </c>
      <c r="C10" s="238">
        <v>94200488</v>
      </c>
      <c r="D10" s="239">
        <v>29166600</v>
      </c>
      <c r="E10" s="240">
        <v>68041970</v>
      </c>
      <c r="F10" s="68">
        <f t="shared" si="23"/>
        <v>1122183200</v>
      </c>
      <c r="G10" s="186">
        <f t="shared" si="34"/>
        <v>-1.4158293904974362E-2</v>
      </c>
      <c r="H10" s="121">
        <f t="shared" si="35"/>
        <v>0.82943154201559954</v>
      </c>
      <c r="I10" s="120">
        <f t="shared" si="36"/>
        <v>8.3943947833116733E-2</v>
      </c>
      <c r="J10" s="120">
        <f t="shared" si="37"/>
        <v>2.5990943368248608E-2</v>
      </c>
      <c r="K10" s="120">
        <f t="shared" si="38"/>
        <v>6.0633566783035067E-2</v>
      </c>
      <c r="L10" s="442">
        <f t="shared" si="5"/>
        <v>0.10120660184820648</v>
      </c>
      <c r="M10" s="442">
        <f t="shared" si="6"/>
        <v>3.1335851184400437E-2</v>
      </c>
      <c r="N10" s="442">
        <f t="shared" si="7"/>
        <v>7.3102557247448754E-2</v>
      </c>
      <c r="Q10" s="460"/>
    </row>
    <row r="11" spans="1:18" x14ac:dyDescent="0.25">
      <c r="A11" s="6">
        <v>2011</v>
      </c>
      <c r="B11" s="238">
        <v>947331677</v>
      </c>
      <c r="C11" s="238">
        <v>92167083.005628705</v>
      </c>
      <c r="D11" s="239">
        <v>30454600</v>
      </c>
      <c r="E11" s="240">
        <v>68346220</v>
      </c>
      <c r="F11" s="347">
        <f t="shared" si="23"/>
        <v>1138299580.0056286</v>
      </c>
      <c r="G11" s="348">
        <f t="shared" si="34"/>
        <v>-2.3842838273973932E-2</v>
      </c>
      <c r="H11" s="121">
        <f t="shared" si="35"/>
        <v>0.83223405651727966</v>
      </c>
      <c r="I11" s="120">
        <f t="shared" si="36"/>
        <v>8.0969091638576338E-2</v>
      </c>
      <c r="J11" s="120">
        <f t="shared" si="37"/>
        <v>2.6754468274379412E-2</v>
      </c>
      <c r="K11" s="120">
        <f t="shared" si="38"/>
        <v>6.0042383569764692E-2</v>
      </c>
      <c r="L11" s="442">
        <f t="shared" si="5"/>
        <v>9.7291249984907568E-2</v>
      </c>
      <c r="M11" s="442">
        <f t="shared" si="6"/>
        <v>3.214776908594813E-2</v>
      </c>
      <c r="N11" s="442">
        <f t="shared" si="7"/>
        <v>7.2146030434069391E-2</v>
      </c>
    </row>
    <row r="12" spans="1:18" x14ac:dyDescent="0.25">
      <c r="A12" s="6">
        <v>2010</v>
      </c>
      <c r="B12" s="238">
        <v>999553425</v>
      </c>
      <c r="C12" s="238">
        <v>92555985</v>
      </c>
      <c r="D12" s="239">
        <v>30893000</v>
      </c>
      <c r="E12" s="240">
        <v>43100370</v>
      </c>
      <c r="F12" s="347">
        <f t="shared" si="23"/>
        <v>1166102780</v>
      </c>
      <c r="G12" s="348">
        <f t="shared" si="34"/>
        <v>-5.0992027546345464E-2</v>
      </c>
      <c r="H12" s="121">
        <f t="shared" si="35"/>
        <v>0.85717437788802797</v>
      </c>
      <c r="I12" s="120">
        <f t="shared" si="36"/>
        <v>7.9372064441866785E-2</v>
      </c>
      <c r="J12" s="120">
        <f t="shared" si="37"/>
        <v>2.6492518952746173E-2</v>
      </c>
      <c r="K12" s="120">
        <f t="shared" si="38"/>
        <v>3.6961038717359028E-2</v>
      </c>
      <c r="L12" s="442">
        <f t="shared" si="5"/>
        <v>9.259733665561698E-2</v>
      </c>
      <c r="M12" s="442">
        <f t="shared" si="6"/>
        <v>3.0906802205194785E-2</v>
      </c>
      <c r="N12" s="442">
        <f t="shared" si="7"/>
        <v>4.3119626147046619E-2</v>
      </c>
    </row>
    <row r="13" spans="1:18" x14ac:dyDescent="0.25">
      <c r="A13" s="94">
        <v>2009</v>
      </c>
      <c r="B13" s="238">
        <v>1064424379</v>
      </c>
      <c r="C13" s="238">
        <v>95029101</v>
      </c>
      <c r="D13" s="239">
        <v>27059800</v>
      </c>
      <c r="E13" s="240">
        <v>42246450</v>
      </c>
      <c r="F13" s="347">
        <f t="shared" si="23"/>
        <v>1228759730</v>
      </c>
      <c r="G13" s="348">
        <f t="shared" si="34"/>
        <v>-4.6499220607068681E-2</v>
      </c>
      <c r="H13" s="121">
        <f t="shared" si="35"/>
        <v>0.86625916606170028</v>
      </c>
      <c r="I13" s="120">
        <f t="shared" si="36"/>
        <v>7.7337414858151321E-2</v>
      </c>
      <c r="J13" s="120">
        <f t="shared" si="37"/>
        <v>2.2022043316800428E-2</v>
      </c>
      <c r="K13" s="120">
        <f t="shared" si="38"/>
        <v>3.4381375763347974E-2</v>
      </c>
      <c r="L13" s="442">
        <f t="shared" si="5"/>
        <v>8.9277456318012427E-2</v>
      </c>
      <c r="M13" s="442">
        <f t="shared" si="6"/>
        <v>2.542200322903352E-2</v>
      </c>
      <c r="N13" s="442">
        <f t="shared" si="7"/>
        <v>3.9689479904330527E-2</v>
      </c>
    </row>
    <row r="14" spans="1:18" ht="15.75" thickBot="1" x14ac:dyDescent="0.3">
      <c r="A14" s="349">
        <v>2008</v>
      </c>
      <c r="B14" s="241">
        <v>1135256687</v>
      </c>
      <c r="C14" s="241">
        <v>90011123</v>
      </c>
      <c r="D14" s="242">
        <v>26380600</v>
      </c>
      <c r="E14" s="243">
        <v>37034050</v>
      </c>
      <c r="F14" s="350">
        <f t="shared" si="23"/>
        <v>1288682460</v>
      </c>
      <c r="G14" s="351">
        <f t="shared" si="34"/>
        <v>-1.3259856243626023E-2</v>
      </c>
      <c r="H14" s="122">
        <f t="shared" si="35"/>
        <v>0.88094369422859997</v>
      </c>
      <c r="I14" s="123">
        <f t="shared" si="36"/>
        <v>6.9847402904824205E-2</v>
      </c>
      <c r="J14" s="123">
        <f t="shared" si="37"/>
        <v>2.0470985536654236E-2</v>
      </c>
      <c r="K14" s="123">
        <f t="shared" si="38"/>
        <v>2.8737917329921602E-2</v>
      </c>
      <c r="L14" s="443">
        <f t="shared" si="5"/>
        <v>7.9287022953250394E-2</v>
      </c>
      <c r="M14" s="443">
        <f t="shared" si="6"/>
        <v>2.3237564069948525E-2</v>
      </c>
      <c r="N14" s="443">
        <f t="shared" si="7"/>
        <v>3.2621741341920849E-2</v>
      </c>
    </row>
    <row r="15" spans="1:18" ht="15.75" thickBot="1" x14ac:dyDescent="0.3">
      <c r="A15" s="134">
        <v>2007</v>
      </c>
      <c r="B15" s="244">
        <v>1158983303</v>
      </c>
      <c r="C15" s="244">
        <v>92543537</v>
      </c>
      <c r="D15" s="245">
        <v>25015100</v>
      </c>
      <c r="E15" s="246">
        <v>29457890</v>
      </c>
      <c r="F15" s="133">
        <f t="shared" si="23"/>
        <v>1305999830</v>
      </c>
      <c r="G15" s="187">
        <f t="shared" si="34"/>
        <v>8.7672186087376813E-2</v>
      </c>
      <c r="H15" s="131">
        <f t="shared" si="35"/>
        <v>0.88742990341736872</v>
      </c>
      <c r="I15" s="132">
        <f t="shared" si="36"/>
        <v>7.0860297891462976E-2</v>
      </c>
      <c r="J15" s="132">
        <f t="shared" si="37"/>
        <v>1.915398411652167E-2</v>
      </c>
      <c r="K15" s="132">
        <f t="shared" si="38"/>
        <v>2.2555814574646615E-2</v>
      </c>
      <c r="L15" s="445">
        <f t="shared" si="5"/>
        <v>7.9848895804152928E-2</v>
      </c>
      <c r="M15" s="445">
        <f t="shared" si="6"/>
        <v>2.1583658656038465E-2</v>
      </c>
      <c r="N15" s="446">
        <f t="shared" si="7"/>
        <v>2.5417009825550525E-2</v>
      </c>
    </row>
    <row r="16" spans="1:18" x14ac:dyDescent="0.25">
      <c r="A16" s="224">
        <v>2006</v>
      </c>
      <c r="B16" s="247">
        <v>1068711677</v>
      </c>
      <c r="C16" s="247">
        <v>81718373</v>
      </c>
      <c r="D16" s="248">
        <v>23178600</v>
      </c>
      <c r="E16" s="249">
        <v>27120620</v>
      </c>
      <c r="F16" s="352">
        <f t="shared" si="23"/>
        <v>1200729270</v>
      </c>
      <c r="G16" s="353">
        <f t="shared" si="34"/>
        <v>0.14633682566592365</v>
      </c>
      <c r="H16" s="124">
        <f t="shared" si="35"/>
        <v>0.89005215721942055</v>
      </c>
      <c r="I16" s="125">
        <f t="shared" si="36"/>
        <v>6.8057284053715125E-2</v>
      </c>
      <c r="J16" s="125">
        <f t="shared" si="37"/>
        <v>1.9303768617217103E-2</v>
      </c>
      <c r="K16" s="125">
        <f t="shared" si="38"/>
        <v>2.258679010964728E-2</v>
      </c>
      <c r="L16" s="444">
        <f t="shared" si="5"/>
        <v>7.6464377398208216E-2</v>
      </c>
      <c r="M16" s="444">
        <f t="shared" si="6"/>
        <v>2.1688356643641313E-2</v>
      </c>
      <c r="N16" s="444">
        <f t="shared" si="7"/>
        <v>2.5376928673719358E-2</v>
      </c>
    </row>
    <row r="17" spans="1:14" ht="15.75" thickBot="1" x14ac:dyDescent="0.3">
      <c r="A17" s="349">
        <v>2005</v>
      </c>
      <c r="B17" s="241">
        <v>927018197</v>
      </c>
      <c r="C17" s="241">
        <v>73569473</v>
      </c>
      <c r="D17" s="242">
        <v>21816000</v>
      </c>
      <c r="E17" s="243">
        <v>25045250</v>
      </c>
      <c r="F17" s="350">
        <f t="shared" si="23"/>
        <v>1047448920</v>
      </c>
      <c r="G17" s="351">
        <f t="shared" si="34"/>
        <v>0.22645248034740906</v>
      </c>
      <c r="H17" s="122">
        <f t="shared" si="35"/>
        <v>0.88502472941592225</v>
      </c>
      <c r="I17" s="123">
        <f t="shared" si="36"/>
        <v>7.0236812120633055E-2</v>
      </c>
      <c r="J17" s="123">
        <f t="shared" si="37"/>
        <v>2.0827745948699818E-2</v>
      </c>
      <c r="K17" s="123">
        <f t="shared" si="38"/>
        <v>2.3910712514744872E-2</v>
      </c>
      <c r="L17" s="443">
        <f t="shared" si="5"/>
        <v>7.9361411931377648E-2</v>
      </c>
      <c r="M17" s="443">
        <f t="shared" si="6"/>
        <v>2.3533518619807632E-2</v>
      </c>
      <c r="N17" s="443">
        <f t="shared" si="7"/>
        <v>2.7016999322182669E-2</v>
      </c>
    </row>
    <row r="18" spans="1:14" ht="15.75" thickBot="1" x14ac:dyDescent="0.3">
      <c r="A18" s="134">
        <v>2004</v>
      </c>
      <c r="B18" s="244">
        <v>757874532</v>
      </c>
      <c r="C18" s="244">
        <v>54384968</v>
      </c>
      <c r="D18" s="245">
        <v>17554200</v>
      </c>
      <c r="E18" s="246">
        <v>24234000</v>
      </c>
      <c r="F18" s="133">
        <f t="shared" si="23"/>
        <v>854047700</v>
      </c>
      <c r="G18" s="187">
        <f t="shared" si="34"/>
        <v>8.2640992663567392E-2</v>
      </c>
      <c r="H18" s="131">
        <f t="shared" si="35"/>
        <v>0.88739133891467659</v>
      </c>
      <c r="I18" s="132">
        <f t="shared" si="36"/>
        <v>6.3679075536413249E-2</v>
      </c>
      <c r="J18" s="132">
        <f t="shared" si="37"/>
        <v>2.0554121274490876E-2</v>
      </c>
      <c r="K18" s="132">
        <f t="shared" si="38"/>
        <v>2.8375464274419334E-2</v>
      </c>
      <c r="L18" s="445">
        <f t="shared" si="5"/>
        <v>7.1759856946875214E-2</v>
      </c>
      <c r="M18" s="445">
        <f t="shared" si="6"/>
        <v>2.3162409157192788E-2</v>
      </c>
      <c r="N18" s="446">
        <f t="shared" si="7"/>
        <v>3.1976269127354712E-2</v>
      </c>
    </row>
    <row r="19" spans="1:14" x14ac:dyDescent="0.25">
      <c r="A19" s="224">
        <v>2003</v>
      </c>
      <c r="B19" s="247">
        <v>686109106</v>
      </c>
      <c r="C19" s="247">
        <v>65590302</v>
      </c>
      <c r="D19" s="248">
        <v>14975760</v>
      </c>
      <c r="E19" s="249">
        <v>22180700</v>
      </c>
      <c r="F19" s="352">
        <f t="shared" si="23"/>
        <v>788855868</v>
      </c>
      <c r="G19" s="353">
        <f t="shared" si="34"/>
        <v>0.33853241689382818</v>
      </c>
      <c r="H19" s="124">
        <f t="shared" si="35"/>
        <v>0.86975217379000347</v>
      </c>
      <c r="I19" s="125">
        <f t="shared" si="36"/>
        <v>8.314611662367706E-2</v>
      </c>
      <c r="J19" s="125">
        <f t="shared" si="37"/>
        <v>1.8984152374968453E-2</v>
      </c>
      <c r="K19" s="125">
        <f t="shared" si="38"/>
        <v>2.811755721135106E-2</v>
      </c>
      <c r="L19" s="444">
        <f t="shared" si="5"/>
        <v>9.5597480672410723E-2</v>
      </c>
      <c r="M19" s="444">
        <f t="shared" si="6"/>
        <v>2.1827082411583675E-2</v>
      </c>
      <c r="N19" s="444">
        <f t="shared" si="7"/>
        <v>3.2328240225979452E-2</v>
      </c>
    </row>
    <row r="20" spans="1:14" x14ac:dyDescent="0.25">
      <c r="A20" s="6">
        <v>2002</v>
      </c>
      <c r="B20" s="238">
        <v>499938371</v>
      </c>
      <c r="C20" s="238">
        <v>54901364</v>
      </c>
      <c r="D20" s="239">
        <v>12671890</v>
      </c>
      <c r="E20" s="240">
        <v>21832240</v>
      </c>
      <c r="F20" s="347">
        <f t="shared" si="23"/>
        <v>589343865</v>
      </c>
      <c r="G20" s="348">
        <f t="shared" si="34"/>
        <v>4.2972365243249433E-2</v>
      </c>
      <c r="H20" s="121">
        <f t="shared" si="35"/>
        <v>0.84829655603524434</v>
      </c>
      <c r="I20" s="120">
        <f t="shared" si="36"/>
        <v>9.3156758321391878E-2</v>
      </c>
      <c r="J20" s="120">
        <f t="shared" si="37"/>
        <v>2.1501691546411534E-2</v>
      </c>
      <c r="K20" s="120">
        <f t="shared" si="38"/>
        <v>3.7044994096952208E-2</v>
      </c>
      <c r="L20" s="442">
        <f t="shared" si="5"/>
        <v>0.10981626373303521</v>
      </c>
      <c r="M20" s="442">
        <f t="shared" si="6"/>
        <v>2.5346904208718959E-2</v>
      </c>
      <c r="N20" s="442">
        <f t="shared" si="7"/>
        <v>4.3669862659931738E-2</v>
      </c>
    </row>
    <row r="21" spans="1:14" ht="15.75" thickBot="1" x14ac:dyDescent="0.3">
      <c r="A21" s="349">
        <v>2001</v>
      </c>
      <c r="B21" s="241">
        <v>461460338</v>
      </c>
      <c r="C21" s="241">
        <v>70031884</v>
      </c>
      <c r="D21" s="242">
        <v>11697270</v>
      </c>
      <c r="E21" s="243">
        <v>21872330</v>
      </c>
      <c r="F21" s="350">
        <f t="shared" si="23"/>
        <v>565061822</v>
      </c>
      <c r="G21" s="351">
        <f t="shared" si="34"/>
        <v>-3.4669994008689864E-2</v>
      </c>
      <c r="H21" s="122">
        <f t="shared" si="35"/>
        <v>0.81665460314889227</v>
      </c>
      <c r="I21" s="123">
        <f t="shared" si="36"/>
        <v>0.12393667608285169</v>
      </c>
      <c r="J21" s="123">
        <f t="shared" si="37"/>
        <v>2.0700867665414492E-2</v>
      </c>
      <c r="K21" s="123">
        <f t="shared" si="38"/>
        <v>3.8707853102841548E-2</v>
      </c>
      <c r="L21" s="443">
        <f t="shared" si="5"/>
        <v>0.15176143697099273</v>
      </c>
      <c r="M21" s="443">
        <f t="shared" si="6"/>
        <v>2.5348375660401826E-2</v>
      </c>
      <c r="N21" s="443">
        <f t="shared" si="7"/>
        <v>4.7398071294265813E-2</v>
      </c>
    </row>
    <row r="22" spans="1:14" ht="15.75" thickBot="1" x14ac:dyDescent="0.3">
      <c r="A22" s="448">
        <v>2000</v>
      </c>
      <c r="B22" s="449">
        <v>454949723</v>
      </c>
      <c r="C22" s="449">
        <v>96993672</v>
      </c>
      <c r="D22" s="450">
        <v>11654570</v>
      </c>
      <c r="E22" s="451">
        <v>21758150</v>
      </c>
      <c r="F22" s="452">
        <f t="shared" si="23"/>
        <v>585356115</v>
      </c>
      <c r="G22" s="453">
        <f t="shared" si="34"/>
        <v>0.18652864497219279</v>
      </c>
      <c r="H22" s="454">
        <f t="shared" si="35"/>
        <v>0.77721870728214737</v>
      </c>
      <c r="I22" s="455">
        <f t="shared" si="36"/>
        <v>0.16570027973484142</v>
      </c>
      <c r="J22" s="455">
        <f t="shared" si="37"/>
        <v>1.9910221660535656E-2</v>
      </c>
      <c r="K22" s="455">
        <f t="shared" si="38"/>
        <v>3.7170791322475548E-2</v>
      </c>
      <c r="L22" s="456">
        <f t="shared" si="5"/>
        <v>0.21319646346943705</v>
      </c>
      <c r="M22" s="456">
        <f t="shared" si="6"/>
        <v>2.5617270240650306E-2</v>
      </c>
      <c r="N22" s="457">
        <f t="shared" si="7"/>
        <v>4.7825394543651582E-2</v>
      </c>
    </row>
    <row r="23" spans="1:14" x14ac:dyDescent="0.25">
      <c r="A23" s="23">
        <v>1999</v>
      </c>
      <c r="B23" s="247">
        <v>374958591</v>
      </c>
      <c r="C23" s="247">
        <v>85577244</v>
      </c>
      <c r="D23" s="248">
        <v>10833550</v>
      </c>
      <c r="E23" s="249">
        <v>21965620</v>
      </c>
      <c r="F23" s="354">
        <f t="shared" si="23"/>
        <v>493335005</v>
      </c>
      <c r="G23" s="355">
        <f t="shared" si="34"/>
        <v>1.8080518375346522E-2</v>
      </c>
      <c r="H23" s="124">
        <f t="shared" si="35"/>
        <v>0.76004862253794458</v>
      </c>
      <c r="I23" s="125">
        <f t="shared" si="36"/>
        <v>0.17346679869189496</v>
      </c>
      <c r="J23" s="125">
        <f t="shared" si="37"/>
        <v>2.1959824237487467E-2</v>
      </c>
      <c r="K23" s="125">
        <f t="shared" si="38"/>
        <v>4.4524754532672989E-2</v>
      </c>
      <c r="L23" s="444">
        <f t="shared" si="5"/>
        <v>0.228231186200505</v>
      </c>
      <c r="M23" s="444">
        <f t="shared" si="6"/>
        <v>2.8892657109435321E-2</v>
      </c>
      <c r="N23" s="444">
        <f t="shared" si="7"/>
        <v>5.8581455465304966E-2</v>
      </c>
    </row>
    <row r="24" spans="1:14" x14ac:dyDescent="0.25">
      <c r="A24" s="6">
        <v>1998</v>
      </c>
      <c r="B24" s="238">
        <v>367295843</v>
      </c>
      <c r="C24" s="238">
        <v>84545929</v>
      </c>
      <c r="D24" s="239">
        <v>10987850</v>
      </c>
      <c r="E24" s="240">
        <v>21744040</v>
      </c>
      <c r="F24" s="347">
        <f t="shared" si="23"/>
        <v>484573662</v>
      </c>
      <c r="G24" s="348">
        <f t="shared" si="34"/>
        <v>1.8611955837261274E-2</v>
      </c>
      <c r="H24" s="121">
        <f t="shared" si="35"/>
        <v>0.75797731449960648</v>
      </c>
      <c r="I24" s="120">
        <f t="shared" si="36"/>
        <v>0.17447487478178292</v>
      </c>
      <c r="J24" s="120">
        <f t="shared" si="37"/>
        <v>2.2675293483037054E-2</v>
      </c>
      <c r="K24" s="120">
        <f t="shared" si="38"/>
        <v>4.4872517235573568E-2</v>
      </c>
      <c r="L24" s="442">
        <f t="shared" si="5"/>
        <v>0.23018482406292848</v>
      </c>
      <c r="M24" s="442">
        <f t="shared" si="6"/>
        <v>2.9915530516908137E-2</v>
      </c>
      <c r="N24" s="442">
        <f t="shared" si="7"/>
        <v>5.9200343304729425E-2</v>
      </c>
    </row>
    <row r="25" spans="1:14" x14ac:dyDescent="0.25">
      <c r="A25" s="224">
        <v>1997</v>
      </c>
      <c r="B25" s="238">
        <v>363682862</v>
      </c>
      <c r="C25" s="238">
        <v>81216308</v>
      </c>
      <c r="D25" s="239">
        <v>10372850</v>
      </c>
      <c r="E25" s="240">
        <v>20447570</v>
      </c>
      <c r="F25" s="352">
        <f t="shared" si="23"/>
        <v>475719590</v>
      </c>
      <c r="G25" s="353">
        <f t="shared" si="34"/>
        <v>3.2681903154676784E-2</v>
      </c>
      <c r="H25" s="121">
        <f t="shared" si="35"/>
        <v>0.76448998453059291</v>
      </c>
      <c r="I25" s="120">
        <f t="shared" si="36"/>
        <v>0.17072306818392743</v>
      </c>
      <c r="J25" s="120">
        <f t="shared" si="37"/>
        <v>2.1804546665820511E-2</v>
      </c>
      <c r="K25" s="120">
        <f t="shared" si="38"/>
        <v>4.2982400619659154E-2</v>
      </c>
      <c r="L25" s="442">
        <f t="shared" si="5"/>
        <v>0.22331629143415616</v>
      </c>
      <c r="M25" s="442">
        <f t="shared" si="6"/>
        <v>2.8521690417185511E-2</v>
      </c>
      <c r="N25" s="442">
        <f t="shared" si="7"/>
        <v>5.6223628156555808E-2</v>
      </c>
    </row>
    <row r="26" spans="1:14" x14ac:dyDescent="0.25">
      <c r="A26" s="6">
        <v>1996</v>
      </c>
      <c r="B26" s="238">
        <v>352124941</v>
      </c>
      <c r="C26" s="238">
        <v>77993586</v>
      </c>
      <c r="D26" s="239">
        <v>9183330</v>
      </c>
      <c r="E26" s="240">
        <v>21362350</v>
      </c>
      <c r="F26" s="347">
        <f t="shared" si="23"/>
        <v>460664207</v>
      </c>
      <c r="G26" s="348">
        <f t="shared" si="34"/>
        <v>1.9336693139594185E-2</v>
      </c>
      <c r="H26" s="121">
        <f t="shared" si="35"/>
        <v>0.76438528465920075</v>
      </c>
      <c r="I26" s="120">
        <f t="shared" si="36"/>
        <v>0.16930680702961581</v>
      </c>
      <c r="J26" s="120">
        <f t="shared" si="37"/>
        <v>1.9934976194058852E-2</v>
      </c>
      <c r="K26" s="120">
        <f t="shared" si="38"/>
        <v>4.6372932117124524E-2</v>
      </c>
      <c r="L26" s="442">
        <f t="shared" si="5"/>
        <v>0.22149406906112906</v>
      </c>
      <c r="M26" s="442">
        <f t="shared" si="6"/>
        <v>2.607974877871545E-2</v>
      </c>
      <c r="N26" s="442">
        <f t="shared" si="7"/>
        <v>6.0666960821727192E-2</v>
      </c>
    </row>
    <row r="27" spans="1:14" x14ac:dyDescent="0.25">
      <c r="A27" s="6">
        <v>1995</v>
      </c>
      <c r="B27" s="238">
        <v>345714516</v>
      </c>
      <c r="C27" s="238">
        <v>78791587</v>
      </c>
      <c r="D27" s="239">
        <v>7702530</v>
      </c>
      <c r="E27" s="240">
        <v>19716830</v>
      </c>
      <c r="F27" s="347">
        <f t="shared" si="23"/>
        <v>451925463</v>
      </c>
      <c r="G27" s="348">
        <f t="shared" si="34"/>
        <v>7.6492500981293343E-3</v>
      </c>
      <c r="H27" s="121">
        <f t="shared" si="35"/>
        <v>0.76498127302908803</v>
      </c>
      <c r="I27" s="120">
        <f t="shared" si="36"/>
        <v>0.17434642092738201</v>
      </c>
      <c r="J27" s="120">
        <f t="shared" si="37"/>
        <v>1.7043806181817198E-2</v>
      </c>
      <c r="K27" s="120">
        <f t="shared" si="38"/>
        <v>4.3628499861712813E-2</v>
      </c>
      <c r="L27" s="442">
        <f t="shared" si="5"/>
        <v>0.2279093973595254</v>
      </c>
      <c r="M27" s="442">
        <f t="shared" si="6"/>
        <v>2.228003061346721E-2</v>
      </c>
      <c r="N27" s="442">
        <f t="shared" si="7"/>
        <v>5.7032114902574704E-2</v>
      </c>
    </row>
    <row r="28" spans="1:14" x14ac:dyDescent="0.25">
      <c r="A28" s="94">
        <v>1994</v>
      </c>
      <c r="B28" s="238">
        <v>342394466</v>
      </c>
      <c r="C28" s="238">
        <v>79282978</v>
      </c>
      <c r="D28" s="239">
        <v>7545730</v>
      </c>
      <c r="E28" s="240">
        <v>19271640</v>
      </c>
      <c r="F28" s="68">
        <f t="shared" si="23"/>
        <v>448494814</v>
      </c>
      <c r="G28" s="186">
        <f t="shared" si="34"/>
        <v>-0.10158551357696766</v>
      </c>
      <c r="H28" s="121">
        <f t="shared" si="35"/>
        <v>0.76343015640756107</v>
      </c>
      <c r="I28" s="120">
        <f t="shared" si="36"/>
        <v>0.17677568508071981</v>
      </c>
      <c r="J28" s="120">
        <f t="shared" si="37"/>
        <v>1.6824564664865892E-2</v>
      </c>
      <c r="K28" s="120">
        <f t="shared" si="38"/>
        <v>4.2969593846853268E-2</v>
      </c>
      <c r="L28" s="442">
        <f t="shared" si="5"/>
        <v>0.23155449597716338</v>
      </c>
      <c r="M28" s="442">
        <f t="shared" si="6"/>
        <v>2.2038119038991711E-2</v>
      </c>
      <c r="N28" s="442">
        <f t="shared" si="7"/>
        <v>5.6284905025304935E-2</v>
      </c>
    </row>
    <row r="29" spans="1:14" x14ac:dyDescent="0.25">
      <c r="A29" s="6">
        <v>1993</v>
      </c>
      <c r="B29" s="238">
        <v>388533859</v>
      </c>
      <c r="C29" s="238">
        <v>82550706</v>
      </c>
      <c r="D29" s="239">
        <v>10005200</v>
      </c>
      <c r="E29" s="240">
        <v>18117250</v>
      </c>
      <c r="F29" s="347">
        <f t="shared" si="23"/>
        <v>499207015</v>
      </c>
      <c r="G29" s="348">
        <f t="shared" si="34"/>
        <v>-5.5580456317262383E-3</v>
      </c>
      <c r="H29" s="121">
        <f t="shared" si="35"/>
        <v>0.77830208175259719</v>
      </c>
      <c r="I29" s="120">
        <f t="shared" si="36"/>
        <v>0.16536367382577746</v>
      </c>
      <c r="J29" s="120">
        <f t="shared" si="37"/>
        <v>2.004218630621607E-2</v>
      </c>
      <c r="K29" s="120">
        <f t="shared" si="38"/>
        <v>3.6292058115409295E-2</v>
      </c>
      <c r="L29" s="442">
        <f t="shared" si="5"/>
        <v>0.21246721254221501</v>
      </c>
      <c r="M29" s="442">
        <f t="shared" si="6"/>
        <v>2.575116625807379E-2</v>
      </c>
      <c r="N29" s="442">
        <f t="shared" si="7"/>
        <v>4.6629784201124153E-2</v>
      </c>
    </row>
    <row r="30" spans="1:14" x14ac:dyDescent="0.25">
      <c r="A30" s="6">
        <v>1992</v>
      </c>
      <c r="B30" s="238">
        <v>385854104</v>
      </c>
      <c r="C30" s="238">
        <v>88576594</v>
      </c>
      <c r="D30" s="239">
        <v>9923900</v>
      </c>
      <c r="E30" s="240">
        <v>17642540</v>
      </c>
      <c r="F30" s="347">
        <f t="shared" si="23"/>
        <v>501997138</v>
      </c>
      <c r="G30" s="348">
        <f t="shared" si="34"/>
        <v>-5.8957985661289847E-4</v>
      </c>
      <c r="H30" s="121">
        <f t="shared" si="35"/>
        <v>0.76863805546237995</v>
      </c>
      <c r="I30" s="120">
        <f t="shared" si="36"/>
        <v>0.17644840437317394</v>
      </c>
      <c r="J30" s="120">
        <f t="shared" si="37"/>
        <v>1.9768837805605177E-2</v>
      </c>
      <c r="K30" s="120">
        <f t="shared" si="38"/>
        <v>3.5144702358840936E-2</v>
      </c>
      <c r="L30" s="442">
        <f t="shared" si="5"/>
        <v>0.22955980792159722</v>
      </c>
      <c r="M30" s="442">
        <f t="shared" si="6"/>
        <v>2.5719306590555272E-2</v>
      </c>
      <c r="N30" s="442">
        <f t="shared" si="7"/>
        <v>4.5723344178814282E-2</v>
      </c>
    </row>
    <row r="31" spans="1:14" x14ac:dyDescent="0.25">
      <c r="A31" s="94">
        <v>1991</v>
      </c>
      <c r="B31" s="238">
        <v>383304599</v>
      </c>
      <c r="C31" s="238">
        <v>91633141</v>
      </c>
      <c r="D31" s="239">
        <v>10290300</v>
      </c>
      <c r="E31" s="240">
        <v>17065240</v>
      </c>
      <c r="F31" s="347">
        <f t="shared" si="23"/>
        <v>502293280</v>
      </c>
      <c r="G31" s="348">
        <f t="shared" si="34"/>
        <v>-2.265216900775413E-2</v>
      </c>
      <c r="H31" s="121">
        <f t="shared" si="35"/>
        <v>0.76310915208740204</v>
      </c>
      <c r="I31" s="120">
        <f t="shared" si="36"/>
        <v>0.1824295578869779</v>
      </c>
      <c r="J31" s="120">
        <f t="shared" si="37"/>
        <v>2.048663681106783E-2</v>
      </c>
      <c r="K31" s="120">
        <f t="shared" si="38"/>
        <v>3.3974653214552265E-2</v>
      </c>
      <c r="L31" s="442">
        <f t="shared" si="5"/>
        <v>0.23906089631864813</v>
      </c>
      <c r="M31" s="442">
        <f t="shared" si="6"/>
        <v>2.6846273242862918E-2</v>
      </c>
      <c r="N31" s="442">
        <f t="shared" si="7"/>
        <v>4.4521354673336441E-2</v>
      </c>
    </row>
    <row r="32" spans="1:14" x14ac:dyDescent="0.25">
      <c r="A32" s="6">
        <v>1990</v>
      </c>
      <c r="B32" s="238">
        <v>400530604</v>
      </c>
      <c r="C32" s="238">
        <v>92219999</v>
      </c>
      <c r="D32" s="239">
        <v>5298700</v>
      </c>
      <c r="E32" s="240">
        <v>15885720</v>
      </c>
      <c r="F32" s="347">
        <f t="shared" si="23"/>
        <v>513935023</v>
      </c>
      <c r="G32" s="348">
        <f t="shared" si="34"/>
        <v>1.7084525709789355E-2</v>
      </c>
      <c r="H32" s="121">
        <f t="shared" si="35"/>
        <v>0.7793409401483814</v>
      </c>
      <c r="I32" s="120">
        <f t="shared" si="36"/>
        <v>0.17943902414294113</v>
      </c>
      <c r="J32" s="120">
        <f t="shared" si="37"/>
        <v>1.0310058203602909E-2</v>
      </c>
      <c r="K32" s="120">
        <f t="shared" si="38"/>
        <v>3.0909977505074605E-2</v>
      </c>
      <c r="L32" s="442">
        <f t="shared" si="5"/>
        <v>0.23024457576779825</v>
      </c>
      <c r="M32" s="442">
        <f t="shared" si="6"/>
        <v>1.3229201332140901E-2</v>
      </c>
      <c r="N32" s="442">
        <f t="shared" si="7"/>
        <v>3.9661688373755333E-2</v>
      </c>
    </row>
    <row r="33" spans="1:18" ht="15.75" thickBot="1" x14ac:dyDescent="0.3">
      <c r="A33" s="349">
        <v>1989</v>
      </c>
      <c r="B33" s="241">
        <v>404616117</v>
      </c>
      <c r="C33" s="241">
        <v>87083258</v>
      </c>
      <c r="D33" s="242">
        <v>5005300</v>
      </c>
      <c r="E33" s="243">
        <v>8597500</v>
      </c>
      <c r="F33" s="350">
        <f t="shared" si="23"/>
        <v>505302175</v>
      </c>
      <c r="G33" s="351">
        <f t="shared" si="34"/>
        <v>2.7568686966873424E-2</v>
      </c>
      <c r="H33" s="122">
        <f t="shared" si="35"/>
        <v>0.80074089726607645</v>
      </c>
      <c r="I33" s="123">
        <f t="shared" si="36"/>
        <v>0.17233897320944641</v>
      </c>
      <c r="J33" s="123">
        <f t="shared" si="37"/>
        <v>9.9055579960644347E-3</v>
      </c>
      <c r="K33" s="123">
        <f t="shared" si="38"/>
        <v>1.7014571528412677E-2</v>
      </c>
      <c r="L33" s="443">
        <f t="shared" si="5"/>
        <v>0.21522439255676015</v>
      </c>
      <c r="M33" s="443">
        <f t="shared" si="6"/>
        <v>1.237049091645551E-2</v>
      </c>
      <c r="N33" s="443">
        <f t="shared" si="7"/>
        <v>2.1248535683021246E-2</v>
      </c>
    </row>
    <row r="34" spans="1:18" ht="15.75" thickBot="1" x14ac:dyDescent="0.3">
      <c r="A34" s="127">
        <v>1988</v>
      </c>
      <c r="B34" s="244">
        <v>392876350</v>
      </c>
      <c r="C34" s="244">
        <v>85610550</v>
      </c>
      <c r="D34" s="245">
        <v>4940200</v>
      </c>
      <c r="E34" s="246">
        <v>8318300</v>
      </c>
      <c r="F34" s="133">
        <f t="shared" si="23"/>
        <v>491745400</v>
      </c>
      <c r="G34" s="187">
        <f t="shared" si="34"/>
        <v>1.2187838133633733</v>
      </c>
      <c r="H34" s="131">
        <f t="shared" si="35"/>
        <v>0.79894260322516486</v>
      </c>
      <c r="I34" s="132">
        <f t="shared" si="36"/>
        <v>0.17409527369244329</v>
      </c>
      <c r="J34" s="132">
        <f t="shared" si="37"/>
        <v>1.0046255643672519E-2</v>
      </c>
      <c r="K34" s="132">
        <f t="shared" si="38"/>
        <v>1.6915867438719305E-2</v>
      </c>
      <c r="L34" s="445">
        <f t="shared" si="5"/>
        <v>0.21790710995966034</v>
      </c>
      <c r="M34" s="445">
        <f t="shared" si="6"/>
        <v>1.2574439769662897E-2</v>
      </c>
      <c r="N34" s="446">
        <f t="shared" si="7"/>
        <v>2.1172819387066694E-2</v>
      </c>
    </row>
    <row r="35" spans="1:18" ht="17.25" x14ac:dyDescent="0.25">
      <c r="A35" s="188" t="s">
        <v>134</v>
      </c>
      <c r="B35" s="250">
        <v>161401231</v>
      </c>
      <c r="C35" s="250">
        <v>50413226</v>
      </c>
      <c r="D35" s="251">
        <v>2826800</v>
      </c>
      <c r="E35" s="252">
        <v>6987095</v>
      </c>
      <c r="F35" s="447">
        <f t="shared" si="23"/>
        <v>221628352</v>
      </c>
      <c r="G35" s="356">
        <f t="shared" si="34"/>
        <v>0.16835353102463491</v>
      </c>
      <c r="H35" s="190">
        <f t="shared" si="35"/>
        <v>0.72825173107816099</v>
      </c>
      <c r="I35" s="191">
        <f t="shared" si="36"/>
        <v>0.22746740453134806</v>
      </c>
      <c r="J35" s="191">
        <f t="shared" si="37"/>
        <v>1.2754685826477652E-2</v>
      </c>
      <c r="K35" s="191">
        <f t="shared" si="38"/>
        <v>3.1526178564013324E-2</v>
      </c>
      <c r="L35" s="444">
        <f t="shared" si="5"/>
        <v>0.31234722119312708</v>
      </c>
      <c r="M35" s="444">
        <f t="shared" si="6"/>
        <v>1.7514116729382318E-2</v>
      </c>
      <c r="N35" s="444">
        <f t="shared" si="7"/>
        <v>4.3290221249923426E-2</v>
      </c>
    </row>
    <row r="36" spans="1:18" ht="17.25" x14ac:dyDescent="0.25">
      <c r="A36" s="189" t="s">
        <v>135</v>
      </c>
      <c r="B36" s="253">
        <v>146228776</v>
      </c>
      <c r="C36" s="253">
        <v>36123899</v>
      </c>
      <c r="D36" s="254">
        <v>665100</v>
      </c>
      <c r="E36" s="255">
        <v>6675110</v>
      </c>
      <c r="F36" s="407">
        <f t="shared" si="23"/>
        <v>189692885</v>
      </c>
      <c r="G36" s="408" t="s">
        <v>141</v>
      </c>
      <c r="H36" s="192">
        <f t="shared" si="35"/>
        <v>0.77087116894236707</v>
      </c>
      <c r="I36" s="192">
        <f t="shared" si="36"/>
        <v>0.19043360007941257</v>
      </c>
      <c r="J36" s="192">
        <f t="shared" si="37"/>
        <v>3.5061937088468028E-3</v>
      </c>
      <c r="K36" s="192">
        <f t="shared" si="38"/>
        <v>3.5189037269373599E-2</v>
      </c>
      <c r="L36" s="442">
        <f t="shared" si="5"/>
        <v>0.2470368691316954</v>
      </c>
      <c r="M36" s="442">
        <f t="shared" si="6"/>
        <v>4.5483523708083288E-3</v>
      </c>
      <c r="N36" s="442">
        <f t="shared" si="7"/>
        <v>4.5648402336349994E-2</v>
      </c>
    </row>
    <row r="37" spans="1:18" x14ac:dyDescent="0.25">
      <c r="A37" s="431" t="s">
        <v>193</v>
      </c>
      <c r="B37" s="165">
        <f>+B3-B15</f>
        <v>-20666187</v>
      </c>
      <c r="C37" s="165">
        <f t="shared" ref="C37:E37" si="39">+C3-C15</f>
        <v>1203857</v>
      </c>
      <c r="D37" s="165">
        <f t="shared" si="39"/>
        <v>10207500</v>
      </c>
      <c r="E37" s="165">
        <f t="shared" si="39"/>
        <v>79585660</v>
      </c>
      <c r="F37" s="399">
        <f t="shared" ref="F37" si="40">+F3-F15</f>
        <v>70330830</v>
      </c>
      <c r="G37" s="404" t="s">
        <v>2</v>
      </c>
      <c r="H37" s="405">
        <f>AVERAGE(H3:H14)</f>
        <v>0.83298019076551488</v>
      </c>
      <c r="I37" s="236">
        <f t="shared" ref="I37:K37" si="41">AVERAGE(I3:I14)</f>
        <v>7.7245940189725623E-2</v>
      </c>
      <c r="J37" s="236">
        <f t="shared" si="41"/>
        <v>2.526467405015571E-2</v>
      </c>
      <c r="K37" s="236">
        <f t="shared" si="41"/>
        <v>6.4509194994603836E-2</v>
      </c>
    </row>
    <row r="38" spans="1:18" x14ac:dyDescent="0.25">
      <c r="A38" s="432" t="s">
        <v>111</v>
      </c>
      <c r="B38" s="194">
        <f>+B3/B15-1</f>
        <v>-1.7831306927809987E-2</v>
      </c>
      <c r="C38" s="194">
        <f t="shared" ref="C38:E38" si="42">+C3/C15-1</f>
        <v>1.3008547533686743E-2</v>
      </c>
      <c r="D38" s="194">
        <f t="shared" si="42"/>
        <v>0.40805353566445857</v>
      </c>
      <c r="E38" s="194">
        <f t="shared" si="42"/>
        <v>2.7016755103641166</v>
      </c>
      <c r="F38" s="400">
        <f t="shared" ref="F38" si="43">+F3/F15-1</f>
        <v>5.3852097362064644E-2</v>
      </c>
      <c r="G38" s="406">
        <f>AVERAGE(G3:G14)</f>
        <v>5.115546380719223E-3</v>
      </c>
      <c r="H38" s="173">
        <f>+H3/H15-1</f>
        <v>-6.802036497275854E-2</v>
      </c>
      <c r="I38" s="237">
        <f t="shared" ref="I38:K38" si="44">+I3/I15-1</f>
        <v>-3.8756434542014939E-2</v>
      </c>
      <c r="J38" s="237">
        <f t="shared" si="44"/>
        <v>0.33610165903641365</v>
      </c>
      <c r="K38" s="237">
        <f t="shared" si="44"/>
        <v>2.5125189954358054</v>
      </c>
    </row>
    <row r="39" spans="1:18" x14ac:dyDescent="0.25">
      <c r="A39" s="431" t="s">
        <v>194</v>
      </c>
      <c r="B39" s="231">
        <f>+B3-B22</f>
        <v>683367393</v>
      </c>
      <c r="C39" s="231">
        <f t="shared" ref="C39:E39" si="45">+C3-C22</f>
        <v>-3246278</v>
      </c>
      <c r="D39" s="233">
        <f t="shared" si="45"/>
        <v>23568030</v>
      </c>
      <c r="E39" s="234">
        <f t="shared" si="45"/>
        <v>87285400</v>
      </c>
      <c r="F39" s="399">
        <f t="shared" ref="F39" si="46">+F3-F22</f>
        <v>790974545</v>
      </c>
      <c r="G39" s="404" t="s">
        <v>2</v>
      </c>
      <c r="H39" s="236">
        <f>AVERAGE(H3:H21)</f>
        <v>0.84633493426987927</v>
      </c>
      <c r="I39" s="236">
        <f t="shared" ref="I39:K39" si="47">AVERAGE(I3:I21)</f>
        <v>7.8948647521413284E-2</v>
      </c>
      <c r="J39" s="236">
        <f t="shared" si="47"/>
        <v>2.3379074744504867E-2</v>
      </c>
      <c r="K39" s="236">
        <f t="shared" si="47"/>
        <v>5.1337343464202566E-2</v>
      </c>
    </row>
    <row r="40" spans="1:18" x14ac:dyDescent="0.25">
      <c r="A40" s="433" t="s">
        <v>111</v>
      </c>
      <c r="B40" s="232">
        <f>+B3/B22-1</f>
        <v>1.5020723355842112</v>
      </c>
      <c r="C40" s="232">
        <f t="shared" ref="C40:E40" si="48">+C3/C22-1</f>
        <v>-3.3468966923945298E-2</v>
      </c>
      <c r="D40" s="232">
        <f t="shared" si="48"/>
        <v>2.0222136037623009</v>
      </c>
      <c r="E40" s="235">
        <f t="shared" si="48"/>
        <v>4.0116186348563643</v>
      </c>
      <c r="F40" s="401">
        <f t="shared" ref="F40" si="49">+F3/F22-1</f>
        <v>1.351270661962761</v>
      </c>
      <c r="G40" s="406">
        <f>AVERAGE(G3:G21)</f>
        <v>5.0069675234805017E-2</v>
      </c>
      <c r="H40" s="173">
        <f>+H3/H22-1</f>
        <v>6.4136246014130149E-2</v>
      </c>
      <c r="I40" s="237">
        <f t="shared" ref="I40:K40" si="50">+I3/I22-1</f>
        <v>-0.58893246587390857</v>
      </c>
      <c r="J40" s="237">
        <f t="shared" si="50"/>
        <v>0.28535334219645292</v>
      </c>
      <c r="K40" s="237">
        <f t="shared" si="50"/>
        <v>1.1314511833668845</v>
      </c>
    </row>
    <row r="41" spans="1:18" x14ac:dyDescent="0.25">
      <c r="A41" s="431" t="s">
        <v>195</v>
      </c>
      <c r="B41" s="169">
        <f>+B3-B34</f>
        <v>745440766</v>
      </c>
      <c r="C41" s="169">
        <f t="shared" ref="C41:E41" si="51">+C3-C34</f>
        <v>8136844</v>
      </c>
      <c r="D41" s="169">
        <f t="shared" si="51"/>
        <v>30282400</v>
      </c>
      <c r="E41" s="169">
        <f t="shared" si="51"/>
        <v>100725250</v>
      </c>
      <c r="F41" s="402">
        <f t="shared" ref="F41" si="52">+F3-F34</f>
        <v>884585260</v>
      </c>
      <c r="G41" s="404" t="s">
        <v>2</v>
      </c>
      <c r="H41" s="236">
        <f>AVERAGE(H3:H34)</f>
        <v>0.81631152575049526</v>
      </c>
      <c r="I41" s="236">
        <f t="shared" ref="I41:K41" si="53">AVERAGE(I3:I34)</f>
        <v>0.11734166076461804</v>
      </c>
      <c r="J41" s="236">
        <f t="shared" si="53"/>
        <v>2.1091099562482625E-2</v>
      </c>
      <c r="K41" s="236">
        <f t="shared" si="53"/>
        <v>4.5255713922404045E-2</v>
      </c>
    </row>
    <row r="42" spans="1:18" ht="15.75" thickBot="1" x14ac:dyDescent="0.3">
      <c r="A42" s="433" t="s">
        <v>111</v>
      </c>
      <c r="B42" s="505">
        <f>+B3/B34-1</f>
        <v>1.8973928209219006</v>
      </c>
      <c r="C42" s="505">
        <f t="shared" ref="C42:E42" si="54">+C3/C34-1</f>
        <v>9.5044874726304185E-2</v>
      </c>
      <c r="D42" s="505">
        <f t="shared" si="54"/>
        <v>6.1297923161005627</v>
      </c>
      <c r="E42" s="506">
        <f t="shared" si="54"/>
        <v>12.10887440943462</v>
      </c>
      <c r="F42" s="403">
        <f t="shared" ref="F42" si="55">+F3/F34-1</f>
        <v>1.7988683981588847</v>
      </c>
      <c r="G42" s="406">
        <f>AVERAGE(G3:G33)</f>
        <v>3.7047764504583816E-2</v>
      </c>
      <c r="H42" s="173">
        <f>+H3/H34-1</f>
        <v>3.5201520310074619E-2</v>
      </c>
      <c r="I42" s="237">
        <f t="shared" ref="I42:K42" si="56">+I3/I34-1</f>
        <v>-0.60875442537897373</v>
      </c>
      <c r="J42" s="237">
        <f t="shared" si="56"/>
        <v>1.547383907292887</v>
      </c>
      <c r="K42" s="237">
        <f t="shared" si="56"/>
        <v>3.6836337207057426</v>
      </c>
      <c r="L42" s="322"/>
      <c r="M42" s="323"/>
      <c r="N42" s="322"/>
      <c r="O42" s="322"/>
      <c r="P42" s="322"/>
    </row>
    <row r="43" spans="1:18" ht="45.75" x14ac:dyDescent="0.3">
      <c r="A43" s="67" t="s">
        <v>72</v>
      </c>
      <c r="B43" s="67" t="s">
        <v>107</v>
      </c>
      <c r="C43" s="67" t="s">
        <v>104</v>
      </c>
      <c r="D43" s="67" t="s">
        <v>105</v>
      </c>
      <c r="E43" s="344" t="s">
        <v>106</v>
      </c>
      <c r="F43" s="345" t="s">
        <v>177</v>
      </c>
      <c r="G43" s="346" t="s">
        <v>131</v>
      </c>
      <c r="H43" s="357" t="s">
        <v>136</v>
      </c>
      <c r="I43" s="67" t="s">
        <v>137</v>
      </c>
      <c r="J43" s="67" t="s">
        <v>138</v>
      </c>
      <c r="K43" s="67" t="s">
        <v>139</v>
      </c>
      <c r="L43" s="223" t="s">
        <v>204</v>
      </c>
      <c r="M43" s="223" t="s">
        <v>205</v>
      </c>
      <c r="N43" s="223" t="s">
        <v>206</v>
      </c>
      <c r="O43" s="322"/>
      <c r="Q43" s="322"/>
      <c r="R43" s="324"/>
    </row>
    <row r="44" spans="1:18" x14ac:dyDescent="0.25">
      <c r="A44" s="67">
        <v>2019</v>
      </c>
      <c r="B44" s="239">
        <v>19408307</v>
      </c>
      <c r="C44" s="239">
        <v>2558366</v>
      </c>
      <c r="D44" s="239">
        <v>961225</v>
      </c>
      <c r="E44" s="239">
        <v>2975798</v>
      </c>
      <c r="F44" s="91">
        <f t="shared" ref="F44:F45" si="57">+SUM(B44:E44)</f>
        <v>25903696</v>
      </c>
      <c r="G44" s="181">
        <f t="shared" ref="G44:G49" si="58">+F44/F45-1</f>
        <v>3.6609504408883442E-2</v>
      </c>
      <c r="H44" s="172">
        <f t="shared" ref="H44" si="59">+B44/$F44</f>
        <v>0.74924856283057062</v>
      </c>
      <c r="I44" s="173">
        <f t="shared" ref="I44" si="60">+C44/$F44</f>
        <v>9.8764516075234982E-2</v>
      </c>
      <c r="J44" s="173">
        <f t="shared" ref="J44" si="61">+D44/$F44</f>
        <v>3.7107639002557785E-2</v>
      </c>
      <c r="K44" s="173">
        <f t="shared" ref="K44" si="62">+E44/$F44</f>
        <v>0.11487928209163666</v>
      </c>
      <c r="L44" s="442">
        <f t="shared" ref="L44:L77" si="63">+C44/$B44</f>
        <v>0.13181809211900863</v>
      </c>
      <c r="M44" s="442">
        <f t="shared" ref="M44:M77" si="64">+D44/$B44</f>
        <v>4.9526473380702395E-2</v>
      </c>
      <c r="N44" s="442">
        <f t="shared" ref="N44:N77" si="65">+E44/$B44</f>
        <v>0.15332599592535298</v>
      </c>
      <c r="O44" s="428"/>
    </row>
    <row r="45" spans="1:18" x14ac:dyDescent="0.25">
      <c r="A45" s="94">
        <v>2018</v>
      </c>
      <c r="B45" s="239">
        <v>18487589</v>
      </c>
      <c r="C45" s="239">
        <v>2570647</v>
      </c>
      <c r="D45" s="239">
        <v>883884</v>
      </c>
      <c r="E45" s="239">
        <v>3046746</v>
      </c>
      <c r="F45" s="91">
        <f t="shared" si="57"/>
        <v>24988866</v>
      </c>
      <c r="G45" s="181">
        <f t="shared" si="58"/>
        <v>4.139067118039752E-2</v>
      </c>
      <c r="H45" s="172">
        <f t="shared" ref="H45" si="66">+B45/$F45</f>
        <v>0.73983305204806016</v>
      </c>
      <c r="I45" s="173">
        <f t="shared" ref="I45" si="67">+C45/$F45</f>
        <v>0.10287169493805762</v>
      </c>
      <c r="J45" s="173">
        <f t="shared" ref="J45" si="68">+D45/$F45</f>
        <v>3.5371112878831719E-2</v>
      </c>
      <c r="K45" s="173">
        <f t="shared" ref="K45" si="69">+E45/$F45</f>
        <v>0.12192414013505054</v>
      </c>
      <c r="L45" s="442">
        <f t="shared" si="63"/>
        <v>0.13904717375532311</v>
      </c>
      <c r="M45" s="442">
        <f t="shared" si="64"/>
        <v>4.7809587285827265E-2</v>
      </c>
      <c r="N45" s="442">
        <f t="shared" si="65"/>
        <v>0.16479953118819332</v>
      </c>
      <c r="O45" s="428"/>
      <c r="P45" s="398"/>
      <c r="Q45" s="398"/>
      <c r="R45" s="398"/>
    </row>
    <row r="46" spans="1:18" x14ac:dyDescent="0.25">
      <c r="A46" s="67">
        <v>2017</v>
      </c>
      <c r="B46" s="239">
        <f>+B5/1000*17.69</f>
        <v>17650649.019560002</v>
      </c>
      <c r="C46" s="239">
        <f>+C5/1000*27.31</f>
        <v>2554285.3468599999</v>
      </c>
      <c r="D46" s="239">
        <f>+D5/1000*27.31</f>
        <v>877380.17700000003</v>
      </c>
      <c r="E46" s="239">
        <f>+E5/1000*27.31</f>
        <v>2913354.6050999998</v>
      </c>
      <c r="F46" s="91">
        <f t="shared" ref="F46:F77" si="70">+SUM(B46:E46)</f>
        <v>23995669.14852</v>
      </c>
      <c r="G46" s="181">
        <f t="shared" si="58"/>
        <v>9.5914733481437198E-2</v>
      </c>
      <c r="H46" s="172">
        <f t="shared" ref="H46" si="71">+B46/$F46</f>
        <v>0.73557644549573453</v>
      </c>
      <c r="I46" s="173">
        <f t="shared" ref="I46" si="72">+C46/$F46</f>
        <v>0.1064477648466637</v>
      </c>
      <c r="J46" s="173">
        <f t="shared" ref="J46" si="73">+D46/$F46</f>
        <v>3.6564105446257787E-2</v>
      </c>
      <c r="K46" s="173">
        <f t="shared" ref="K46" si="74">+E46/$F46</f>
        <v>0.12141168421134399</v>
      </c>
      <c r="L46" s="442">
        <f t="shared" si="63"/>
        <v>0.14471339518617166</v>
      </c>
      <c r="M46" s="442">
        <f t="shared" si="64"/>
        <v>4.970809719391675E-2</v>
      </c>
      <c r="N46" s="442">
        <f t="shared" si="65"/>
        <v>0.16505651445856151</v>
      </c>
      <c r="O46" s="428"/>
    </row>
    <row r="47" spans="1:18" x14ac:dyDescent="0.25">
      <c r="A47" s="67">
        <v>2016</v>
      </c>
      <c r="B47" s="239">
        <f>+B6/1000*17.03</f>
        <v>16138235.000290003</v>
      </c>
      <c r="C47" s="239">
        <f>+C6/1000*26.26</f>
        <v>2353712.0820200001</v>
      </c>
      <c r="D47" s="239">
        <f>+D6/1000*26.26</f>
        <v>779764.44000000006</v>
      </c>
      <c r="E47" s="239">
        <f>+E6/1000*26.26</f>
        <v>2623850.6189999999</v>
      </c>
      <c r="F47" s="91">
        <f t="shared" si="70"/>
        <v>21895562.141310003</v>
      </c>
      <c r="G47" s="181">
        <f t="shared" si="58"/>
        <v>4.5164007359362657E-2</v>
      </c>
      <c r="H47" s="172">
        <f t="shared" ref="H47" si="75">+B47/$F47</f>
        <v>0.73705506605113624</v>
      </c>
      <c r="I47" s="173">
        <f t="shared" ref="I47" si="76">+C47/$F47</f>
        <v>0.10749722098156547</v>
      </c>
      <c r="J47" s="173">
        <f t="shared" ref="J47" si="77">+D47/$F47</f>
        <v>3.5612898859026375E-2</v>
      </c>
      <c r="K47" s="173">
        <f t="shared" ref="K47" si="78">+E47/$F47</f>
        <v>0.1198348141082719</v>
      </c>
      <c r="L47" s="442">
        <f t="shared" si="63"/>
        <v>0.1458469331979429</v>
      </c>
      <c r="M47" s="442">
        <f t="shared" si="64"/>
        <v>4.8317826576821307E-2</v>
      </c>
      <c r="N47" s="442">
        <f t="shared" si="65"/>
        <v>0.1625859716972054</v>
      </c>
      <c r="O47" s="428"/>
    </row>
    <row r="48" spans="1:18" x14ac:dyDescent="0.25">
      <c r="A48" s="94">
        <v>2015</v>
      </c>
      <c r="B48" s="239">
        <f>+B7/1000*17.01</f>
        <v>15619071.003480002</v>
      </c>
      <c r="C48" s="239">
        <f>+C7/1000*26.14</f>
        <v>2273719.4654799998</v>
      </c>
      <c r="D48" s="239">
        <f t="shared" ref="D48:E48" si="79">+D7/1000*26.14</f>
        <v>765946.43800000008</v>
      </c>
      <c r="E48" s="239">
        <f t="shared" si="79"/>
        <v>2290666.2365999999</v>
      </c>
      <c r="F48" s="91">
        <f t="shared" si="70"/>
        <v>20949403.143560003</v>
      </c>
      <c r="G48" s="181">
        <f t="shared" si="58"/>
        <v>4.5911295747113057E-2</v>
      </c>
      <c r="H48" s="172">
        <f t="shared" ref="H48" si="80">+B48/$F48</f>
        <v>0.74556162275589299</v>
      </c>
      <c r="I48" s="173">
        <f t="shared" ref="I48" si="81">+C48/$F48</f>
        <v>0.10853385415798623</v>
      </c>
      <c r="J48" s="173">
        <f t="shared" ref="J48" si="82">+D48/$F48</f>
        <v>3.6561730792576658E-2</v>
      </c>
      <c r="K48" s="173">
        <f t="shared" ref="K48" si="83">+E48/$F48</f>
        <v>0.10934279229354403</v>
      </c>
      <c r="L48" s="442">
        <f t="shared" si="63"/>
        <v>0.14557328441450867</v>
      </c>
      <c r="M48" s="442">
        <f t="shared" si="64"/>
        <v>4.9039180232252198E-2</v>
      </c>
      <c r="N48" s="442">
        <f t="shared" si="65"/>
        <v>0.14665828947762827</v>
      </c>
      <c r="O48" s="428"/>
    </row>
    <row r="49" spans="1:15" x14ac:dyDescent="0.25">
      <c r="A49" s="6">
        <v>2014</v>
      </c>
      <c r="B49" s="238">
        <v>15424213.20788</v>
      </c>
      <c r="C49" s="238">
        <v>2086307.8323999997</v>
      </c>
      <c r="D49" s="239">
        <v>709457.42999999993</v>
      </c>
      <c r="E49" s="240">
        <v>1809830.2034999998</v>
      </c>
      <c r="F49" s="91">
        <f t="shared" si="70"/>
        <v>20029808.673779998</v>
      </c>
      <c r="G49" s="181">
        <f t="shared" si="58"/>
        <v>4.7067958640968799E-2</v>
      </c>
      <c r="H49" s="172">
        <f t="shared" ref="H49:K50" si="84">+B49/$F49</f>
        <v>0.7700629326565186</v>
      </c>
      <c r="I49" s="173">
        <f t="shared" si="84"/>
        <v>0.10416014782662797</v>
      </c>
      <c r="J49" s="173">
        <f t="shared" si="84"/>
        <v>3.5420080219174262E-2</v>
      </c>
      <c r="K49" s="173">
        <f t="shared" si="84"/>
        <v>9.0356839297679181E-2</v>
      </c>
      <c r="L49" s="442">
        <f t="shared" si="63"/>
        <v>0.13526186420543879</v>
      </c>
      <c r="M49" s="442">
        <f t="shared" si="64"/>
        <v>4.5996344866235946E-2</v>
      </c>
      <c r="N49" s="442">
        <f t="shared" si="65"/>
        <v>0.11733695450834307</v>
      </c>
      <c r="O49" s="428"/>
    </row>
    <row r="50" spans="1:15" x14ac:dyDescent="0.25">
      <c r="A50" s="6">
        <v>2013</v>
      </c>
      <c r="B50" s="238">
        <v>14748693.102980001</v>
      </c>
      <c r="C50" s="238">
        <v>2074111.3260999999</v>
      </c>
      <c r="D50" s="239">
        <v>638253.63</v>
      </c>
      <c r="E50" s="240">
        <v>1668367.5989999999</v>
      </c>
      <c r="F50" s="91">
        <f t="shared" si="70"/>
        <v>19129425.65808</v>
      </c>
      <c r="G50" s="181">
        <f t="shared" ref="G50:G76" si="85">+F50/F51-1</f>
        <v>3.3968678259373997E-2</v>
      </c>
      <c r="H50" s="121">
        <f t="shared" si="84"/>
        <v>0.7709950819537732</v>
      </c>
      <c r="I50" s="120">
        <f t="shared" si="84"/>
        <v>0.10842517507701149</v>
      </c>
      <c r="J50" s="120">
        <f t="shared" si="84"/>
        <v>3.3365017926213096E-2</v>
      </c>
      <c r="K50" s="120">
        <f t="shared" si="84"/>
        <v>8.7214725043002261E-2</v>
      </c>
      <c r="L50" s="442">
        <f t="shared" si="63"/>
        <v>0.14063017730573849</v>
      </c>
      <c r="M50" s="442">
        <f t="shared" si="64"/>
        <v>4.3275266868970222E-2</v>
      </c>
      <c r="N50" s="442">
        <f t="shared" si="65"/>
        <v>0.11311969049399388</v>
      </c>
      <c r="O50" s="428"/>
    </row>
    <row r="51" spans="1:15" x14ac:dyDescent="0.25">
      <c r="A51" s="94">
        <v>2012</v>
      </c>
      <c r="B51" s="238">
        <v>14399075.976740001</v>
      </c>
      <c r="C51" s="238">
        <v>2018716.4578399998</v>
      </c>
      <c r="D51" s="239">
        <v>625040.23800000001</v>
      </c>
      <c r="E51" s="240">
        <v>1458139.4171</v>
      </c>
      <c r="F51" s="68">
        <f t="shared" si="70"/>
        <v>18500972.089680001</v>
      </c>
      <c r="G51" s="186">
        <f t="shared" si="85"/>
        <v>3.317814661081453E-2</v>
      </c>
      <c r="H51" s="121">
        <f t="shared" ref="H51:H77" si="86">+B51/$F51</f>
        <v>0.77828753575450915</v>
      </c>
      <c r="I51" s="120">
        <f t="shared" ref="I51:I77" si="87">+C51/$F51</f>
        <v>0.10911407509046819</v>
      </c>
      <c r="J51" s="120">
        <f t="shared" ref="J51:J77" si="88">+D51/$F51</f>
        <v>3.3784183607771225E-2</v>
      </c>
      <c r="K51" s="120">
        <f t="shared" ref="K51:K77" si="89">+E51/$F51</f>
        <v>7.8814205547251354E-2</v>
      </c>
      <c r="L51" s="442">
        <f t="shared" si="63"/>
        <v>0.14019763914719227</v>
      </c>
      <c r="M51" s="442">
        <f t="shared" si="64"/>
        <v>4.340835752305762E-2</v>
      </c>
      <c r="N51" s="442">
        <f t="shared" si="65"/>
        <v>0.10126617981983366</v>
      </c>
      <c r="O51" s="428"/>
    </row>
    <row r="52" spans="1:15" x14ac:dyDescent="0.25">
      <c r="A52" s="6">
        <v>2011</v>
      </c>
      <c r="B52" s="238">
        <v>14001562.18606</v>
      </c>
      <c r="C52" s="238">
        <v>1884816.847465107</v>
      </c>
      <c r="D52" s="239">
        <v>622796.56999999995</v>
      </c>
      <c r="E52" s="240">
        <v>1397680.199</v>
      </c>
      <c r="F52" s="347">
        <f t="shared" si="70"/>
        <v>17906855.802525107</v>
      </c>
      <c r="G52" s="348">
        <f t="shared" si="85"/>
        <v>7.1943241715186845E-2</v>
      </c>
      <c r="H52" s="121">
        <f t="shared" si="86"/>
        <v>0.78191070171490362</v>
      </c>
      <c r="I52" s="120">
        <f t="shared" si="87"/>
        <v>0.10525671665928769</v>
      </c>
      <c r="J52" s="120">
        <f t="shared" si="88"/>
        <v>3.4779783612943219E-2</v>
      </c>
      <c r="K52" s="120">
        <f t="shared" si="89"/>
        <v>7.8052798012865465E-2</v>
      </c>
      <c r="L52" s="442">
        <f t="shared" si="63"/>
        <v>0.13461475386951011</v>
      </c>
      <c r="M52" s="442">
        <f t="shared" si="64"/>
        <v>4.4480505940976946E-2</v>
      </c>
      <c r="N52" s="442">
        <f t="shared" si="65"/>
        <v>9.9823161189223214E-2</v>
      </c>
      <c r="O52" s="428"/>
    </row>
    <row r="53" spans="1:15" x14ac:dyDescent="0.25">
      <c r="A53" s="6">
        <v>2010</v>
      </c>
      <c r="B53" s="238">
        <v>13483976</v>
      </c>
      <c r="C53" s="238">
        <v>1790033</v>
      </c>
      <c r="D53" s="239">
        <v>597471</v>
      </c>
      <c r="E53" s="240">
        <v>833561</v>
      </c>
      <c r="F53" s="347">
        <f t="shared" si="70"/>
        <v>16705041</v>
      </c>
      <c r="G53" s="348">
        <f t="shared" si="85"/>
        <v>3.2811228599669118E-2</v>
      </c>
      <c r="H53" s="121">
        <f t="shared" si="86"/>
        <v>0.80718006019859512</v>
      </c>
      <c r="I53" s="120">
        <f t="shared" si="87"/>
        <v>0.10715525930166828</v>
      </c>
      <c r="J53" s="120">
        <f t="shared" si="88"/>
        <v>3.5765910421890014E-2</v>
      </c>
      <c r="K53" s="120">
        <f t="shared" si="89"/>
        <v>4.9898770077846565E-2</v>
      </c>
      <c r="L53" s="442">
        <f t="shared" si="63"/>
        <v>0.13275260946771189</v>
      </c>
      <c r="M53" s="442">
        <f t="shared" si="64"/>
        <v>4.4309705089952696E-2</v>
      </c>
      <c r="N53" s="442">
        <f t="shared" si="65"/>
        <v>6.1818635690244476E-2</v>
      </c>
      <c r="O53" s="428"/>
    </row>
    <row r="54" spans="1:15" x14ac:dyDescent="0.25">
      <c r="A54" s="94">
        <v>2009</v>
      </c>
      <c r="B54" s="238">
        <v>13145641</v>
      </c>
      <c r="C54" s="238">
        <v>1751386</v>
      </c>
      <c r="D54" s="239">
        <v>498712</v>
      </c>
      <c r="E54" s="240">
        <v>778602</v>
      </c>
      <c r="F54" s="347">
        <f t="shared" si="70"/>
        <v>16174341</v>
      </c>
      <c r="G54" s="348">
        <f t="shared" si="85"/>
        <v>4.0426477092702973E-2</v>
      </c>
      <c r="H54" s="121">
        <f t="shared" si="86"/>
        <v>0.81274662133066189</v>
      </c>
      <c r="I54" s="120">
        <f t="shared" si="87"/>
        <v>0.10828175317931037</v>
      </c>
      <c r="J54" s="120">
        <f t="shared" si="88"/>
        <v>3.0833528240810554E-2</v>
      </c>
      <c r="K54" s="120">
        <f t="shared" si="89"/>
        <v>4.8138097249217138E-2</v>
      </c>
      <c r="L54" s="442">
        <f t="shared" si="63"/>
        <v>0.13322941041825195</v>
      </c>
      <c r="M54" s="442">
        <f t="shared" si="64"/>
        <v>3.793744253323212E-2</v>
      </c>
      <c r="N54" s="442">
        <f t="shared" si="65"/>
        <v>5.9228910937093142E-2</v>
      </c>
      <c r="O54" s="428"/>
    </row>
    <row r="55" spans="1:15" ht="15.75" thickBot="1" x14ac:dyDescent="0.3">
      <c r="A55" s="349">
        <v>2008</v>
      </c>
      <c r="B55" s="241">
        <v>12862458</v>
      </c>
      <c r="C55" s="241">
        <v>1574295</v>
      </c>
      <c r="D55" s="242">
        <v>461397</v>
      </c>
      <c r="E55" s="243">
        <v>647726</v>
      </c>
      <c r="F55" s="350">
        <f t="shared" si="70"/>
        <v>15545876</v>
      </c>
      <c r="G55" s="351">
        <f t="shared" si="85"/>
        <v>1.165093300261244E-2</v>
      </c>
      <c r="H55" s="122">
        <f t="shared" si="86"/>
        <v>0.827387147562479</v>
      </c>
      <c r="I55" s="123">
        <f t="shared" si="87"/>
        <v>0.10126769311681118</v>
      </c>
      <c r="J55" s="123">
        <f t="shared" si="88"/>
        <v>2.9679704122173623E-2</v>
      </c>
      <c r="K55" s="123">
        <f t="shared" si="89"/>
        <v>4.1665455198536254E-2</v>
      </c>
      <c r="L55" s="443">
        <f t="shared" si="63"/>
        <v>0.12239456875194461</v>
      </c>
      <c r="M55" s="443">
        <f t="shared" si="64"/>
        <v>3.5871604012234673E-2</v>
      </c>
      <c r="N55" s="443">
        <f t="shared" si="65"/>
        <v>5.0357870945040212E-2</v>
      </c>
      <c r="O55" s="428"/>
    </row>
    <row r="56" spans="1:15" ht="15.75" thickBot="1" x14ac:dyDescent="0.3">
      <c r="A56" s="134">
        <v>2007</v>
      </c>
      <c r="B56" s="244">
        <v>12771996</v>
      </c>
      <c r="C56" s="244">
        <v>1633393</v>
      </c>
      <c r="D56" s="245">
        <v>441517</v>
      </c>
      <c r="E56" s="246">
        <v>519932</v>
      </c>
      <c r="F56" s="133">
        <f t="shared" si="70"/>
        <v>15366838</v>
      </c>
      <c r="G56" s="187">
        <f t="shared" si="85"/>
        <v>7.281223444702567E-2</v>
      </c>
      <c r="H56" s="131">
        <f t="shared" si="86"/>
        <v>0.8311401473744956</v>
      </c>
      <c r="I56" s="132">
        <f t="shared" si="87"/>
        <v>0.10629337017804183</v>
      </c>
      <c r="J56" s="132">
        <f t="shared" si="88"/>
        <v>2.8731805463166855E-2</v>
      </c>
      <c r="K56" s="132">
        <f t="shared" si="89"/>
        <v>3.383467698429566E-2</v>
      </c>
      <c r="L56" s="445">
        <f t="shared" si="63"/>
        <v>0.12788862445619306</v>
      </c>
      <c r="M56" s="445">
        <f t="shared" si="64"/>
        <v>3.4569146435686322E-2</v>
      </c>
      <c r="N56" s="446">
        <f t="shared" si="65"/>
        <v>4.0708750613451493E-2</v>
      </c>
      <c r="O56" s="428"/>
    </row>
    <row r="57" spans="1:15" x14ac:dyDescent="0.25">
      <c r="A57" s="224">
        <v>2006</v>
      </c>
      <c r="B57" s="247">
        <v>12119190</v>
      </c>
      <c r="C57" s="247">
        <v>1364697</v>
      </c>
      <c r="D57" s="248">
        <v>387083</v>
      </c>
      <c r="E57" s="249">
        <v>452914</v>
      </c>
      <c r="F57" s="352">
        <f t="shared" si="70"/>
        <v>14323884</v>
      </c>
      <c r="G57" s="353">
        <f t="shared" si="85"/>
        <v>8.3040398172547381E-2</v>
      </c>
      <c r="H57" s="124">
        <f t="shared" si="86"/>
        <v>0.84608266863931603</v>
      </c>
      <c r="I57" s="125">
        <f t="shared" si="87"/>
        <v>9.5274228693837504E-2</v>
      </c>
      <c r="J57" s="125">
        <f t="shared" si="88"/>
        <v>2.7023606167154105E-2</v>
      </c>
      <c r="K57" s="125">
        <f t="shared" si="89"/>
        <v>3.1619496499692402E-2</v>
      </c>
      <c r="L57" s="444">
        <f t="shared" si="63"/>
        <v>0.11260628804400294</v>
      </c>
      <c r="M57" s="444">
        <f t="shared" si="64"/>
        <v>3.1939675836421412E-2</v>
      </c>
      <c r="N57" s="444">
        <f t="shared" si="65"/>
        <v>3.7371639523763552E-2</v>
      </c>
      <c r="O57" s="428"/>
    </row>
    <row r="58" spans="1:15" ht="15.75" thickBot="1" x14ac:dyDescent="0.3">
      <c r="A58" s="349">
        <v>2005</v>
      </c>
      <c r="B58" s="241">
        <v>11096408</v>
      </c>
      <c r="C58" s="241">
        <v>1300708</v>
      </c>
      <c r="D58" s="242">
        <v>385707</v>
      </c>
      <c r="E58" s="243">
        <v>442800</v>
      </c>
      <c r="F58" s="350">
        <f t="shared" si="70"/>
        <v>13225623</v>
      </c>
      <c r="G58" s="351">
        <f t="shared" si="85"/>
        <v>4.9256316602324546E-2</v>
      </c>
      <c r="H58" s="122">
        <f t="shared" si="86"/>
        <v>0.83900834009861014</v>
      </c>
      <c r="I58" s="123">
        <f t="shared" si="87"/>
        <v>9.8347578787025755E-2</v>
      </c>
      <c r="J58" s="123">
        <f t="shared" si="88"/>
        <v>2.9163616715825031E-2</v>
      </c>
      <c r="K58" s="123">
        <f t="shared" si="89"/>
        <v>3.3480464398539106E-2</v>
      </c>
      <c r="L58" s="443">
        <f t="shared" si="63"/>
        <v>0.11721883333777922</v>
      </c>
      <c r="M58" s="443">
        <f t="shared" si="64"/>
        <v>3.4759626718844513E-2</v>
      </c>
      <c r="N58" s="443">
        <f t="shared" si="65"/>
        <v>3.9904805230665634E-2</v>
      </c>
      <c r="O58" s="428"/>
    </row>
    <row r="59" spans="1:15" ht="15.75" thickBot="1" x14ac:dyDescent="0.3">
      <c r="A59" s="134">
        <v>2004</v>
      </c>
      <c r="B59" s="244">
        <v>10617822</v>
      </c>
      <c r="C59" s="244">
        <v>1123593</v>
      </c>
      <c r="D59" s="245">
        <v>362670</v>
      </c>
      <c r="E59" s="246">
        <v>500674</v>
      </c>
      <c r="F59" s="133">
        <f t="shared" si="70"/>
        <v>12604759</v>
      </c>
      <c r="G59" s="187">
        <f t="shared" si="85"/>
        <v>3.4199807777101521E-2</v>
      </c>
      <c r="H59" s="131">
        <f t="shared" si="86"/>
        <v>0.84236612536582411</v>
      </c>
      <c r="I59" s="132">
        <f t="shared" si="87"/>
        <v>8.9140379439226092E-2</v>
      </c>
      <c r="J59" s="132">
        <f t="shared" si="88"/>
        <v>2.8772466018588693E-2</v>
      </c>
      <c r="K59" s="132">
        <f t="shared" si="89"/>
        <v>3.972102917636109E-2</v>
      </c>
      <c r="L59" s="445">
        <f t="shared" si="63"/>
        <v>0.10582141987311522</v>
      </c>
      <c r="M59" s="445">
        <f t="shared" si="64"/>
        <v>3.4156722536881859E-2</v>
      </c>
      <c r="N59" s="446">
        <f t="shared" si="65"/>
        <v>4.7154115034137883E-2</v>
      </c>
      <c r="O59" s="428"/>
    </row>
    <row r="60" spans="1:15" x14ac:dyDescent="0.25">
      <c r="A60" s="224">
        <v>2003</v>
      </c>
      <c r="B60" s="247">
        <v>10044637</v>
      </c>
      <c r="C60" s="247">
        <v>1368214</v>
      </c>
      <c r="D60" s="248">
        <v>312394</v>
      </c>
      <c r="E60" s="249">
        <v>462689</v>
      </c>
      <c r="F60" s="352">
        <f t="shared" si="70"/>
        <v>12187934</v>
      </c>
      <c r="G60" s="353">
        <f t="shared" si="85"/>
        <v>3.4980281090210008E-2</v>
      </c>
      <c r="H60" s="124">
        <f t="shared" si="86"/>
        <v>0.82414599553952295</v>
      </c>
      <c r="I60" s="125">
        <f t="shared" si="87"/>
        <v>0.11225971522326918</v>
      </c>
      <c r="J60" s="125">
        <f t="shared" si="88"/>
        <v>2.5631415463851379E-2</v>
      </c>
      <c r="K60" s="125">
        <f t="shared" si="89"/>
        <v>3.7962873773356505E-2</v>
      </c>
      <c r="L60" s="444">
        <f t="shared" si="63"/>
        <v>0.13621338431642677</v>
      </c>
      <c r="M60" s="444">
        <f t="shared" si="64"/>
        <v>3.1100576357313857E-2</v>
      </c>
      <c r="N60" s="444">
        <f t="shared" si="65"/>
        <v>4.6063287304459084E-2</v>
      </c>
      <c r="O60" s="428"/>
    </row>
    <row r="61" spans="1:15" x14ac:dyDescent="0.25">
      <c r="A61" s="6">
        <v>2002</v>
      </c>
      <c r="B61" s="238">
        <v>9363846</v>
      </c>
      <c r="C61" s="238">
        <v>1481239</v>
      </c>
      <c r="D61" s="239">
        <v>341888</v>
      </c>
      <c r="E61" s="240">
        <v>589033</v>
      </c>
      <c r="F61" s="347">
        <f t="shared" si="70"/>
        <v>11776006</v>
      </c>
      <c r="G61" s="348">
        <f t="shared" si="85"/>
        <v>3.1296721851288734E-2</v>
      </c>
      <c r="H61" s="121">
        <f t="shared" si="86"/>
        <v>0.79516314784486353</v>
      </c>
      <c r="I61" s="120">
        <f t="shared" si="87"/>
        <v>0.12578449773208336</v>
      </c>
      <c r="J61" s="120">
        <f t="shared" si="88"/>
        <v>2.9032593903230007E-2</v>
      </c>
      <c r="K61" s="120">
        <f t="shared" si="89"/>
        <v>5.0019760519823105E-2</v>
      </c>
      <c r="L61" s="442">
        <f t="shared" si="63"/>
        <v>0.15818703126898925</v>
      </c>
      <c r="M61" s="442">
        <f t="shared" si="64"/>
        <v>3.6511493247539523E-2</v>
      </c>
      <c r="N61" s="442">
        <f t="shared" si="65"/>
        <v>6.2905028553438408E-2</v>
      </c>
      <c r="O61" s="428"/>
    </row>
    <row r="62" spans="1:15" ht="15.75" thickBot="1" x14ac:dyDescent="0.3">
      <c r="A62" s="349">
        <v>2001</v>
      </c>
      <c r="B62" s="241">
        <v>8592391</v>
      </c>
      <c r="C62" s="241">
        <v>1910470</v>
      </c>
      <c r="D62" s="242">
        <v>319102</v>
      </c>
      <c r="E62" s="243">
        <v>596677</v>
      </c>
      <c r="F62" s="350">
        <f t="shared" si="70"/>
        <v>11418640</v>
      </c>
      <c r="G62" s="351">
        <f t="shared" si="85"/>
        <v>3.6175639077548727E-2</v>
      </c>
      <c r="H62" s="122">
        <f t="shared" si="86"/>
        <v>0.7524881246803472</v>
      </c>
      <c r="I62" s="123">
        <f t="shared" si="87"/>
        <v>0.16731151870975877</v>
      </c>
      <c r="J62" s="123">
        <f t="shared" si="88"/>
        <v>2.7945709821835175E-2</v>
      </c>
      <c r="K62" s="123">
        <f t="shared" si="89"/>
        <v>5.2254646788058821E-2</v>
      </c>
      <c r="L62" s="443">
        <f t="shared" si="63"/>
        <v>0.22234439750239485</v>
      </c>
      <c r="M62" s="443">
        <f t="shared" si="64"/>
        <v>3.7137741985903576E-2</v>
      </c>
      <c r="N62" s="443">
        <f t="shared" si="65"/>
        <v>6.9442486963174746E-2</v>
      </c>
      <c r="O62" s="428"/>
    </row>
    <row r="63" spans="1:15" ht="15.75" thickBot="1" x14ac:dyDescent="0.3">
      <c r="A63" s="448">
        <v>2000</v>
      </c>
      <c r="B63" s="449">
        <v>7656804</v>
      </c>
      <c r="C63" s="449">
        <v>2501467</v>
      </c>
      <c r="D63" s="450">
        <v>300571</v>
      </c>
      <c r="E63" s="451">
        <v>561143</v>
      </c>
      <c r="F63" s="452">
        <f t="shared" si="70"/>
        <v>11019985</v>
      </c>
      <c r="G63" s="453">
        <f t="shared" si="85"/>
        <v>4.4486068081817765E-2</v>
      </c>
      <c r="H63" s="454">
        <f t="shared" si="86"/>
        <v>0.69481074611263083</v>
      </c>
      <c r="I63" s="455">
        <f t="shared" si="87"/>
        <v>0.22699368465565062</v>
      </c>
      <c r="J63" s="455">
        <f t="shared" si="88"/>
        <v>2.7275082497843689E-2</v>
      </c>
      <c r="K63" s="455">
        <f t="shared" si="89"/>
        <v>5.0920486733874865E-2</v>
      </c>
      <c r="L63" s="456">
        <f t="shared" si="63"/>
        <v>0.3266985807655518</v>
      </c>
      <c r="M63" s="456">
        <f t="shared" si="64"/>
        <v>3.9255412571616043E-2</v>
      </c>
      <c r="N63" s="457">
        <f t="shared" si="65"/>
        <v>7.3286843962572373E-2</v>
      </c>
      <c r="O63" s="428"/>
    </row>
    <row r="64" spans="1:15" x14ac:dyDescent="0.25">
      <c r="A64" s="23">
        <v>1999</v>
      </c>
      <c r="B64" s="247">
        <v>7157960</v>
      </c>
      <c r="C64" s="247">
        <v>2452644</v>
      </c>
      <c r="D64" s="248">
        <v>310490</v>
      </c>
      <c r="E64" s="249">
        <v>629535</v>
      </c>
      <c r="F64" s="354">
        <f t="shared" si="70"/>
        <v>10550629</v>
      </c>
      <c r="G64" s="355">
        <f t="shared" si="85"/>
        <v>3.1312091916783968E-2</v>
      </c>
      <c r="H64" s="124">
        <f t="shared" si="86"/>
        <v>0.67843917173089874</v>
      </c>
      <c r="I64" s="125">
        <f t="shared" si="87"/>
        <v>0.23246424454883211</v>
      </c>
      <c r="J64" s="125">
        <f t="shared" si="88"/>
        <v>2.9428577196677089E-2</v>
      </c>
      <c r="K64" s="125">
        <f t="shared" si="89"/>
        <v>5.9668006523592103E-2</v>
      </c>
      <c r="L64" s="444">
        <f t="shared" si="63"/>
        <v>0.34264566999536183</v>
      </c>
      <c r="M64" s="444">
        <f t="shared" si="64"/>
        <v>4.3376883916646646E-2</v>
      </c>
      <c r="N64" s="444">
        <f t="shared" si="65"/>
        <v>8.7948940759657784E-2</v>
      </c>
    </row>
    <row r="65" spans="1:14" x14ac:dyDescent="0.25">
      <c r="A65" s="6">
        <v>1998</v>
      </c>
      <c r="B65" s="238">
        <v>6912508</v>
      </c>
      <c r="C65" s="238">
        <v>2391804</v>
      </c>
      <c r="D65" s="239">
        <v>310846</v>
      </c>
      <c r="E65" s="240">
        <v>615139</v>
      </c>
      <c r="F65" s="347">
        <f t="shared" si="70"/>
        <v>10230297</v>
      </c>
      <c r="G65" s="348">
        <f t="shared" si="85"/>
        <v>5.0724270019465001E-2</v>
      </c>
      <c r="H65" s="121">
        <f t="shared" si="86"/>
        <v>0.67568986511339801</v>
      </c>
      <c r="I65" s="120">
        <f t="shared" si="87"/>
        <v>0.23379614492130579</v>
      </c>
      <c r="J65" s="120">
        <f t="shared" si="88"/>
        <v>3.0384846109550875E-2</v>
      </c>
      <c r="K65" s="120">
        <f t="shared" si="89"/>
        <v>6.0129143855745339E-2</v>
      </c>
      <c r="L65" s="442">
        <f t="shared" si="63"/>
        <v>0.34601102812466905</v>
      </c>
      <c r="M65" s="442">
        <f t="shared" si="64"/>
        <v>4.496862788440896E-2</v>
      </c>
      <c r="N65" s="442">
        <f t="shared" si="65"/>
        <v>8.8989264099224183E-2</v>
      </c>
    </row>
    <row r="66" spans="1:14" x14ac:dyDescent="0.25">
      <c r="A66" s="224">
        <v>1997</v>
      </c>
      <c r="B66" s="238">
        <v>6640849</v>
      </c>
      <c r="C66" s="238">
        <v>2244007</v>
      </c>
      <c r="D66" s="239">
        <v>286602</v>
      </c>
      <c r="E66" s="240">
        <v>564966</v>
      </c>
      <c r="F66" s="352">
        <f t="shared" si="70"/>
        <v>9736424</v>
      </c>
      <c r="G66" s="353">
        <f t="shared" si="85"/>
        <v>2.7904773457478882E-2</v>
      </c>
      <c r="H66" s="121">
        <f t="shared" si="86"/>
        <v>0.68206242866991007</v>
      </c>
      <c r="I66" s="120">
        <f t="shared" si="87"/>
        <v>0.23047548052549888</v>
      </c>
      <c r="J66" s="120">
        <f t="shared" si="88"/>
        <v>2.9436064000499567E-2</v>
      </c>
      <c r="K66" s="120">
        <f t="shared" si="89"/>
        <v>5.8026026804091524E-2</v>
      </c>
      <c r="L66" s="442">
        <f t="shared" si="63"/>
        <v>0.33790965582864479</v>
      </c>
      <c r="M66" s="442">
        <f t="shared" si="64"/>
        <v>4.315743363536801E-2</v>
      </c>
      <c r="N66" s="442">
        <f t="shared" si="65"/>
        <v>8.5074363232773398E-2</v>
      </c>
    </row>
    <row r="67" spans="1:14" x14ac:dyDescent="0.25">
      <c r="A67" s="6">
        <v>1996</v>
      </c>
      <c r="B67" s="238">
        <v>6457972</v>
      </c>
      <c r="C67" s="238">
        <v>2165882</v>
      </c>
      <c r="D67" s="239">
        <v>255021</v>
      </c>
      <c r="E67" s="240">
        <v>593232</v>
      </c>
      <c r="F67" s="347">
        <f t="shared" si="70"/>
        <v>9472107</v>
      </c>
      <c r="G67" s="348">
        <f t="shared" si="85"/>
        <v>5.9198484754960257E-2</v>
      </c>
      <c r="H67" s="121">
        <f t="shared" si="86"/>
        <v>0.68178832861579797</v>
      </c>
      <c r="I67" s="120">
        <f t="shared" si="87"/>
        <v>0.22865894568125128</v>
      </c>
      <c r="J67" s="120">
        <f t="shared" si="88"/>
        <v>2.6923365624987133E-2</v>
      </c>
      <c r="K67" s="120">
        <f t="shared" si="89"/>
        <v>6.2629360077963644E-2</v>
      </c>
      <c r="L67" s="442">
        <f t="shared" si="63"/>
        <v>0.33538113822729487</v>
      </c>
      <c r="M67" s="442">
        <f t="shared" si="64"/>
        <v>3.9489331945075021E-2</v>
      </c>
      <c r="N67" s="442">
        <f t="shared" si="65"/>
        <v>9.1860416861516275E-2</v>
      </c>
    </row>
    <row r="68" spans="1:14" x14ac:dyDescent="0.25">
      <c r="A68" s="6">
        <v>1995</v>
      </c>
      <c r="B68" s="238">
        <v>6084575</v>
      </c>
      <c r="C68" s="238">
        <v>2120282</v>
      </c>
      <c r="D68" s="239">
        <v>207275</v>
      </c>
      <c r="E68" s="240">
        <v>530580</v>
      </c>
      <c r="F68" s="347">
        <f t="shared" si="70"/>
        <v>8942712</v>
      </c>
      <c r="G68" s="348">
        <f t="shared" si="85"/>
        <v>1.1164095067185187E-2</v>
      </c>
      <c r="H68" s="121">
        <f t="shared" si="86"/>
        <v>0.68039482877230084</v>
      </c>
      <c r="I68" s="120">
        <f t="shared" si="87"/>
        <v>0.23709608449875161</v>
      </c>
      <c r="J68" s="120">
        <f t="shared" si="88"/>
        <v>2.3178091836123092E-2</v>
      </c>
      <c r="K68" s="120">
        <f t="shared" si="89"/>
        <v>5.9330994892824458E-2</v>
      </c>
      <c r="L68" s="442">
        <f t="shared" si="63"/>
        <v>0.34846838111125261</v>
      </c>
      <c r="M68" s="442">
        <f t="shared" si="64"/>
        <v>3.4065649613982903E-2</v>
      </c>
      <c r="N68" s="442">
        <f t="shared" si="65"/>
        <v>8.7200831611082122E-2</v>
      </c>
    </row>
    <row r="69" spans="1:14" x14ac:dyDescent="0.25">
      <c r="A69" s="94">
        <v>1994</v>
      </c>
      <c r="B69" s="238">
        <v>5978207</v>
      </c>
      <c r="C69" s="238">
        <v>2141433</v>
      </c>
      <c r="D69" s="239">
        <v>203810</v>
      </c>
      <c r="E69" s="240">
        <v>520527</v>
      </c>
      <c r="F69" s="68">
        <f t="shared" si="70"/>
        <v>8843977</v>
      </c>
      <c r="G69" s="186">
        <f t="shared" si="85"/>
        <v>2.7706070186557463E-2</v>
      </c>
      <c r="H69" s="121">
        <f t="shared" si="86"/>
        <v>0.67596365300362038</v>
      </c>
      <c r="I69" s="120">
        <f t="shared" si="87"/>
        <v>0.24213461884851126</v>
      </c>
      <c r="J69" s="120">
        <f t="shared" si="88"/>
        <v>2.3045062193173954E-2</v>
      </c>
      <c r="K69" s="120">
        <f t="shared" si="89"/>
        <v>5.8856665954694368E-2</v>
      </c>
      <c r="L69" s="442">
        <f t="shared" si="63"/>
        <v>0.35820656594861972</v>
      </c>
      <c r="M69" s="442">
        <f t="shared" si="64"/>
        <v>3.4092161746824758E-2</v>
      </c>
      <c r="N69" s="442">
        <f t="shared" si="65"/>
        <v>8.707075549575316E-2</v>
      </c>
    </row>
    <row r="70" spans="1:14" x14ac:dyDescent="0.25">
      <c r="A70" s="6">
        <v>1993</v>
      </c>
      <c r="B70" s="238">
        <v>5894059</v>
      </c>
      <c r="C70" s="238">
        <v>2022492</v>
      </c>
      <c r="D70" s="239">
        <v>245127</v>
      </c>
      <c r="E70" s="240">
        <v>443873</v>
      </c>
      <c r="F70" s="347">
        <f t="shared" si="70"/>
        <v>8605551</v>
      </c>
      <c r="G70" s="348">
        <f t="shared" si="85"/>
        <v>2.7586039743985324E-3</v>
      </c>
      <c r="H70" s="121">
        <f t="shared" si="86"/>
        <v>0.68491360983160754</v>
      </c>
      <c r="I70" s="120">
        <f t="shared" si="87"/>
        <v>0.23502179000507928</v>
      </c>
      <c r="J70" s="120">
        <f t="shared" si="88"/>
        <v>2.8484753620076159E-2</v>
      </c>
      <c r="K70" s="120">
        <f t="shared" si="89"/>
        <v>5.1579846543237037E-2</v>
      </c>
      <c r="L70" s="442">
        <f t="shared" si="63"/>
        <v>0.3431407795544632</v>
      </c>
      <c r="M70" s="442">
        <f t="shared" si="64"/>
        <v>4.1588826986631793E-2</v>
      </c>
      <c r="N70" s="442">
        <f t="shared" si="65"/>
        <v>7.5308543738703673E-2</v>
      </c>
    </row>
    <row r="71" spans="1:14" x14ac:dyDescent="0.25">
      <c r="A71" s="6">
        <v>1992</v>
      </c>
      <c r="B71" s="238">
        <v>5772377</v>
      </c>
      <c r="C71" s="238">
        <v>2142668</v>
      </c>
      <c r="D71" s="239">
        <v>240059</v>
      </c>
      <c r="E71" s="240">
        <v>426773</v>
      </c>
      <c r="F71" s="347">
        <f t="shared" si="70"/>
        <v>8581877</v>
      </c>
      <c r="G71" s="348">
        <f t="shared" si="85"/>
        <v>1.7486386093125805E-2</v>
      </c>
      <c r="H71" s="121">
        <f t="shared" si="86"/>
        <v>0.6726240658075151</v>
      </c>
      <c r="I71" s="120">
        <f t="shared" si="87"/>
        <v>0.2496735853939645</v>
      </c>
      <c r="J71" s="120">
        <f t="shared" si="88"/>
        <v>2.7972784974662303E-2</v>
      </c>
      <c r="K71" s="120">
        <f t="shared" si="89"/>
        <v>4.9729563823858111E-2</v>
      </c>
      <c r="L71" s="442">
        <f t="shared" si="63"/>
        <v>0.3711933576064072</v>
      </c>
      <c r="M71" s="442">
        <f t="shared" si="64"/>
        <v>4.158754703651546E-2</v>
      </c>
      <c r="N71" s="442">
        <f t="shared" si="65"/>
        <v>7.393366718771141E-2</v>
      </c>
    </row>
    <row r="72" spans="1:14" x14ac:dyDescent="0.25">
      <c r="A72" s="94">
        <v>1991</v>
      </c>
      <c r="B72" s="238">
        <v>5600080</v>
      </c>
      <c r="C72" s="238">
        <v>2182701</v>
      </c>
      <c r="D72" s="239">
        <v>245115</v>
      </c>
      <c r="E72" s="240">
        <v>406494</v>
      </c>
      <c r="F72" s="347">
        <f t="shared" si="70"/>
        <v>8434390</v>
      </c>
      <c r="G72" s="348">
        <f t="shared" si="85"/>
        <v>4.3616035358065908E-2</v>
      </c>
      <c r="H72" s="121">
        <f t="shared" si="86"/>
        <v>0.66395791515450431</v>
      </c>
      <c r="I72" s="120">
        <f t="shared" si="87"/>
        <v>0.25878587544564574</v>
      </c>
      <c r="J72" s="120">
        <f t="shared" si="88"/>
        <v>2.9061378475503268E-2</v>
      </c>
      <c r="K72" s="120">
        <f t="shared" si="89"/>
        <v>4.8194830924346635E-2</v>
      </c>
      <c r="L72" s="442">
        <f t="shared" si="63"/>
        <v>0.38976246767903316</v>
      </c>
      <c r="M72" s="442">
        <f t="shared" si="64"/>
        <v>4.3769910429851004E-2</v>
      </c>
      <c r="N72" s="442">
        <f t="shared" si="65"/>
        <v>7.2587177326038199E-2</v>
      </c>
    </row>
    <row r="73" spans="1:14" x14ac:dyDescent="0.25">
      <c r="A73" s="6">
        <v>1990</v>
      </c>
      <c r="B73" s="238">
        <v>5479259</v>
      </c>
      <c r="C73" s="238">
        <v>2116449</v>
      </c>
      <c r="D73" s="239">
        <v>121605</v>
      </c>
      <c r="E73" s="240">
        <v>364577</v>
      </c>
      <c r="F73" s="347">
        <f t="shared" si="70"/>
        <v>8081890</v>
      </c>
      <c r="G73" s="348">
        <f t="shared" si="85"/>
        <v>6.5498460859801266E-2</v>
      </c>
      <c r="H73" s="121">
        <f t="shared" si="86"/>
        <v>0.67796752987234421</v>
      </c>
      <c r="I73" s="120">
        <f t="shared" si="87"/>
        <v>0.2618755018937402</v>
      </c>
      <c r="J73" s="120">
        <f t="shared" si="88"/>
        <v>1.5046604197780469E-2</v>
      </c>
      <c r="K73" s="120">
        <f t="shared" si="89"/>
        <v>4.5110364036135109E-2</v>
      </c>
      <c r="L73" s="442">
        <f t="shared" si="63"/>
        <v>0.38626555160104681</v>
      </c>
      <c r="M73" s="442">
        <f t="shared" si="64"/>
        <v>2.2193694439339336E-2</v>
      </c>
      <c r="N73" s="442">
        <f t="shared" si="65"/>
        <v>6.6537646787640445E-2</v>
      </c>
    </row>
    <row r="74" spans="1:14" ht="15.75" thickBot="1" x14ac:dyDescent="0.3">
      <c r="A74" s="349">
        <v>1989</v>
      </c>
      <c r="B74" s="241">
        <v>5527042</v>
      </c>
      <c r="C74" s="241">
        <v>1779983</v>
      </c>
      <c r="D74" s="242">
        <v>102315</v>
      </c>
      <c r="E74" s="243">
        <v>175739</v>
      </c>
      <c r="F74" s="350">
        <f t="shared" si="70"/>
        <v>7585079</v>
      </c>
      <c r="G74" s="351">
        <f t="shared" si="85"/>
        <v>0.13748760173922059</v>
      </c>
      <c r="H74" s="122">
        <f t="shared" si="86"/>
        <v>0.72867296438178164</v>
      </c>
      <c r="I74" s="123">
        <f t="shared" si="87"/>
        <v>0.23466901267607101</v>
      </c>
      <c r="J74" s="123">
        <f t="shared" si="88"/>
        <v>1.3488982777898556E-2</v>
      </c>
      <c r="K74" s="123">
        <f t="shared" si="89"/>
        <v>2.3169040164248783E-2</v>
      </c>
      <c r="L74" s="443">
        <f t="shared" si="63"/>
        <v>0.32204984148844895</v>
      </c>
      <c r="M74" s="443">
        <f t="shared" si="64"/>
        <v>1.851171024211504E-2</v>
      </c>
      <c r="N74" s="443">
        <f t="shared" si="65"/>
        <v>3.1796212151092754E-2</v>
      </c>
    </row>
    <row r="75" spans="1:14" ht="15.75" thickBot="1" x14ac:dyDescent="0.3">
      <c r="A75" s="127">
        <v>1988</v>
      </c>
      <c r="B75" s="244">
        <v>4848088</v>
      </c>
      <c r="C75" s="244">
        <v>1576093</v>
      </c>
      <c r="D75" s="245">
        <v>90949</v>
      </c>
      <c r="E75" s="246">
        <v>153144</v>
      </c>
      <c r="F75" s="133">
        <f t="shared" si="70"/>
        <v>6668274</v>
      </c>
      <c r="G75" s="187">
        <f t="shared" si="85"/>
        <v>0.56106770958310581</v>
      </c>
      <c r="H75" s="131">
        <f t="shared" si="86"/>
        <v>0.72703791115961947</v>
      </c>
      <c r="I75" s="132">
        <f t="shared" si="87"/>
        <v>0.23635696433589862</v>
      </c>
      <c r="J75" s="132">
        <f t="shared" si="88"/>
        <v>1.3639061622242878E-2</v>
      </c>
      <c r="K75" s="132">
        <f t="shared" si="89"/>
        <v>2.2966062882239093E-2</v>
      </c>
      <c r="L75" s="445">
        <f t="shared" si="63"/>
        <v>0.32509579034043934</v>
      </c>
      <c r="M75" s="445">
        <f t="shared" si="64"/>
        <v>1.8759766736907414E-2</v>
      </c>
      <c r="N75" s="446">
        <f t="shared" si="65"/>
        <v>3.1588535521632446E-2</v>
      </c>
    </row>
    <row r="76" spans="1:14" x14ac:dyDescent="0.25">
      <c r="A76" s="7">
        <v>1987</v>
      </c>
      <c r="B76" s="247">
        <v>2830835</v>
      </c>
      <c r="C76" s="247">
        <v>1206004</v>
      </c>
      <c r="D76" s="248">
        <v>67624</v>
      </c>
      <c r="E76" s="249">
        <v>167148</v>
      </c>
      <c r="F76" s="352">
        <f t="shared" si="70"/>
        <v>4271611</v>
      </c>
      <c r="G76" s="353">
        <f t="shared" si="85"/>
        <v>9.3783583711894991E-2</v>
      </c>
      <c r="H76" s="124">
        <f t="shared" si="86"/>
        <v>0.66270898731181282</v>
      </c>
      <c r="I76" s="125">
        <f t="shared" si="87"/>
        <v>0.28233001553746351</v>
      </c>
      <c r="J76" s="125">
        <f t="shared" si="88"/>
        <v>1.583102955770083E-2</v>
      </c>
      <c r="K76" s="125">
        <f t="shared" si="89"/>
        <v>3.9129967593022869E-2</v>
      </c>
      <c r="L76" s="444">
        <f t="shared" si="63"/>
        <v>0.42602412362430164</v>
      </c>
      <c r="M76" s="444">
        <f t="shared" si="64"/>
        <v>2.3888358028638194E-2</v>
      </c>
      <c r="N76" s="444">
        <f t="shared" si="65"/>
        <v>5.9045475981468365E-2</v>
      </c>
    </row>
    <row r="77" spans="1:14" x14ac:dyDescent="0.25">
      <c r="A77" s="6">
        <v>1986</v>
      </c>
      <c r="B77" s="238">
        <v>2739574</v>
      </c>
      <c r="C77" s="238">
        <v>968902</v>
      </c>
      <c r="D77" s="239">
        <v>17840</v>
      </c>
      <c r="E77" s="240">
        <v>179037</v>
      </c>
      <c r="F77" s="347">
        <f t="shared" si="70"/>
        <v>3905353</v>
      </c>
      <c r="G77" s="196" t="s">
        <v>141</v>
      </c>
      <c r="H77" s="120">
        <f t="shared" si="86"/>
        <v>0.70149202901760732</v>
      </c>
      <c r="I77" s="120">
        <f t="shared" si="87"/>
        <v>0.2480958827537485</v>
      </c>
      <c r="J77" s="120">
        <f t="shared" si="88"/>
        <v>4.5680889794085192E-3</v>
      </c>
      <c r="K77" s="120">
        <f t="shared" si="89"/>
        <v>4.5843999249235601E-2</v>
      </c>
      <c r="L77" s="442">
        <f t="shared" si="63"/>
        <v>0.35366885508476864</v>
      </c>
      <c r="M77" s="442">
        <f t="shared" si="64"/>
        <v>6.5119613487352413E-3</v>
      </c>
      <c r="N77" s="442">
        <f t="shared" si="65"/>
        <v>6.5352131389770821E-2</v>
      </c>
    </row>
    <row r="78" spans="1:14" x14ac:dyDescent="0.25">
      <c r="A78" s="431" t="s">
        <v>193</v>
      </c>
      <c r="B78" s="165">
        <f>+B44-B56</f>
        <v>6636311</v>
      </c>
      <c r="C78" s="165">
        <f t="shared" ref="C78:F78" si="90">+C44-C56</f>
        <v>924973</v>
      </c>
      <c r="D78" s="165">
        <f t="shared" si="90"/>
        <v>519708</v>
      </c>
      <c r="E78" s="165">
        <f t="shared" si="90"/>
        <v>2455866</v>
      </c>
      <c r="F78" s="166">
        <f t="shared" si="90"/>
        <v>10536858</v>
      </c>
      <c r="G78" s="404" t="s">
        <v>2</v>
      </c>
      <c r="H78" s="405">
        <f>AVERAGE(H44:H55)</f>
        <v>0.77132040252940304</v>
      </c>
      <c r="I78" s="236">
        <f t="shared" ref="I78:K78" si="91">AVERAGE(I44:I55)</f>
        <v>0.1056479892708911</v>
      </c>
      <c r="J78" s="236">
        <f t="shared" si="91"/>
        <v>3.4570474594185531E-2</v>
      </c>
      <c r="K78" s="236">
        <f t="shared" si="91"/>
        <v>8.8461133605520437E-2</v>
      </c>
    </row>
    <row r="79" spans="1:14" x14ac:dyDescent="0.25">
      <c r="A79" s="432" t="s">
        <v>111</v>
      </c>
      <c r="B79" s="194">
        <f>+B44/B56-1</f>
        <v>0.51959858114581303</v>
      </c>
      <c r="C79" s="194">
        <f t="shared" ref="C79:F79" si="92">+C44/C56-1</f>
        <v>0.56628931310468444</v>
      </c>
      <c r="D79" s="194">
        <f t="shared" si="92"/>
        <v>1.1770962386499275</v>
      </c>
      <c r="E79" s="194">
        <f t="shared" si="92"/>
        <v>4.7234369109806664</v>
      </c>
      <c r="F79" s="168">
        <f t="shared" si="92"/>
        <v>0.68568810317386042</v>
      </c>
      <c r="G79" s="406">
        <f>AVERAGE(G44:G55)</f>
        <v>4.4669739674876884E-2</v>
      </c>
      <c r="H79" s="173">
        <f>+H44/H56-1</f>
        <v>-9.8529212916273923E-2</v>
      </c>
      <c r="I79" s="237">
        <f t="shared" ref="I79:K79" si="93">+I44/I56-1</f>
        <v>-7.0830890865497875E-2</v>
      </c>
      <c r="J79" s="237">
        <f t="shared" si="93"/>
        <v>0.29151782856557507</v>
      </c>
      <c r="K79" s="237">
        <f t="shared" si="93"/>
        <v>2.3953119205174556</v>
      </c>
    </row>
    <row r="80" spans="1:14" x14ac:dyDescent="0.25">
      <c r="A80" s="431" t="s">
        <v>194</v>
      </c>
      <c r="B80" s="231">
        <f>+B44-B63</f>
        <v>11751503</v>
      </c>
      <c r="C80" s="231">
        <f t="shared" ref="C80:F80" si="94">+C44-C63</f>
        <v>56899</v>
      </c>
      <c r="D80" s="233">
        <f t="shared" si="94"/>
        <v>660654</v>
      </c>
      <c r="E80" s="234">
        <f t="shared" si="94"/>
        <v>2414655</v>
      </c>
      <c r="F80" s="166">
        <f t="shared" si="94"/>
        <v>14883711</v>
      </c>
      <c r="G80" s="404" t="s">
        <v>2</v>
      </c>
      <c r="H80" s="236">
        <f>AVERAGE(H44:H62)</f>
        <v>0.78874944104714828</v>
      </c>
      <c r="I80" s="236">
        <f t="shared" ref="I80:K80" si="95">AVERAGE(I44:I62)</f>
        <v>0.10853616631652292</v>
      </c>
      <c r="J80" s="236">
        <f t="shared" si="95"/>
        <v>3.2165626772835659E-2</v>
      </c>
      <c r="K80" s="236">
        <f t="shared" si="95"/>
        <v>7.0548765863493262E-2</v>
      </c>
    </row>
    <row r="81" spans="1:18" x14ac:dyDescent="0.25">
      <c r="A81" s="433" t="s">
        <v>111</v>
      </c>
      <c r="B81" s="232">
        <f>+B44/B63-1</f>
        <v>1.5347791323899633</v>
      </c>
      <c r="C81" s="232">
        <f t="shared" ref="C81:F81" si="96">+C44/C63-1</f>
        <v>2.2746252499033615E-2</v>
      </c>
      <c r="D81" s="232">
        <f t="shared" si="96"/>
        <v>2.1979964800330039</v>
      </c>
      <c r="E81" s="235">
        <f t="shared" si="96"/>
        <v>4.3031009920822321</v>
      </c>
      <c r="F81" s="168">
        <f t="shared" si="96"/>
        <v>1.3506108220655473</v>
      </c>
      <c r="G81" s="406">
        <f>AVERAGE(G44:G62)</f>
        <v>4.6199909216661533E-2</v>
      </c>
      <c r="H81" s="173">
        <f>+H44/H63-1</f>
        <v>7.8349128913897559E-2</v>
      </c>
      <c r="I81" s="237">
        <f t="shared" ref="I81:K81" si="97">+I44/I63-1</f>
        <v>-0.56490192128005345</v>
      </c>
      <c r="J81" s="237">
        <f t="shared" si="97"/>
        <v>0.36049594003946406</v>
      </c>
      <c r="K81" s="237">
        <f t="shared" si="97"/>
        <v>1.2560523172535425</v>
      </c>
    </row>
    <row r="82" spans="1:18" x14ac:dyDescent="0.25">
      <c r="A82" s="431" t="s">
        <v>195</v>
      </c>
      <c r="B82" s="169">
        <f>+B44-B75</f>
        <v>14560219</v>
      </c>
      <c r="C82" s="169">
        <f t="shared" ref="C82:F82" si="98">+C44-C75</f>
        <v>982273</v>
      </c>
      <c r="D82" s="169">
        <f t="shared" si="98"/>
        <v>870276</v>
      </c>
      <c r="E82" s="169">
        <f t="shared" si="98"/>
        <v>2822654</v>
      </c>
      <c r="F82" s="166">
        <f t="shared" si="98"/>
        <v>19235422</v>
      </c>
      <c r="G82" s="404" t="s">
        <v>2</v>
      </c>
      <c r="H82" s="236">
        <f>AVERAGE(H44:H75)</f>
        <v>0.74720507494130461</v>
      </c>
      <c r="I82" s="236">
        <f t="shared" ref="I82:K82" si="99">AVERAGE(I44:I75)</f>
        <v>0.1615684091701293</v>
      </c>
      <c r="J82" s="236">
        <f t="shared" si="99"/>
        <v>2.9015986369090519E-2</v>
      </c>
      <c r="K82" s="236">
        <f t="shared" si="99"/>
        <v>6.2210529519475727E-2</v>
      </c>
    </row>
    <row r="83" spans="1:18" x14ac:dyDescent="0.25">
      <c r="A83" s="433" t="s">
        <v>111</v>
      </c>
      <c r="B83" s="505">
        <f>+B44/B75-1</f>
        <v>3.003290988117377</v>
      </c>
      <c r="C83" s="505">
        <f t="shared" ref="C83:F83" si="100">+C44/C75-1</f>
        <v>0.6232328929828379</v>
      </c>
      <c r="D83" s="505">
        <f t="shared" si="100"/>
        <v>9.5688352813115038</v>
      </c>
      <c r="E83" s="506">
        <f t="shared" si="100"/>
        <v>18.431371780807606</v>
      </c>
      <c r="F83" s="168">
        <f t="shared" si="100"/>
        <v>2.8846178186439251</v>
      </c>
      <c r="G83" s="406">
        <f>AVERAGE(G44:G74)</f>
        <v>4.506907150404612E-2</v>
      </c>
      <c r="H83" s="173">
        <f>+H44/H75-1</f>
        <v>3.0549509633583494E-2</v>
      </c>
      <c r="I83" s="237">
        <f t="shared" ref="I83:K83" si="101">+I44/I75-1</f>
        <v>-0.58213832897736906</v>
      </c>
      <c r="J83" s="237">
        <f t="shared" si="101"/>
        <v>1.7206885657032185</v>
      </c>
      <c r="K83" s="237">
        <f t="shared" si="101"/>
        <v>4.0021321756668646</v>
      </c>
    </row>
    <row r="84" spans="1:18" ht="77.25" x14ac:dyDescent="0.25">
      <c r="A84" s="502" t="s">
        <v>72</v>
      </c>
      <c r="B84" s="503" t="s">
        <v>177</v>
      </c>
      <c r="C84" s="502" t="s">
        <v>131</v>
      </c>
      <c r="D84" s="504" t="s">
        <v>178</v>
      </c>
      <c r="E84" s="503" t="s">
        <v>179</v>
      </c>
      <c r="F84" s="357" t="s">
        <v>132</v>
      </c>
      <c r="G84" s="67" t="s">
        <v>131</v>
      </c>
      <c r="H84" s="67" t="s">
        <v>228</v>
      </c>
      <c r="I84" s="344" t="s">
        <v>131</v>
      </c>
      <c r="J84" s="67" t="s">
        <v>87</v>
      </c>
      <c r="K84" s="67" t="s">
        <v>143</v>
      </c>
    </row>
    <row r="85" spans="1:18" x14ac:dyDescent="0.25">
      <c r="A85" s="67">
        <v>2019</v>
      </c>
      <c r="B85" s="91">
        <f t="shared" ref="B85:B90" si="102">+F44</f>
        <v>25903696</v>
      </c>
      <c r="C85" s="358">
        <f t="shared" ref="C85:C91" si="103">+B85/B86-1</f>
        <v>3.6609504408883442E-2</v>
      </c>
      <c r="D85" s="301">
        <v>3129</v>
      </c>
      <c r="E85" s="300">
        <v>320340</v>
      </c>
      <c r="F85" s="140">
        <f t="shared" ref="F85:F86" si="104">+E85-E86</f>
        <v>25040</v>
      </c>
      <c r="G85" s="358">
        <f t="shared" ref="G85:G86" si="105">+E85/E86-1</f>
        <v>8.4795123603115474E-2</v>
      </c>
      <c r="H85" s="204">
        <v>5461.8</v>
      </c>
      <c r="I85" s="359">
        <f t="shared" ref="I85:I91" si="106">+H85/H86-1</f>
        <v>4.9135612754513946E-2</v>
      </c>
      <c r="J85" s="360">
        <f t="shared" ref="J85:J86" si="107">+H85*D85</f>
        <v>17089972.199999999</v>
      </c>
      <c r="K85" s="120">
        <f t="shared" ref="K85:K86" si="108">(+H85*D85)/B85</f>
        <v>0.65975033833009777</v>
      </c>
      <c r="N85" s="427"/>
      <c r="O85" s="460"/>
      <c r="P85" s="483"/>
      <c r="Q85" s="460"/>
      <c r="R85" s="460"/>
    </row>
    <row r="86" spans="1:18" x14ac:dyDescent="0.25">
      <c r="A86" s="94">
        <v>2018</v>
      </c>
      <c r="B86" s="91">
        <f t="shared" si="102"/>
        <v>24988866</v>
      </c>
      <c r="C86" s="358">
        <f t="shared" si="103"/>
        <v>4.139067118039752E-2</v>
      </c>
      <c r="D86" s="301">
        <v>3114</v>
      </c>
      <c r="E86" s="300">
        <f>ROUND(919565300/3114,0)</f>
        <v>295300</v>
      </c>
      <c r="F86" s="140">
        <f t="shared" si="104"/>
        <v>13405</v>
      </c>
      <c r="G86" s="358">
        <f t="shared" si="105"/>
        <v>4.7553166959328763E-2</v>
      </c>
      <c r="H86" s="204">
        <v>5206</v>
      </c>
      <c r="I86" s="359">
        <f t="shared" si="106"/>
        <v>4.3972257891107258E-2</v>
      </c>
      <c r="J86" s="360">
        <f t="shared" si="107"/>
        <v>16211484</v>
      </c>
      <c r="K86" s="120">
        <f t="shared" si="108"/>
        <v>0.64874828653689209</v>
      </c>
      <c r="M86" s="396"/>
    </row>
    <row r="87" spans="1:18" x14ac:dyDescent="0.25">
      <c r="A87" s="67">
        <v>2017</v>
      </c>
      <c r="B87" s="91">
        <f t="shared" si="102"/>
        <v>23995669.14852</v>
      </c>
      <c r="C87" s="358">
        <f t="shared" si="103"/>
        <v>9.5914733481437198E-2</v>
      </c>
      <c r="D87" s="301">
        <v>3104</v>
      </c>
      <c r="E87" s="300">
        <v>281895</v>
      </c>
      <c r="F87" s="140">
        <f t="shared" ref="F87" si="109">+E87-E88</f>
        <v>14534</v>
      </c>
      <c r="G87" s="358">
        <f t="shared" ref="G87" si="110">+E87/E88-1</f>
        <v>5.436095765650184E-2</v>
      </c>
      <c r="H87" s="204">
        <f>+E87/1000*17.69</f>
        <v>4986.7225500000004</v>
      </c>
      <c r="I87" s="359">
        <f t="shared" si="106"/>
        <v>9.5222862063624181E-2</v>
      </c>
      <c r="J87" s="360">
        <f t="shared" ref="J87" si="111">+H87*D87</f>
        <v>15478786.795200001</v>
      </c>
      <c r="K87" s="120">
        <f t="shared" ref="K87" si="112">(+H87*D87)/B87</f>
        <v>0.64506585331689736</v>
      </c>
      <c r="N87" s="427"/>
    </row>
    <row r="88" spans="1:18" x14ac:dyDescent="0.25">
      <c r="A88" s="67">
        <v>2016</v>
      </c>
      <c r="B88" s="91">
        <f t="shared" si="102"/>
        <v>21895562.141310003</v>
      </c>
      <c r="C88" s="358">
        <f t="shared" si="103"/>
        <v>4.5164007359362657E-2</v>
      </c>
      <c r="D88" s="301">
        <v>3093</v>
      </c>
      <c r="E88" s="300">
        <v>267361</v>
      </c>
      <c r="F88" s="140">
        <f t="shared" ref="F88:F89" si="113">+E88-E89</f>
        <v>8295</v>
      </c>
      <c r="G88" s="358">
        <f t="shared" ref="G88:G89" si="114">+E88/E89-1</f>
        <v>3.2018867778867088E-2</v>
      </c>
      <c r="H88" s="204">
        <f>+E88/1000*17.03</f>
        <v>4553.1578300000001</v>
      </c>
      <c r="I88" s="359">
        <f t="shared" si="106"/>
        <v>3.3232293843274974E-2</v>
      </c>
      <c r="J88" s="360">
        <f t="shared" ref="J88" si="115">+H88*D88</f>
        <v>14082917.168190001</v>
      </c>
      <c r="K88" s="120">
        <f t="shared" ref="K88" si="116">(+H88*D88)/B88</f>
        <v>0.64318591490373245</v>
      </c>
    </row>
    <row r="89" spans="1:18" x14ac:dyDescent="0.25">
      <c r="A89" s="94">
        <v>2015</v>
      </c>
      <c r="B89" s="91">
        <f t="shared" si="102"/>
        <v>20949403.143560003</v>
      </c>
      <c r="C89" s="358">
        <f t="shared" si="103"/>
        <v>4.5911295747113057E-2</v>
      </c>
      <c r="D89" s="301">
        <v>3080</v>
      </c>
      <c r="E89" s="300">
        <v>259066</v>
      </c>
      <c r="F89" s="140">
        <f t="shared" si="113"/>
        <v>4266</v>
      </c>
      <c r="G89" s="358">
        <f t="shared" si="114"/>
        <v>1.6742543171114566E-2</v>
      </c>
      <c r="H89" s="204">
        <f>+E89/1000*17.01</f>
        <v>4406.7126600000001</v>
      </c>
      <c r="I89" s="359">
        <f t="shared" si="106"/>
        <v>1.6742543171114566E-2</v>
      </c>
      <c r="J89" s="360">
        <f t="shared" ref="J89" si="117">+H89*D89</f>
        <v>13572674.992800001</v>
      </c>
      <c r="K89" s="120">
        <f t="shared" ref="K89" si="118">(+H89*D89)/B89</f>
        <v>0.647878839305851</v>
      </c>
    </row>
    <row r="90" spans="1:18" x14ac:dyDescent="0.25">
      <c r="A90" s="6">
        <v>2014</v>
      </c>
      <c r="B90" s="91">
        <f t="shared" si="102"/>
        <v>20029808.673779998</v>
      </c>
      <c r="C90" s="358">
        <f t="shared" si="103"/>
        <v>4.7067958640968799E-2</v>
      </c>
      <c r="D90" s="301">
        <v>3069</v>
      </c>
      <c r="E90" s="300">
        <v>254800</v>
      </c>
      <c r="F90" s="140">
        <f t="shared" ref="F90" si="119">+E90-E91</f>
        <v>466.04635977800353</v>
      </c>
      <c r="G90" s="358">
        <f t="shared" ref="G90" si="120">+E90/E91-1</f>
        <v>1.8324189637584087E-3</v>
      </c>
      <c r="H90" s="204">
        <f>+E90/1000*17.01</f>
        <v>4334.1480000000001</v>
      </c>
      <c r="I90" s="359">
        <f t="shared" si="106"/>
        <v>4.2865255052935591E-2</v>
      </c>
      <c r="J90" s="360">
        <f t="shared" ref="J90" si="121">+H90*D90</f>
        <v>13301500.212000001</v>
      </c>
      <c r="K90" s="120">
        <f t="shared" ref="K90" si="122">(+H90*D90)/B90</f>
        <v>0.66408523559250554</v>
      </c>
    </row>
    <row r="91" spans="1:18" x14ac:dyDescent="0.25">
      <c r="A91" s="6">
        <v>2013</v>
      </c>
      <c r="B91" s="91">
        <v>19129425.65808</v>
      </c>
      <c r="C91" s="358">
        <f t="shared" si="103"/>
        <v>3.3968739158609651E-2</v>
      </c>
      <c r="D91" s="301">
        <v>3063</v>
      </c>
      <c r="E91" s="300">
        <v>254333.953640222</v>
      </c>
      <c r="F91" s="140">
        <f t="shared" ref="F91:F117" si="123">+E91-E92</f>
        <v>-7464.8695045965724</v>
      </c>
      <c r="G91" s="358">
        <f t="shared" ref="G91:G117" si="124">+E91/E92-1</f>
        <v>-2.8513762647692453E-2</v>
      </c>
      <c r="H91" s="239">
        <v>4156</v>
      </c>
      <c r="I91" s="359">
        <f t="shared" si="106"/>
        <v>2.6165797208931085E-2</v>
      </c>
      <c r="J91" s="360">
        <f t="shared" ref="J91:J118" si="125">+H91*D91</f>
        <v>12729828</v>
      </c>
      <c r="K91" s="120">
        <f t="shared" ref="K91:K118" si="126">(+H91*D91)/B91</f>
        <v>0.66545792997308828</v>
      </c>
    </row>
    <row r="92" spans="1:18" x14ac:dyDescent="0.25">
      <c r="A92" s="94">
        <v>2012</v>
      </c>
      <c r="B92" s="68">
        <v>18500971</v>
      </c>
      <c r="C92" s="358">
        <f t="shared" ref="C92:C117" si="127">+B92/B93-1</f>
        <v>3.3178074364366372E-2</v>
      </c>
      <c r="D92" s="301">
        <v>3059</v>
      </c>
      <c r="E92" s="300">
        <v>261798.82314481857</v>
      </c>
      <c r="F92" s="140">
        <f t="shared" si="123"/>
        <v>-4900.6189293527568</v>
      </c>
      <c r="G92" s="358">
        <f t="shared" si="124"/>
        <v>-1.8375062546961973E-2</v>
      </c>
      <c r="H92" s="311">
        <v>4050.0277940503438</v>
      </c>
      <c r="I92" s="359">
        <f t="shared" ref="I92:I117" si="128">+H92/H93-1</f>
        <v>2.7451812070264037E-2</v>
      </c>
      <c r="J92" s="360">
        <f t="shared" si="125"/>
        <v>12389035.022000002</v>
      </c>
      <c r="K92" s="120">
        <f t="shared" si="126"/>
        <v>0.6696424215788459</v>
      </c>
    </row>
    <row r="93" spans="1:18" x14ac:dyDescent="0.25">
      <c r="A93" s="6">
        <v>2011</v>
      </c>
      <c r="B93" s="347">
        <v>17906856</v>
      </c>
      <c r="C93" s="358">
        <f t="shared" si="127"/>
        <v>7.1943253536462359E-2</v>
      </c>
      <c r="D93" s="301">
        <v>3047</v>
      </c>
      <c r="E93" s="300">
        <v>266699.44207417133</v>
      </c>
      <c r="F93" s="360">
        <f t="shared" si="123"/>
        <v>-16001.557925828674</v>
      </c>
      <c r="G93" s="358">
        <f t="shared" si="124"/>
        <v>-5.6602410058077868E-2</v>
      </c>
      <c r="H93" s="311">
        <v>3941.8177538562518</v>
      </c>
      <c r="I93" s="359">
        <f t="shared" si="128"/>
        <v>3.3512782867396895E-2</v>
      </c>
      <c r="J93" s="360">
        <f t="shared" si="125"/>
        <v>12010718.695999999</v>
      </c>
      <c r="K93" s="120">
        <f t="shared" si="126"/>
        <v>0.67073296931633331</v>
      </c>
    </row>
    <row r="94" spans="1:18" x14ac:dyDescent="0.25">
      <c r="A94" s="6">
        <v>2010</v>
      </c>
      <c r="B94" s="347">
        <v>16705041</v>
      </c>
      <c r="C94" s="358">
        <f t="shared" si="127"/>
        <v>3.2811228599669118E-2</v>
      </c>
      <c r="D94" s="301">
        <v>3043</v>
      </c>
      <c r="E94" s="300">
        <v>282701</v>
      </c>
      <c r="F94" s="140">
        <f t="shared" si="123"/>
        <v>-19221</v>
      </c>
      <c r="G94" s="358">
        <f t="shared" si="124"/>
        <v>-6.3662137903166993E-2</v>
      </c>
      <c r="H94" s="311">
        <v>3814</v>
      </c>
      <c r="I94" s="359">
        <f t="shared" si="128"/>
        <v>2.2794314829713169E-2</v>
      </c>
      <c r="J94" s="360">
        <f t="shared" si="125"/>
        <v>11606002</v>
      </c>
      <c r="K94" s="120">
        <f t="shared" si="126"/>
        <v>0.69476046182706164</v>
      </c>
    </row>
    <row r="95" spans="1:18" x14ac:dyDescent="0.25">
      <c r="A95" s="94">
        <v>2009</v>
      </c>
      <c r="B95" s="347">
        <v>16174341</v>
      </c>
      <c r="C95" s="358">
        <f t="shared" si="127"/>
        <v>4.0426477092702973E-2</v>
      </c>
      <c r="D95" s="301">
        <v>3037</v>
      </c>
      <c r="E95" s="300">
        <v>301922</v>
      </c>
      <c r="F95" s="140">
        <f t="shared" si="123"/>
        <v>-23421</v>
      </c>
      <c r="G95" s="358">
        <f t="shared" si="124"/>
        <v>-7.1988639681812683E-2</v>
      </c>
      <c r="H95" s="311">
        <v>3729</v>
      </c>
      <c r="I95" s="359">
        <f t="shared" si="128"/>
        <v>1.1665762344004404E-2</v>
      </c>
      <c r="J95" s="360">
        <f t="shared" si="125"/>
        <v>11324973</v>
      </c>
      <c r="K95" s="120">
        <f t="shared" si="126"/>
        <v>0.70018141697395897</v>
      </c>
    </row>
    <row r="96" spans="1:18" ht="15.75" thickBot="1" x14ac:dyDescent="0.3">
      <c r="A96" s="349">
        <v>2008</v>
      </c>
      <c r="B96" s="350">
        <v>15545876</v>
      </c>
      <c r="C96" s="361">
        <f t="shared" si="127"/>
        <v>1.165093300261244E-2</v>
      </c>
      <c r="D96" s="302">
        <v>3027</v>
      </c>
      <c r="E96" s="307">
        <v>325343</v>
      </c>
      <c r="F96" s="183">
        <f t="shared" si="123"/>
        <v>-13470</v>
      </c>
      <c r="G96" s="361">
        <f t="shared" si="124"/>
        <v>-3.9756443820042286E-2</v>
      </c>
      <c r="H96" s="312">
        <v>3686</v>
      </c>
      <c r="I96" s="362">
        <f t="shared" si="128"/>
        <v>-1.2854847348687692E-2</v>
      </c>
      <c r="J96" s="363">
        <f t="shared" si="125"/>
        <v>11157522</v>
      </c>
      <c r="K96" s="123">
        <f t="shared" si="126"/>
        <v>0.71771587525849301</v>
      </c>
    </row>
    <row r="97" spans="1:13" ht="15.75" thickBot="1" x14ac:dyDescent="0.3">
      <c r="A97" s="229">
        <v>2007</v>
      </c>
      <c r="B97" s="133">
        <v>15366838</v>
      </c>
      <c r="C97" s="128">
        <f t="shared" si="127"/>
        <v>7.281223444702567E-2</v>
      </c>
      <c r="D97" s="303">
        <v>3002</v>
      </c>
      <c r="E97" s="308">
        <v>338813</v>
      </c>
      <c r="F97" s="184">
        <f t="shared" si="123"/>
        <v>22561</v>
      </c>
      <c r="G97" s="128">
        <f t="shared" si="124"/>
        <v>7.1338679281079731E-2</v>
      </c>
      <c r="H97" s="313">
        <v>3734</v>
      </c>
      <c r="I97" s="141">
        <f t="shared" si="128"/>
        <v>4.1271611823759047E-2</v>
      </c>
      <c r="J97" s="130">
        <f t="shared" si="125"/>
        <v>11209468</v>
      </c>
      <c r="K97" s="132">
        <f t="shared" si="126"/>
        <v>0.7294583309852033</v>
      </c>
    </row>
    <row r="98" spans="1:13" x14ac:dyDescent="0.25">
      <c r="A98" s="224">
        <v>2006</v>
      </c>
      <c r="B98" s="352">
        <v>14323884</v>
      </c>
      <c r="C98" s="364">
        <f t="shared" si="127"/>
        <v>8.3040398172547381E-2</v>
      </c>
      <c r="D98" s="304">
        <v>2965</v>
      </c>
      <c r="E98" s="309">
        <v>316252</v>
      </c>
      <c r="F98" s="159">
        <f t="shared" si="123"/>
        <v>38223</v>
      </c>
      <c r="G98" s="364">
        <f t="shared" si="124"/>
        <v>0.13747846447672729</v>
      </c>
      <c r="H98" s="314">
        <v>3586</v>
      </c>
      <c r="I98" s="365">
        <f t="shared" si="128"/>
        <v>7.7524038461538547E-2</v>
      </c>
      <c r="J98" s="366">
        <f t="shared" si="125"/>
        <v>10632490</v>
      </c>
      <c r="K98" s="125">
        <f t="shared" si="126"/>
        <v>0.7422909875561684</v>
      </c>
    </row>
    <row r="99" spans="1:13" ht="15.75" thickBot="1" x14ac:dyDescent="0.3">
      <c r="A99" s="349">
        <v>2005</v>
      </c>
      <c r="B99" s="350">
        <v>13225623</v>
      </c>
      <c r="C99" s="361">
        <f t="shared" si="127"/>
        <v>4.9256316602324546E-2</v>
      </c>
      <c r="D99" s="302">
        <v>2935</v>
      </c>
      <c r="E99" s="307">
        <v>278029</v>
      </c>
      <c r="F99" s="183">
        <f t="shared" si="123"/>
        <v>48805</v>
      </c>
      <c r="G99" s="361">
        <f t="shared" si="124"/>
        <v>0.21291400551425688</v>
      </c>
      <c r="H99" s="312">
        <v>3328</v>
      </c>
      <c r="I99" s="362">
        <f t="shared" si="128"/>
        <v>3.6437246963562764E-2</v>
      </c>
      <c r="J99" s="363">
        <f t="shared" si="125"/>
        <v>9767680</v>
      </c>
      <c r="K99" s="123">
        <f t="shared" si="126"/>
        <v>0.73854214655899386</v>
      </c>
    </row>
    <row r="100" spans="1:13" ht="15.75" thickBot="1" x14ac:dyDescent="0.3">
      <c r="A100" s="229">
        <v>2004</v>
      </c>
      <c r="B100" s="133">
        <v>12604759</v>
      </c>
      <c r="C100" s="128">
        <f t="shared" si="127"/>
        <v>3.4199807777101521E-2</v>
      </c>
      <c r="D100" s="303">
        <v>2930</v>
      </c>
      <c r="E100" s="308">
        <v>229224</v>
      </c>
      <c r="F100" s="184">
        <f t="shared" si="123"/>
        <v>19789</v>
      </c>
      <c r="G100" s="128">
        <f t="shared" si="124"/>
        <v>9.448754983646479E-2</v>
      </c>
      <c r="H100" s="313">
        <v>3211</v>
      </c>
      <c r="I100" s="141">
        <f t="shared" si="128"/>
        <v>4.7292889758643097E-2</v>
      </c>
      <c r="J100" s="130">
        <f t="shared" si="125"/>
        <v>9408230</v>
      </c>
      <c r="K100" s="132">
        <f t="shared" si="126"/>
        <v>0.74640300540454596</v>
      </c>
    </row>
    <row r="101" spans="1:13" x14ac:dyDescent="0.25">
      <c r="A101" s="224">
        <v>2003</v>
      </c>
      <c r="B101" s="352">
        <v>12187934</v>
      </c>
      <c r="C101" s="364">
        <f t="shared" si="127"/>
        <v>3.4980281090210008E-2</v>
      </c>
      <c r="D101" s="304">
        <v>2867</v>
      </c>
      <c r="E101" s="309">
        <v>209435</v>
      </c>
      <c r="F101" s="159">
        <f t="shared" si="123"/>
        <v>57288</v>
      </c>
      <c r="G101" s="364">
        <f t="shared" si="124"/>
        <v>0.37653059212472151</v>
      </c>
      <c r="H101" s="314">
        <v>3066</v>
      </c>
      <c r="I101" s="365">
        <f t="shared" si="128"/>
        <v>7.5789473684210629E-2</v>
      </c>
      <c r="J101" s="366">
        <f t="shared" si="125"/>
        <v>8790222</v>
      </c>
      <c r="K101" s="125">
        <f t="shared" si="126"/>
        <v>0.72122330166868309</v>
      </c>
    </row>
    <row r="102" spans="1:13" x14ac:dyDescent="0.25">
      <c r="A102" s="6">
        <v>2002</v>
      </c>
      <c r="B102" s="347">
        <v>11776006</v>
      </c>
      <c r="C102" s="358">
        <f t="shared" si="127"/>
        <v>3.1296721851288734E-2</v>
      </c>
      <c r="D102" s="301">
        <v>2851</v>
      </c>
      <c r="E102" s="300">
        <v>152147</v>
      </c>
      <c r="F102" s="140">
        <f t="shared" si="123"/>
        <v>11946</v>
      </c>
      <c r="G102" s="358">
        <f t="shared" si="124"/>
        <v>8.5206239613126789E-2</v>
      </c>
      <c r="H102" s="311">
        <v>2850</v>
      </c>
      <c r="I102" s="359">
        <f t="shared" si="128"/>
        <v>9.1535810034469645E-2</v>
      </c>
      <c r="J102" s="360">
        <f t="shared" si="125"/>
        <v>8125350</v>
      </c>
      <c r="K102" s="120">
        <f t="shared" si="126"/>
        <v>0.6899920057785297</v>
      </c>
    </row>
    <row r="103" spans="1:13" ht="15.75" thickBot="1" x14ac:dyDescent="0.3">
      <c r="A103" s="349">
        <v>2001</v>
      </c>
      <c r="B103" s="350">
        <v>11418640</v>
      </c>
      <c r="C103" s="361">
        <f t="shared" si="127"/>
        <v>3.6175639077548727E-2</v>
      </c>
      <c r="D103" s="302">
        <v>2839</v>
      </c>
      <c r="E103" s="307">
        <v>140201</v>
      </c>
      <c r="F103" s="183">
        <f t="shared" si="123"/>
        <v>631</v>
      </c>
      <c r="G103" s="361">
        <f t="shared" si="124"/>
        <v>4.5210288743999794E-3</v>
      </c>
      <c r="H103" s="312">
        <v>2611</v>
      </c>
      <c r="I103" s="362">
        <f t="shared" si="128"/>
        <v>0.11153682418050237</v>
      </c>
      <c r="J103" s="363">
        <f t="shared" si="125"/>
        <v>7412629</v>
      </c>
      <c r="K103" s="123">
        <f t="shared" si="126"/>
        <v>0.64916916550482373</v>
      </c>
    </row>
    <row r="104" spans="1:13" ht="15.75" thickBot="1" x14ac:dyDescent="0.3">
      <c r="A104" s="230">
        <v>2000</v>
      </c>
      <c r="B104" s="129">
        <v>11019985</v>
      </c>
      <c r="C104" s="128">
        <f t="shared" si="127"/>
        <v>4.4486167079343497E-2</v>
      </c>
      <c r="D104" s="303">
        <v>2797</v>
      </c>
      <c r="E104" s="308">
        <v>139570</v>
      </c>
      <c r="F104" s="184">
        <f t="shared" si="123"/>
        <v>22581</v>
      </c>
      <c r="G104" s="128">
        <f t="shared" si="124"/>
        <v>0.19301814700527409</v>
      </c>
      <c r="H104" s="313">
        <v>2349</v>
      </c>
      <c r="I104" s="141">
        <f t="shared" si="128"/>
        <v>5.1948051948051965E-2</v>
      </c>
      <c r="J104" s="130">
        <f t="shared" si="125"/>
        <v>6570153</v>
      </c>
      <c r="K104" s="132">
        <f t="shared" si="126"/>
        <v>0.59620344310813489</v>
      </c>
      <c r="M104" s="396"/>
    </row>
    <row r="105" spans="1:13" x14ac:dyDescent="0.25">
      <c r="A105" s="23">
        <v>1999</v>
      </c>
      <c r="B105" s="354">
        <v>10550628</v>
      </c>
      <c r="C105" s="367">
        <f t="shared" si="127"/>
        <v>3.1311994167911195E-2</v>
      </c>
      <c r="D105" s="305">
        <v>2728</v>
      </c>
      <c r="E105" s="310">
        <v>116989</v>
      </c>
      <c r="F105" s="185">
        <f t="shared" si="123"/>
        <v>595</v>
      </c>
      <c r="G105" s="367">
        <f t="shared" si="124"/>
        <v>5.1119473512379887E-3</v>
      </c>
      <c r="H105" s="315">
        <v>2233</v>
      </c>
      <c r="I105" s="368">
        <f t="shared" si="128"/>
        <v>1.9169329073482455E-2</v>
      </c>
      <c r="J105" s="369">
        <f t="shared" si="125"/>
        <v>6091624</v>
      </c>
      <c r="K105" s="370">
        <f t="shared" si="126"/>
        <v>0.5773707498738464</v>
      </c>
    </row>
    <row r="106" spans="1:13" x14ac:dyDescent="0.25">
      <c r="A106" s="6">
        <v>1998</v>
      </c>
      <c r="B106" s="347">
        <v>10230297</v>
      </c>
      <c r="C106" s="358">
        <f t="shared" si="127"/>
        <v>5.0724270019465001E-2</v>
      </c>
      <c r="D106" s="301">
        <v>2705</v>
      </c>
      <c r="E106" s="300">
        <v>116394</v>
      </c>
      <c r="F106" s="140">
        <f t="shared" si="123"/>
        <v>481</v>
      </c>
      <c r="G106" s="358">
        <f t="shared" si="124"/>
        <v>4.1496639721170236E-3</v>
      </c>
      <c r="H106" s="239">
        <v>2191</v>
      </c>
      <c r="I106" s="359">
        <f t="shared" si="128"/>
        <v>3.4955125177137392E-2</v>
      </c>
      <c r="J106" s="360">
        <f t="shared" si="125"/>
        <v>5926655</v>
      </c>
      <c r="K106" s="120">
        <f t="shared" si="126"/>
        <v>0.57932384563224315</v>
      </c>
    </row>
    <row r="107" spans="1:13" x14ac:dyDescent="0.25">
      <c r="A107" s="224">
        <v>1997</v>
      </c>
      <c r="B107" s="352">
        <v>9736424</v>
      </c>
      <c r="C107" s="364">
        <f t="shared" si="127"/>
        <v>2.7904773457478882E-2</v>
      </c>
      <c r="D107" s="304">
        <v>2675</v>
      </c>
      <c r="E107" s="309">
        <v>115913</v>
      </c>
      <c r="F107" s="159">
        <f t="shared" si="123"/>
        <v>2579</v>
      </c>
      <c r="G107" s="364">
        <f t="shared" si="124"/>
        <v>2.2755748495597139E-2</v>
      </c>
      <c r="H107" s="314">
        <v>2117</v>
      </c>
      <c r="I107" s="365">
        <f t="shared" si="128"/>
        <v>1.8278018278018227E-2</v>
      </c>
      <c r="J107" s="366">
        <f t="shared" si="125"/>
        <v>5662975</v>
      </c>
      <c r="K107" s="125">
        <f t="shared" si="126"/>
        <v>0.58162781325053226</v>
      </c>
    </row>
    <row r="108" spans="1:13" x14ac:dyDescent="0.25">
      <c r="A108" s="6">
        <v>1996</v>
      </c>
      <c r="B108" s="347">
        <v>9472107</v>
      </c>
      <c r="C108" s="358">
        <f t="shared" si="127"/>
        <v>5.9198484754960257E-2</v>
      </c>
      <c r="D108" s="301">
        <v>2641</v>
      </c>
      <c r="E108" s="300">
        <v>113334</v>
      </c>
      <c r="F108" s="140">
        <f t="shared" si="123"/>
        <v>763</v>
      </c>
      <c r="G108" s="358">
        <f t="shared" si="124"/>
        <v>6.7779445860833842E-3</v>
      </c>
      <c r="H108" s="311">
        <v>2079</v>
      </c>
      <c r="I108" s="359">
        <f t="shared" si="128"/>
        <v>4.9469964664310861E-2</v>
      </c>
      <c r="J108" s="360">
        <f t="shared" si="125"/>
        <v>5490639</v>
      </c>
      <c r="K108" s="120">
        <f t="shared" si="126"/>
        <v>0.57966395438733953</v>
      </c>
    </row>
    <row r="109" spans="1:13" x14ac:dyDescent="0.25">
      <c r="A109" s="6">
        <v>1995</v>
      </c>
      <c r="B109" s="347">
        <v>8942712</v>
      </c>
      <c r="C109" s="358">
        <f t="shared" si="127"/>
        <v>1.1163980733556844E-2</v>
      </c>
      <c r="D109" s="301">
        <v>2590</v>
      </c>
      <c r="E109" s="300">
        <v>112571</v>
      </c>
      <c r="F109" s="140">
        <f t="shared" si="123"/>
        <v>466</v>
      </c>
      <c r="G109" s="358">
        <f t="shared" si="124"/>
        <v>4.1568172695241046E-3</v>
      </c>
      <c r="H109" s="311">
        <v>1981</v>
      </c>
      <c r="I109" s="359">
        <f t="shared" si="128"/>
        <v>1.2263668880940104E-2</v>
      </c>
      <c r="J109" s="360">
        <f t="shared" si="125"/>
        <v>5130790</v>
      </c>
      <c r="K109" s="120">
        <f t="shared" si="126"/>
        <v>0.57373982299776627</v>
      </c>
    </row>
    <row r="110" spans="1:13" x14ac:dyDescent="0.25">
      <c r="A110" s="94">
        <v>1994</v>
      </c>
      <c r="B110" s="68">
        <v>8843978</v>
      </c>
      <c r="C110" s="358">
        <f t="shared" si="127"/>
        <v>2.7706186390621612E-2</v>
      </c>
      <c r="D110" s="301">
        <v>2562</v>
      </c>
      <c r="E110" s="300">
        <v>112105</v>
      </c>
      <c r="F110" s="140">
        <f t="shared" si="123"/>
        <v>-16741</v>
      </c>
      <c r="G110" s="358">
        <f t="shared" si="124"/>
        <v>-0.12993030439439335</v>
      </c>
      <c r="H110" s="311">
        <v>1957</v>
      </c>
      <c r="I110" s="359">
        <f t="shared" si="128"/>
        <v>1.023017902813228E-3</v>
      </c>
      <c r="J110" s="360">
        <f t="shared" si="125"/>
        <v>5013834</v>
      </c>
      <c r="K110" s="120">
        <f t="shared" si="126"/>
        <v>0.56692067755030595</v>
      </c>
    </row>
    <row r="111" spans="1:13" x14ac:dyDescent="0.25">
      <c r="A111" s="6">
        <v>1993</v>
      </c>
      <c r="B111" s="347">
        <v>8605551</v>
      </c>
      <c r="C111" s="358">
        <f t="shared" si="127"/>
        <v>2.7586039743985324E-3</v>
      </c>
      <c r="D111" s="301">
        <v>2539</v>
      </c>
      <c r="E111" s="300">
        <v>128846</v>
      </c>
      <c r="F111" s="140">
        <f t="shared" si="123"/>
        <v>606</v>
      </c>
      <c r="G111" s="358">
        <f t="shared" si="124"/>
        <v>4.7255146600124753E-3</v>
      </c>
      <c r="H111" s="311">
        <v>1955</v>
      </c>
      <c r="I111" s="359">
        <f t="shared" si="128"/>
        <v>1.929092805005217E-2</v>
      </c>
      <c r="J111" s="360">
        <f t="shared" si="125"/>
        <v>4963745</v>
      </c>
      <c r="K111" s="120">
        <f t="shared" si="126"/>
        <v>0.5768073421446227</v>
      </c>
    </row>
    <row r="112" spans="1:13" x14ac:dyDescent="0.25">
      <c r="A112" s="6">
        <v>1992</v>
      </c>
      <c r="B112" s="347">
        <v>8581877</v>
      </c>
      <c r="C112" s="358">
        <f t="shared" si="127"/>
        <v>1.7486386093125805E-2</v>
      </c>
      <c r="D112" s="301">
        <v>2466</v>
      </c>
      <c r="E112" s="300">
        <v>128240</v>
      </c>
      <c r="F112" s="140">
        <f t="shared" si="123"/>
        <v>433</v>
      </c>
      <c r="G112" s="358">
        <f t="shared" si="124"/>
        <v>3.3879208494056456E-3</v>
      </c>
      <c r="H112" s="311">
        <v>1918</v>
      </c>
      <c r="I112" s="359">
        <f t="shared" si="128"/>
        <v>2.7316550615961388E-2</v>
      </c>
      <c r="J112" s="360">
        <f t="shared" si="125"/>
        <v>4729788</v>
      </c>
      <c r="K112" s="120">
        <f t="shared" si="126"/>
        <v>0.55113677345876666</v>
      </c>
    </row>
    <row r="113" spans="1:12" x14ac:dyDescent="0.25">
      <c r="A113" s="94">
        <v>1991</v>
      </c>
      <c r="B113" s="347">
        <v>8434390</v>
      </c>
      <c r="C113" s="358">
        <f t="shared" si="127"/>
        <v>4.3616035358065908E-2</v>
      </c>
      <c r="D113" s="301">
        <v>2452</v>
      </c>
      <c r="E113" s="300">
        <v>127807</v>
      </c>
      <c r="F113" s="140">
        <f t="shared" si="123"/>
        <v>-12246</v>
      </c>
      <c r="G113" s="358">
        <f t="shared" si="124"/>
        <v>-8.7438326919094922E-2</v>
      </c>
      <c r="H113" s="311">
        <v>1867</v>
      </c>
      <c r="I113" s="359">
        <f t="shared" si="128"/>
        <v>-2.5574112734864318E-2</v>
      </c>
      <c r="J113" s="360">
        <f t="shared" si="125"/>
        <v>4577884</v>
      </c>
      <c r="K113" s="120">
        <f t="shared" si="126"/>
        <v>0.5427640884521584</v>
      </c>
    </row>
    <row r="114" spans="1:12" x14ac:dyDescent="0.25">
      <c r="A114" s="6">
        <v>1990</v>
      </c>
      <c r="B114" s="347">
        <v>8081890</v>
      </c>
      <c r="C114" s="358">
        <f t="shared" si="127"/>
        <v>6.5498460859801266E-2</v>
      </c>
      <c r="D114" s="301">
        <v>2386</v>
      </c>
      <c r="E114" s="300">
        <v>140053</v>
      </c>
      <c r="F114" s="140">
        <f t="shared" si="123"/>
        <v>601</v>
      </c>
      <c r="G114" s="358">
        <f t="shared" si="124"/>
        <v>4.3097266442932991E-3</v>
      </c>
      <c r="H114" s="311">
        <v>1916</v>
      </c>
      <c r="I114" s="359">
        <f t="shared" si="128"/>
        <v>5.7742782152230276E-3</v>
      </c>
      <c r="J114" s="360">
        <f t="shared" si="125"/>
        <v>4571576</v>
      </c>
      <c r="K114" s="120">
        <f t="shared" si="126"/>
        <v>0.56565679562577564</v>
      </c>
    </row>
    <row r="115" spans="1:12" ht="15.75" thickBot="1" x14ac:dyDescent="0.3">
      <c r="A115" s="349">
        <v>1989</v>
      </c>
      <c r="B115" s="350">
        <v>7585079</v>
      </c>
      <c r="C115" s="361">
        <f t="shared" si="127"/>
        <v>0.13748760173922059</v>
      </c>
      <c r="D115" s="302">
        <v>2357</v>
      </c>
      <c r="E115" s="307">
        <v>139452</v>
      </c>
      <c r="F115" s="183">
        <f t="shared" si="123"/>
        <v>2899</v>
      </c>
      <c r="G115" s="361">
        <f t="shared" si="124"/>
        <v>2.1229852145320915E-2</v>
      </c>
      <c r="H115" s="312">
        <v>1905</v>
      </c>
      <c r="I115" s="362">
        <f t="shared" si="128"/>
        <v>0.13056379821958464</v>
      </c>
      <c r="J115" s="363">
        <f t="shared" si="125"/>
        <v>4490085</v>
      </c>
      <c r="K115" s="123">
        <f t="shared" si="126"/>
        <v>0.59196285233153145</v>
      </c>
    </row>
    <row r="116" spans="1:12" ht="15.75" thickBot="1" x14ac:dyDescent="0.3">
      <c r="A116" s="230">
        <v>1988</v>
      </c>
      <c r="B116" s="133">
        <v>6668274</v>
      </c>
      <c r="C116" s="128">
        <f t="shared" si="127"/>
        <v>0.56106770958310581</v>
      </c>
      <c r="D116" s="306">
        <v>2316</v>
      </c>
      <c r="E116" s="308">
        <v>136553</v>
      </c>
      <c r="F116" s="184">
        <f t="shared" si="123"/>
        <v>24861.888751165607</v>
      </c>
      <c r="G116" s="128">
        <f t="shared" si="124"/>
        <v>0.22259505231151566</v>
      </c>
      <c r="H116" s="313">
        <v>1685</v>
      </c>
      <c r="I116" s="141">
        <f t="shared" si="128"/>
        <v>0.72021091876464727</v>
      </c>
      <c r="J116" s="130">
        <f t="shared" si="125"/>
        <v>3902460</v>
      </c>
      <c r="K116" s="132">
        <f t="shared" si="126"/>
        <v>0.58522790155293558</v>
      </c>
    </row>
    <row r="117" spans="1:12" ht="17.25" x14ac:dyDescent="0.25">
      <c r="A117" s="214" t="s">
        <v>144</v>
      </c>
      <c r="B117" s="352">
        <v>4271611</v>
      </c>
      <c r="C117" s="364">
        <f t="shared" si="127"/>
        <v>9.3783583711894991E-2</v>
      </c>
      <c r="D117" s="301">
        <v>2231</v>
      </c>
      <c r="E117" s="429">
        <v>111691.11124883439</v>
      </c>
      <c r="F117" s="159">
        <f t="shared" si="123"/>
        <v>10543.301277437538</v>
      </c>
      <c r="G117" s="364">
        <f t="shared" si="124"/>
        <v>0.10423657497299277</v>
      </c>
      <c r="H117" s="314">
        <v>979.5310456522775</v>
      </c>
      <c r="I117" s="365">
        <f t="shared" si="128"/>
        <v>3.3811897409500968E-2</v>
      </c>
      <c r="J117" s="366">
        <f t="shared" si="125"/>
        <v>2185333.762850231</v>
      </c>
      <c r="K117" s="125">
        <f t="shared" si="126"/>
        <v>0.51159475028279289</v>
      </c>
      <c r="L117" s="396"/>
    </row>
    <row r="118" spans="1:12" ht="17.25" x14ac:dyDescent="0.25">
      <c r="A118" s="5" t="s">
        <v>145</v>
      </c>
      <c r="B118" s="347">
        <v>3905353</v>
      </c>
      <c r="C118" s="257" t="s">
        <v>2</v>
      </c>
      <c r="D118" s="301">
        <v>2119</v>
      </c>
      <c r="E118" s="430">
        <v>101147.80997139685</v>
      </c>
      <c r="F118" s="195" t="s">
        <v>2</v>
      </c>
      <c r="G118" s="257" t="s">
        <v>2</v>
      </c>
      <c r="H118" s="311">
        <v>947.49446016897366</v>
      </c>
      <c r="I118" s="257" t="s">
        <v>2</v>
      </c>
      <c r="J118" s="360">
        <f t="shared" si="125"/>
        <v>2007740.7610980552</v>
      </c>
      <c r="K118" s="123">
        <f t="shared" si="126"/>
        <v>0.51409968858079036</v>
      </c>
    </row>
    <row r="119" spans="1:12" x14ac:dyDescent="0.25">
      <c r="A119" s="431" t="s">
        <v>193</v>
      </c>
      <c r="B119" s="166">
        <f>+B85-B97</f>
        <v>10536858</v>
      </c>
      <c r="C119" s="524">
        <f>AVERAGE(C85:C96)</f>
        <v>4.466973971438213E-2</v>
      </c>
      <c r="D119" s="197">
        <f>+D85-D97</f>
        <v>127</v>
      </c>
      <c r="E119" s="166">
        <f>+E85-E97</f>
        <v>-18473</v>
      </c>
      <c r="F119" s="527">
        <f>AVERAGE(F85:F96)</f>
        <v>-1539.4166666666667</v>
      </c>
      <c r="G119" s="524">
        <f>AVERAGE(G85:G96)</f>
        <v>-3.4662815437556762E-3</v>
      </c>
      <c r="H119" s="166">
        <f>+H85-H97</f>
        <v>1727.8000000000002</v>
      </c>
      <c r="I119" s="524">
        <f>AVERAGE(I85:I96)</f>
        <v>3.2492203895682699E-2</v>
      </c>
      <c r="J119" s="166">
        <f>+J85-J97</f>
        <v>5880504.1999999993</v>
      </c>
      <c r="K119" s="524">
        <f>AVERAGE(K85:K96)</f>
        <v>0.66893379524281305</v>
      </c>
    </row>
    <row r="120" spans="1:12" x14ac:dyDescent="0.25">
      <c r="A120" s="432" t="s">
        <v>111</v>
      </c>
      <c r="B120" s="168">
        <f>+B85/B97-1</f>
        <v>0.68568810317386042</v>
      </c>
      <c r="C120" s="525"/>
      <c r="D120" s="198">
        <f>+D85/D97-1</f>
        <v>4.2305129913390971E-2</v>
      </c>
      <c r="E120" s="168">
        <f>+E85/E97-1</f>
        <v>-5.4522701313113764E-2</v>
      </c>
      <c r="F120" s="528"/>
      <c r="G120" s="525"/>
      <c r="H120" s="168">
        <f>+H85/H97-1</f>
        <v>0.4627209426888057</v>
      </c>
      <c r="I120" s="525"/>
      <c r="J120" s="168">
        <f>+J85/J97-1</f>
        <v>0.52460154219629329</v>
      </c>
      <c r="K120" s="525"/>
    </row>
    <row r="121" spans="1:12" x14ac:dyDescent="0.25">
      <c r="A121" s="431" t="s">
        <v>194</v>
      </c>
      <c r="B121" s="166">
        <f>+B85-B104</f>
        <v>14883711</v>
      </c>
      <c r="C121" s="524">
        <f>AVERAGE(C85:C103)</f>
        <v>4.6199909241612221E-2</v>
      </c>
      <c r="D121" s="197">
        <f>+D85-D104</f>
        <v>332</v>
      </c>
      <c r="E121" s="199">
        <f>+E85-E104</f>
        <v>180770</v>
      </c>
      <c r="F121" s="527">
        <f>AVERAGE(F85:F103)</f>
        <v>9514.21052631579</v>
      </c>
      <c r="G121" s="524">
        <f>AVERAGE(G85:G103)</f>
        <v>4.9520062168195204E-2</v>
      </c>
      <c r="H121" s="166">
        <f>+H85-H104</f>
        <v>3112.8</v>
      </c>
      <c r="I121" s="524">
        <f>AVERAGE(I85:I103)</f>
        <v>4.5857596929204131E-2</v>
      </c>
      <c r="J121" s="166">
        <f>+J85-J104</f>
        <v>10519819.199999999</v>
      </c>
      <c r="K121" s="524">
        <f>AVERAGE(K85:K103)</f>
        <v>0.68654128875635279</v>
      </c>
    </row>
    <row r="122" spans="1:12" x14ac:dyDescent="0.25">
      <c r="A122" s="433" t="s">
        <v>111</v>
      </c>
      <c r="B122" s="168">
        <f>+B85/B104-1</f>
        <v>1.3506108220655473</v>
      </c>
      <c r="C122" s="525"/>
      <c r="D122" s="198">
        <f>+D85/D104-1</f>
        <v>0.11869860564890944</v>
      </c>
      <c r="E122" s="168">
        <f>+E85/E104-1</f>
        <v>1.2951923765852262</v>
      </c>
      <c r="F122" s="528"/>
      <c r="G122" s="525"/>
      <c r="H122" s="168">
        <f>+H85/H104-1</f>
        <v>1.3251596424010219</v>
      </c>
      <c r="I122" s="525"/>
      <c r="J122" s="168">
        <f>+J85/J104-1</f>
        <v>1.6011528498651399</v>
      </c>
      <c r="K122" s="525"/>
    </row>
    <row r="123" spans="1:12" x14ac:dyDescent="0.25">
      <c r="A123" s="431" t="s">
        <v>195</v>
      </c>
      <c r="B123" s="170">
        <f>+B85-B116</f>
        <v>19235422</v>
      </c>
      <c r="C123" s="524">
        <f>AVERAGE(C85:C115)</f>
        <v>4.5069071619954243E-2</v>
      </c>
      <c r="D123" s="197">
        <f>+D85-D116</f>
        <v>813</v>
      </c>
      <c r="E123" s="170">
        <f>+E85-E116</f>
        <v>183787</v>
      </c>
      <c r="F123" s="527">
        <f>AVERAGE(F85:F115)</f>
        <v>5928.6129032258068</v>
      </c>
      <c r="G123" s="524">
        <f>AVERAGE(G85:G115)</f>
        <v>3.2036639769712466E-2</v>
      </c>
      <c r="H123" s="170">
        <f>+H85-H116</f>
        <v>3776.8</v>
      </c>
      <c r="I123" s="524">
        <f>AVERAGE(I85:I115)</f>
        <v>3.921848257888999E-2</v>
      </c>
      <c r="J123" s="170">
        <f>+J85-J116</f>
        <v>13187512.199999999</v>
      </c>
      <c r="K123" s="524">
        <f>AVERAGE(K85:K115)</f>
        <v>0.64282137565108799</v>
      </c>
    </row>
    <row r="124" spans="1:12" x14ac:dyDescent="0.25">
      <c r="A124" s="433" t="s">
        <v>111</v>
      </c>
      <c r="B124" s="168">
        <f>+B85/B116-1</f>
        <v>2.8846178186439251</v>
      </c>
      <c r="C124" s="525"/>
      <c r="D124" s="198">
        <f>+D85/D116-1</f>
        <v>0.35103626943005173</v>
      </c>
      <c r="E124" s="168">
        <f>+E85/E116-1</f>
        <v>1.3459023236399053</v>
      </c>
      <c r="F124" s="528"/>
      <c r="G124" s="525"/>
      <c r="H124" s="168">
        <f>+H85/H116-1</f>
        <v>2.2414243323442138</v>
      </c>
      <c r="I124" s="525"/>
      <c r="J124" s="168">
        <f>+J85/J116-1</f>
        <v>3.3792818376101224</v>
      </c>
      <c r="K124" s="525"/>
    </row>
    <row r="125" spans="1:12" ht="15.75" thickBot="1" x14ac:dyDescent="0.3">
      <c r="A125" s="157"/>
      <c r="B125" s="156"/>
      <c r="C125" s="17" t="s">
        <v>0</v>
      </c>
      <c r="D125" s="4" t="s">
        <v>0</v>
      </c>
      <c r="E125" s="4" t="s">
        <v>2</v>
      </c>
      <c r="F125" s="156"/>
      <c r="G125" s="156"/>
      <c r="H125" s="156"/>
      <c r="I125" s="156"/>
      <c r="J125" s="4" t="s">
        <v>2</v>
      </c>
      <c r="K125" s="349" t="s">
        <v>109</v>
      </c>
    </row>
    <row r="126" spans="1:12" x14ac:dyDescent="0.25">
      <c r="A126" s="158"/>
      <c r="B126" s="142"/>
      <c r="C126" s="16" t="s">
        <v>15</v>
      </c>
      <c r="D126" s="19" t="s">
        <v>10</v>
      </c>
      <c r="E126" s="16" t="s">
        <v>12</v>
      </c>
      <c r="F126" s="38" t="s">
        <v>0</v>
      </c>
      <c r="G126" s="371" t="s">
        <v>113</v>
      </c>
      <c r="H126" s="526" t="s">
        <v>112</v>
      </c>
      <c r="I126" s="526"/>
      <c r="J126" s="19" t="s">
        <v>157</v>
      </c>
      <c r="K126" s="23" t="s">
        <v>113</v>
      </c>
    </row>
    <row r="127" spans="1:12" x14ac:dyDescent="0.25">
      <c r="A127" s="4" t="s">
        <v>24</v>
      </c>
      <c r="B127" s="4" t="s">
        <v>16</v>
      </c>
      <c r="C127" s="16" t="s">
        <v>1</v>
      </c>
      <c r="D127" s="19" t="s">
        <v>11</v>
      </c>
      <c r="E127" s="16" t="s">
        <v>207</v>
      </c>
      <c r="F127" s="372" t="s">
        <v>68</v>
      </c>
      <c r="G127" s="373" t="s">
        <v>133</v>
      </c>
      <c r="H127" s="521" t="s">
        <v>73</v>
      </c>
      <c r="I127" s="521"/>
      <c r="J127" s="19" t="s">
        <v>114</v>
      </c>
      <c r="K127" s="23" t="s">
        <v>140</v>
      </c>
    </row>
    <row r="128" spans="1:12" ht="17.25" x14ac:dyDescent="0.25">
      <c r="A128" s="374" t="s">
        <v>17</v>
      </c>
      <c r="B128" s="374" t="s">
        <v>17</v>
      </c>
      <c r="C128" s="18" t="s">
        <v>180</v>
      </c>
      <c r="D128" s="374" t="s">
        <v>181</v>
      </c>
      <c r="E128" s="18" t="s">
        <v>208</v>
      </c>
      <c r="F128" s="375" t="s">
        <v>182</v>
      </c>
      <c r="G128" s="376" t="s">
        <v>7</v>
      </c>
      <c r="H128" s="377" t="s">
        <v>74</v>
      </c>
      <c r="I128" s="378" t="s">
        <v>183</v>
      </c>
      <c r="J128" s="374" t="s">
        <v>227</v>
      </c>
      <c r="K128" s="7" t="s">
        <v>7</v>
      </c>
    </row>
    <row r="129" spans="1:13" x14ac:dyDescent="0.25">
      <c r="A129" s="374" t="s">
        <v>192</v>
      </c>
      <c r="B129" s="374">
        <v>2019</v>
      </c>
      <c r="C129" s="326">
        <v>1555</v>
      </c>
      <c r="D129" s="316">
        <f>+Parcels_Population!O5</f>
        <v>3390</v>
      </c>
      <c r="E129" s="92">
        <f t="shared" ref="E129:E134" si="129">+C129/D129</f>
        <v>0.45870206489675514</v>
      </c>
      <c r="F129" s="91">
        <f t="shared" ref="F129:F134" si="130">+B85</f>
        <v>25903696</v>
      </c>
      <c r="G129" s="181">
        <f t="shared" ref="G129:G134" si="131">+F129/F130-1</f>
        <v>3.6609504408883442E-2</v>
      </c>
      <c r="H129" s="174">
        <f t="shared" ref="H129:H134" si="132">+J85</f>
        <v>17089972.199999999</v>
      </c>
      <c r="I129" s="86">
        <f t="shared" ref="I129:I134" si="133">+D85</f>
        <v>3129</v>
      </c>
      <c r="J129" s="3">
        <f t="shared" ref="J129:J134" si="134">+H85</f>
        <v>5461.8</v>
      </c>
      <c r="K129" s="180">
        <f t="shared" ref="K129:K134" si="135">+J129-J130</f>
        <v>255.80000000000018</v>
      </c>
    </row>
    <row r="130" spans="1:13" x14ac:dyDescent="0.25">
      <c r="A130" s="374" t="s">
        <v>186</v>
      </c>
      <c r="B130" s="94">
        <v>2018</v>
      </c>
      <c r="C130" s="326">
        <v>1576</v>
      </c>
      <c r="D130" s="316">
        <f>+Parcels_Population!O6</f>
        <v>3372</v>
      </c>
      <c r="E130" s="92">
        <f t="shared" si="129"/>
        <v>0.46737841043890865</v>
      </c>
      <c r="F130" s="91">
        <f t="shared" si="130"/>
        <v>24988866</v>
      </c>
      <c r="G130" s="181">
        <f t="shared" si="131"/>
        <v>4.139067118039752E-2</v>
      </c>
      <c r="H130" s="174">
        <f t="shared" si="132"/>
        <v>16211484</v>
      </c>
      <c r="I130" s="86">
        <f t="shared" si="133"/>
        <v>3114</v>
      </c>
      <c r="J130" s="3">
        <f t="shared" si="134"/>
        <v>5206</v>
      </c>
      <c r="K130" s="180">
        <f t="shared" si="135"/>
        <v>219.27744999999959</v>
      </c>
    </row>
    <row r="131" spans="1:13" x14ac:dyDescent="0.25">
      <c r="A131" s="374" t="s">
        <v>166</v>
      </c>
      <c r="B131" s="374">
        <v>2017</v>
      </c>
      <c r="C131" s="326">
        <v>1626</v>
      </c>
      <c r="D131" s="316">
        <f>+Parcels_Population!O7</f>
        <v>3342</v>
      </c>
      <c r="E131" s="92">
        <f t="shared" si="129"/>
        <v>0.48653500897666069</v>
      </c>
      <c r="F131" s="91">
        <f t="shared" si="130"/>
        <v>23995669.14852</v>
      </c>
      <c r="G131" s="181">
        <f t="shared" si="131"/>
        <v>9.5914733481437198E-2</v>
      </c>
      <c r="H131" s="174">
        <f t="shared" si="132"/>
        <v>15478786.795200001</v>
      </c>
      <c r="I131" s="86">
        <f t="shared" si="133"/>
        <v>3104</v>
      </c>
      <c r="J131" s="3">
        <f t="shared" si="134"/>
        <v>4986.7225500000004</v>
      </c>
      <c r="K131" s="180">
        <f t="shared" si="135"/>
        <v>433.56472000000031</v>
      </c>
    </row>
    <row r="132" spans="1:13" x14ac:dyDescent="0.25">
      <c r="A132" s="374" t="s">
        <v>162</v>
      </c>
      <c r="B132" s="374">
        <v>2016</v>
      </c>
      <c r="C132" s="326">
        <v>1635</v>
      </c>
      <c r="D132" s="316">
        <f>+Parcels_Population!O8</f>
        <v>3281</v>
      </c>
      <c r="E132" s="92">
        <f t="shared" si="129"/>
        <v>0.49832368180432796</v>
      </c>
      <c r="F132" s="91">
        <f t="shared" si="130"/>
        <v>21895562.141310003</v>
      </c>
      <c r="G132" s="181">
        <f t="shared" si="131"/>
        <v>4.5164007359362657E-2</v>
      </c>
      <c r="H132" s="174">
        <f t="shared" si="132"/>
        <v>14082917.168190001</v>
      </c>
      <c r="I132" s="86">
        <f t="shared" si="133"/>
        <v>3093</v>
      </c>
      <c r="J132" s="3">
        <f t="shared" si="134"/>
        <v>4553.1578300000001</v>
      </c>
      <c r="K132" s="180">
        <f t="shared" si="135"/>
        <v>146.44516999999996</v>
      </c>
      <c r="M132" s="398"/>
    </row>
    <row r="133" spans="1:13" x14ac:dyDescent="0.25">
      <c r="A133" s="378" t="s">
        <v>160</v>
      </c>
      <c r="B133" s="94">
        <v>2015</v>
      </c>
      <c r="C133" s="326">
        <v>1641</v>
      </c>
      <c r="D133" s="316">
        <f>+Parcels_Population!O9</f>
        <v>3270</v>
      </c>
      <c r="E133" s="92">
        <f t="shared" si="129"/>
        <v>0.50183486238532105</v>
      </c>
      <c r="F133" s="91">
        <f t="shared" si="130"/>
        <v>20949403.143560003</v>
      </c>
      <c r="G133" s="181">
        <f t="shared" si="131"/>
        <v>4.5911295747113057E-2</v>
      </c>
      <c r="H133" s="174">
        <f t="shared" si="132"/>
        <v>13572674.992800001</v>
      </c>
      <c r="I133" s="86">
        <f t="shared" si="133"/>
        <v>3080</v>
      </c>
      <c r="J133" s="3">
        <f t="shared" si="134"/>
        <v>4406.7126600000001</v>
      </c>
      <c r="K133" s="180">
        <f t="shared" si="135"/>
        <v>72.564660000000003</v>
      </c>
    </row>
    <row r="134" spans="1:13" x14ac:dyDescent="0.25">
      <c r="A134" s="378" t="s">
        <v>115</v>
      </c>
      <c r="B134" s="5">
        <v>2014</v>
      </c>
      <c r="C134" s="327">
        <v>1708</v>
      </c>
      <c r="D134" s="316">
        <f>+Parcels_Population!O10</f>
        <v>3259</v>
      </c>
      <c r="E134" s="92">
        <f t="shared" si="129"/>
        <v>0.52408714329548944</v>
      </c>
      <c r="F134" s="91">
        <f t="shared" si="130"/>
        <v>20029808.673779998</v>
      </c>
      <c r="G134" s="181">
        <f t="shared" si="131"/>
        <v>4.7067958535875754E-2</v>
      </c>
      <c r="H134" s="174">
        <f t="shared" si="132"/>
        <v>13301500.212000001</v>
      </c>
      <c r="I134" s="86">
        <f t="shared" si="133"/>
        <v>3069</v>
      </c>
      <c r="J134" s="3">
        <f t="shared" si="134"/>
        <v>4334.1480000000001</v>
      </c>
      <c r="K134" s="180">
        <f t="shared" si="135"/>
        <v>178.14800000000014</v>
      </c>
      <c r="M134" s="398"/>
    </row>
    <row r="135" spans="1:13" x14ac:dyDescent="0.25">
      <c r="A135" s="378" t="s">
        <v>95</v>
      </c>
      <c r="B135" s="5">
        <v>2013</v>
      </c>
      <c r="C135" s="327">
        <v>1737</v>
      </c>
      <c r="D135" s="317">
        <f>+Parcels_Population!O11</f>
        <v>3252</v>
      </c>
      <c r="E135" s="92">
        <f t="shared" ref="E135:E154" si="136">+C135/D135</f>
        <v>0.53413284132841332</v>
      </c>
      <c r="F135" s="91">
        <v>19129425.66</v>
      </c>
      <c r="G135" s="181">
        <f t="shared" ref="G135:G153" si="137">+F135/F136-1</f>
        <v>3.396873926238797E-2</v>
      </c>
      <c r="H135" s="379">
        <f>+J135*I135</f>
        <v>12729828</v>
      </c>
      <c r="I135" s="86">
        <v>3063</v>
      </c>
      <c r="J135" s="3">
        <v>4156</v>
      </c>
      <c r="K135" s="24">
        <f t="shared" ref="K135:K152" si="138">+J135-J136</f>
        <v>105.9722059496562</v>
      </c>
    </row>
    <row r="136" spans="1:13" x14ac:dyDescent="0.25">
      <c r="A136" s="378" t="s">
        <v>61</v>
      </c>
      <c r="B136" s="93">
        <v>2012</v>
      </c>
      <c r="C136" s="327">
        <v>1760</v>
      </c>
      <c r="D136" s="317">
        <f>+Parcels_Population!O12</f>
        <v>3246</v>
      </c>
      <c r="E136" s="35">
        <f t="shared" si="136"/>
        <v>0.54220579174368455</v>
      </c>
      <c r="F136" s="380">
        <v>18500971</v>
      </c>
      <c r="G136" s="353">
        <f t="shared" si="137"/>
        <v>3.3178074364366372E-2</v>
      </c>
      <c r="H136" s="71">
        <f>+J136*I136</f>
        <v>12389035.022000002</v>
      </c>
      <c r="I136" s="86">
        <v>3059</v>
      </c>
      <c r="J136" s="3">
        <v>4050.0277940503438</v>
      </c>
      <c r="K136" s="24">
        <f t="shared" si="138"/>
        <v>108.21004019409202</v>
      </c>
    </row>
    <row r="137" spans="1:13" x14ac:dyDescent="0.25">
      <c r="A137" s="378" t="s">
        <v>60</v>
      </c>
      <c r="B137" s="6">
        <v>2011</v>
      </c>
      <c r="C137" s="327">
        <v>1785</v>
      </c>
      <c r="D137" s="317">
        <f>+Parcels_Population!O13</f>
        <v>3236</v>
      </c>
      <c r="E137" s="35">
        <f t="shared" si="136"/>
        <v>0.55160692212608153</v>
      </c>
      <c r="F137" s="381">
        <v>17906856</v>
      </c>
      <c r="G137" s="348">
        <f t="shared" si="137"/>
        <v>7.1943253536462359E-2</v>
      </c>
      <c r="H137" s="379">
        <f>+I137*J137</f>
        <v>12010718.695999999</v>
      </c>
      <c r="I137" s="86">
        <v>3047</v>
      </c>
      <c r="J137" s="382">
        <v>3941.8177538562518</v>
      </c>
      <c r="K137" s="24">
        <f t="shared" si="138"/>
        <v>127.81775385625178</v>
      </c>
    </row>
    <row r="138" spans="1:13" x14ac:dyDescent="0.25">
      <c r="A138" s="378" t="s">
        <v>59</v>
      </c>
      <c r="B138" s="6">
        <v>2010</v>
      </c>
      <c r="C138" s="327">
        <v>1847</v>
      </c>
      <c r="D138" s="317">
        <f>+Parcels_Population!O14</f>
        <v>3233</v>
      </c>
      <c r="E138" s="35">
        <f t="shared" si="136"/>
        <v>0.57129600989792761</v>
      </c>
      <c r="F138" s="381">
        <v>16705041</v>
      </c>
      <c r="G138" s="348">
        <f t="shared" si="137"/>
        <v>3.2811228599669118E-2</v>
      </c>
      <c r="H138" s="379">
        <f>+I138*J138</f>
        <v>11606002</v>
      </c>
      <c r="I138" s="86">
        <v>3043</v>
      </c>
      <c r="J138" s="382">
        <v>3814</v>
      </c>
      <c r="K138" s="24">
        <f t="shared" si="138"/>
        <v>85</v>
      </c>
      <c r="M138" s="398"/>
    </row>
    <row r="139" spans="1:13" x14ac:dyDescent="0.25">
      <c r="A139" s="378" t="s">
        <v>58</v>
      </c>
      <c r="B139" s="94">
        <v>2009</v>
      </c>
      <c r="C139" s="327">
        <v>1908</v>
      </c>
      <c r="D139" s="317">
        <f>+Parcels_Population!O15</f>
        <v>3214</v>
      </c>
      <c r="E139" s="35">
        <f t="shared" si="136"/>
        <v>0.59365276913503418</v>
      </c>
      <c r="F139" s="381">
        <v>16174341</v>
      </c>
      <c r="G139" s="353">
        <f t="shared" si="137"/>
        <v>4.0426477092702973E-2</v>
      </c>
      <c r="H139" s="71">
        <f>+J139*I139</f>
        <v>11324973</v>
      </c>
      <c r="I139" s="86">
        <v>3037</v>
      </c>
      <c r="J139" s="382">
        <v>3729</v>
      </c>
      <c r="K139" s="24">
        <f t="shared" si="138"/>
        <v>43</v>
      </c>
      <c r="M139" s="398"/>
    </row>
    <row r="140" spans="1:13" x14ac:dyDescent="0.25">
      <c r="A140" s="378" t="s">
        <v>57</v>
      </c>
      <c r="B140" s="28">
        <v>2008</v>
      </c>
      <c r="C140" s="327">
        <v>1970</v>
      </c>
      <c r="D140" s="317">
        <f>+Parcels_Population!O16</f>
        <v>3201</v>
      </c>
      <c r="E140" s="35">
        <f t="shared" si="136"/>
        <v>0.61543267728834739</v>
      </c>
      <c r="F140" s="227">
        <v>15545876</v>
      </c>
      <c r="G140" s="348">
        <f t="shared" si="137"/>
        <v>1.165093300261244E-2</v>
      </c>
      <c r="H140" s="379">
        <f>+I140*J140</f>
        <v>11157522</v>
      </c>
      <c r="I140" s="86">
        <v>3027</v>
      </c>
      <c r="J140" s="382">
        <v>3686</v>
      </c>
      <c r="K140" s="24">
        <f t="shared" si="138"/>
        <v>-48</v>
      </c>
      <c r="M140" s="398"/>
    </row>
    <row r="141" spans="1:13" x14ac:dyDescent="0.25">
      <c r="A141" s="378" t="s">
        <v>56</v>
      </c>
      <c r="B141" s="6">
        <v>2007</v>
      </c>
      <c r="C141" s="327">
        <v>1995</v>
      </c>
      <c r="D141" s="317">
        <f>+Parcels_Population!O17</f>
        <v>3121</v>
      </c>
      <c r="E141" s="35">
        <f t="shared" si="136"/>
        <v>0.63921819929509771</v>
      </c>
      <c r="F141" s="381">
        <v>15366838</v>
      </c>
      <c r="G141" s="348">
        <f t="shared" si="137"/>
        <v>7.281223444702567E-2</v>
      </c>
      <c r="H141" s="379">
        <f>+I141*J141</f>
        <v>11209468</v>
      </c>
      <c r="I141" s="86">
        <v>3002</v>
      </c>
      <c r="J141" s="382">
        <v>3734</v>
      </c>
      <c r="K141" s="24">
        <f t="shared" si="138"/>
        <v>148</v>
      </c>
    </row>
    <row r="142" spans="1:13" x14ac:dyDescent="0.25">
      <c r="A142" s="378" t="s">
        <v>55</v>
      </c>
      <c r="B142" s="94">
        <v>2006</v>
      </c>
      <c r="C142" s="327">
        <v>2043</v>
      </c>
      <c r="D142" s="317">
        <f>+Parcels_Population!O18</f>
        <v>3086</v>
      </c>
      <c r="E142" s="35">
        <f t="shared" si="136"/>
        <v>0.6620220349967596</v>
      </c>
      <c r="F142" s="381">
        <v>14323884</v>
      </c>
      <c r="G142" s="353">
        <f t="shared" si="137"/>
        <v>8.3040398172547381E-2</v>
      </c>
      <c r="H142" s="71">
        <f>+J142*I142</f>
        <v>10632490</v>
      </c>
      <c r="I142" s="86">
        <v>2965</v>
      </c>
      <c r="J142" s="382">
        <v>3586</v>
      </c>
      <c r="K142" s="24">
        <f t="shared" si="138"/>
        <v>258</v>
      </c>
      <c r="L142" s="398"/>
    </row>
    <row r="143" spans="1:13" x14ac:dyDescent="0.25">
      <c r="A143" s="378" t="s">
        <v>54</v>
      </c>
      <c r="B143" s="6">
        <v>2005</v>
      </c>
      <c r="C143" s="327">
        <v>2061</v>
      </c>
      <c r="D143" s="317">
        <f>+Parcels_Population!O19</f>
        <v>3034</v>
      </c>
      <c r="E143" s="35">
        <f t="shared" si="136"/>
        <v>0.67930125247198414</v>
      </c>
      <c r="F143" s="381">
        <v>13225623</v>
      </c>
      <c r="G143" s="348">
        <f t="shared" si="137"/>
        <v>4.9256316602324546E-2</v>
      </c>
      <c r="H143" s="379">
        <f>+I143*J143</f>
        <v>9767680</v>
      </c>
      <c r="I143" s="86">
        <v>2935</v>
      </c>
      <c r="J143" s="382">
        <v>3328</v>
      </c>
      <c r="K143" s="24">
        <f t="shared" si="138"/>
        <v>117</v>
      </c>
    </row>
    <row r="144" spans="1:13" x14ac:dyDescent="0.25">
      <c r="A144" s="378" t="s">
        <v>53</v>
      </c>
      <c r="B144" s="6">
        <v>2004</v>
      </c>
      <c r="C144" s="327">
        <v>2097</v>
      </c>
      <c r="D144" s="317">
        <f>+Parcels_Population!O20</f>
        <v>3034</v>
      </c>
      <c r="E144" s="35">
        <f t="shared" si="136"/>
        <v>0.69116677653263014</v>
      </c>
      <c r="F144" s="381">
        <v>12604759</v>
      </c>
      <c r="G144" s="348">
        <f t="shared" si="137"/>
        <v>3.4199807777101521E-2</v>
      </c>
      <c r="H144" s="379">
        <f>+I144*J144</f>
        <v>9408230</v>
      </c>
      <c r="I144" s="86">
        <v>2930</v>
      </c>
      <c r="J144" s="382">
        <v>3211</v>
      </c>
      <c r="K144" s="24">
        <f t="shared" si="138"/>
        <v>145</v>
      </c>
    </row>
    <row r="145" spans="1:11" x14ac:dyDescent="0.25">
      <c r="A145" s="378" t="s">
        <v>52</v>
      </c>
      <c r="B145" s="94">
        <v>2003</v>
      </c>
      <c r="C145" s="327">
        <v>2135</v>
      </c>
      <c r="D145" s="317">
        <f>+Parcels_Population!O21</f>
        <v>2969</v>
      </c>
      <c r="E145" s="35">
        <f t="shared" si="136"/>
        <v>0.71909733917143814</v>
      </c>
      <c r="F145" s="381">
        <v>12187934</v>
      </c>
      <c r="G145" s="353">
        <f t="shared" si="137"/>
        <v>3.4980281090210008E-2</v>
      </c>
      <c r="H145" s="71">
        <f>+J145*I145</f>
        <v>8790222</v>
      </c>
      <c r="I145" s="86">
        <v>2867</v>
      </c>
      <c r="J145" s="382">
        <v>3066</v>
      </c>
      <c r="K145" s="24">
        <f t="shared" si="138"/>
        <v>216</v>
      </c>
    </row>
    <row r="146" spans="1:11" ht="15.75" thickBot="1" x14ac:dyDescent="0.3">
      <c r="A146" s="4" t="s">
        <v>51</v>
      </c>
      <c r="B146" s="23">
        <v>2002</v>
      </c>
      <c r="C146" s="328">
        <v>2212</v>
      </c>
      <c r="D146" s="318">
        <f>+Parcels_Population!O22</f>
        <v>2952</v>
      </c>
      <c r="E146" s="36">
        <f t="shared" si="136"/>
        <v>0.74932249322493227</v>
      </c>
      <c r="F146" s="383">
        <v>11776006</v>
      </c>
      <c r="G146" s="351">
        <f t="shared" si="137"/>
        <v>3.1296721851288734E-2</v>
      </c>
      <c r="H146" s="384">
        <f>+I146*J146</f>
        <v>8125350</v>
      </c>
      <c r="I146" s="96">
        <v>2851</v>
      </c>
      <c r="J146" s="385">
        <v>2850</v>
      </c>
      <c r="K146" s="97">
        <f t="shared" si="138"/>
        <v>239</v>
      </c>
    </row>
    <row r="147" spans="1:11" ht="15.75" thickBot="1" x14ac:dyDescent="0.3">
      <c r="A147" s="386" t="s">
        <v>50</v>
      </c>
      <c r="B147" s="225">
        <v>2001</v>
      </c>
      <c r="C147" s="329">
        <v>2227</v>
      </c>
      <c r="D147" s="319">
        <f>+Parcels_Population!O23</f>
        <v>2940</v>
      </c>
      <c r="E147" s="102">
        <f t="shared" si="136"/>
        <v>0.75748299319727896</v>
      </c>
      <c r="F147" s="387">
        <v>11418640</v>
      </c>
      <c r="G147" s="388">
        <f t="shared" si="137"/>
        <v>3.6175639077548727E-2</v>
      </c>
      <c r="H147" s="389">
        <f>+I147*J147</f>
        <v>7412629</v>
      </c>
      <c r="I147" s="101">
        <v>2839</v>
      </c>
      <c r="J147" s="390">
        <v>2611</v>
      </c>
      <c r="K147" s="103">
        <f t="shared" si="138"/>
        <v>262</v>
      </c>
    </row>
    <row r="148" spans="1:11" x14ac:dyDescent="0.25">
      <c r="A148" s="374" t="s">
        <v>49</v>
      </c>
      <c r="B148" s="224">
        <v>2000</v>
      </c>
      <c r="C148" s="330">
        <v>2218</v>
      </c>
      <c r="D148" s="320">
        <f>+Parcels_Population!O24</f>
        <v>2898</v>
      </c>
      <c r="E148" s="37">
        <f t="shared" si="136"/>
        <v>0.76535541752933056</v>
      </c>
      <c r="F148" s="380">
        <v>11019985</v>
      </c>
      <c r="G148" s="353">
        <f t="shared" si="137"/>
        <v>4.4486167079343497E-2</v>
      </c>
      <c r="H148" s="71">
        <f>+J148*I148</f>
        <v>6570153</v>
      </c>
      <c r="I148" s="98">
        <v>2797</v>
      </c>
      <c r="J148" s="200">
        <v>2349</v>
      </c>
      <c r="K148" s="100">
        <f t="shared" si="138"/>
        <v>116</v>
      </c>
    </row>
    <row r="149" spans="1:11" x14ac:dyDescent="0.25">
      <c r="A149" s="374" t="s">
        <v>48</v>
      </c>
      <c r="B149" s="23">
        <v>1999</v>
      </c>
      <c r="C149" s="328">
        <v>2180</v>
      </c>
      <c r="D149" s="320">
        <f>+Parcels_Population!O25</f>
        <v>2825</v>
      </c>
      <c r="E149" s="99">
        <f t="shared" si="136"/>
        <v>0.77168141592920358</v>
      </c>
      <c r="F149" s="380">
        <v>10550628</v>
      </c>
      <c r="G149" s="353">
        <f t="shared" si="137"/>
        <v>3.1311994167911195E-2</v>
      </c>
      <c r="H149" s="391">
        <f>+I149*J149</f>
        <v>6091624</v>
      </c>
      <c r="I149" s="98">
        <v>2728</v>
      </c>
      <c r="J149" s="392">
        <v>2233</v>
      </c>
      <c r="K149" s="100">
        <f t="shared" si="138"/>
        <v>42</v>
      </c>
    </row>
    <row r="150" spans="1:11" x14ac:dyDescent="0.25">
      <c r="A150" s="393" t="s">
        <v>47</v>
      </c>
      <c r="B150" s="6">
        <v>1998</v>
      </c>
      <c r="C150" s="331">
        <v>2225</v>
      </c>
      <c r="D150" s="317">
        <f>+Parcels_Population!O26</f>
        <v>2803</v>
      </c>
      <c r="E150" s="35">
        <f t="shared" si="136"/>
        <v>0.79379236532286834</v>
      </c>
      <c r="F150" s="381">
        <v>10230297</v>
      </c>
      <c r="G150" s="348">
        <f t="shared" si="137"/>
        <v>5.0724270019465001E-2</v>
      </c>
      <c r="H150" s="379">
        <f>+I150*J150</f>
        <v>5926655</v>
      </c>
      <c r="I150" s="86">
        <v>2705</v>
      </c>
      <c r="J150" s="394">
        <v>2191</v>
      </c>
      <c r="K150" s="24">
        <f t="shared" si="138"/>
        <v>74</v>
      </c>
    </row>
    <row r="151" spans="1:11" x14ac:dyDescent="0.25">
      <c r="A151" s="378" t="s">
        <v>46</v>
      </c>
      <c r="B151" s="95">
        <v>1997</v>
      </c>
      <c r="C151" s="332">
        <v>2193</v>
      </c>
      <c r="D151" s="317">
        <f>+Parcels_Population!O27</f>
        <v>2771</v>
      </c>
      <c r="E151" s="37">
        <f t="shared" si="136"/>
        <v>0.79141104294478526</v>
      </c>
      <c r="F151" s="381">
        <v>9736424</v>
      </c>
      <c r="G151" s="353">
        <f t="shared" si="137"/>
        <v>2.7904773457478882E-2</v>
      </c>
      <c r="H151" s="71">
        <f>+J151*I151</f>
        <v>5662975</v>
      </c>
      <c r="I151" s="86">
        <v>2675</v>
      </c>
      <c r="J151" s="395">
        <v>2117</v>
      </c>
      <c r="K151" s="24">
        <f t="shared" si="138"/>
        <v>38</v>
      </c>
    </row>
    <row r="152" spans="1:11" x14ac:dyDescent="0.25">
      <c r="A152" s="378" t="s">
        <v>45</v>
      </c>
      <c r="B152" s="6">
        <v>1996</v>
      </c>
      <c r="C152" s="327">
        <v>2183</v>
      </c>
      <c r="D152" s="317">
        <f>+Parcels_Population!O28</f>
        <v>2729</v>
      </c>
      <c r="E152" s="35">
        <f t="shared" si="136"/>
        <v>0.79992671308171492</v>
      </c>
      <c r="F152" s="381">
        <v>9472107</v>
      </c>
      <c r="G152" s="348">
        <f t="shared" si="137"/>
        <v>5.9198484754960257E-2</v>
      </c>
      <c r="H152" s="379">
        <f>+I152*J152</f>
        <v>5490639</v>
      </c>
      <c r="I152" s="86">
        <v>2641</v>
      </c>
      <c r="J152" s="394">
        <v>2079</v>
      </c>
      <c r="K152" s="24">
        <f t="shared" si="138"/>
        <v>98</v>
      </c>
    </row>
    <row r="153" spans="1:11" x14ac:dyDescent="0.25">
      <c r="A153" s="378" t="s">
        <v>44</v>
      </c>
      <c r="B153" s="6">
        <v>1995</v>
      </c>
      <c r="C153" s="327">
        <v>2188</v>
      </c>
      <c r="D153" s="317">
        <f>+Parcels_Population!O29</f>
        <v>2673</v>
      </c>
      <c r="E153" s="35">
        <f t="shared" si="136"/>
        <v>0.81855592966704083</v>
      </c>
      <c r="F153" s="381">
        <v>8942712</v>
      </c>
      <c r="G153" s="348">
        <f t="shared" si="137"/>
        <v>1.1163980733556844E-2</v>
      </c>
      <c r="H153" s="379">
        <f>+I153*J153</f>
        <v>5130790</v>
      </c>
      <c r="I153" s="86">
        <v>2590</v>
      </c>
      <c r="J153" s="394">
        <v>1981</v>
      </c>
      <c r="K153" s="24">
        <f>+J153-J154</f>
        <v>24</v>
      </c>
    </row>
    <row r="154" spans="1:11" x14ac:dyDescent="0.25">
      <c r="A154" s="378" t="s">
        <v>43</v>
      </c>
      <c r="B154" s="12">
        <v>1994</v>
      </c>
      <c r="C154" s="333">
        <v>2185</v>
      </c>
      <c r="D154" s="317">
        <f>+Parcels_Population!O30</f>
        <v>2647</v>
      </c>
      <c r="E154" s="34">
        <f t="shared" si="136"/>
        <v>0.82546278806195694</v>
      </c>
      <c r="F154" s="381">
        <v>8843978</v>
      </c>
      <c r="G154" s="182" t="s">
        <v>2</v>
      </c>
      <c r="H154" s="71">
        <f>+J154*I154</f>
        <v>5013834</v>
      </c>
      <c r="I154" s="86">
        <v>2562</v>
      </c>
      <c r="J154" s="3">
        <v>1957</v>
      </c>
      <c r="K154" s="160" t="s">
        <v>2</v>
      </c>
    </row>
    <row r="155" spans="1:11" s="69" customFormat="1" ht="9" thickBot="1" x14ac:dyDescent="0.2">
      <c r="B155" s="70"/>
    </row>
    <row r="156" spans="1:11" x14ac:dyDescent="0.25">
      <c r="A156" s="150"/>
      <c r="B156" s="473" t="s">
        <v>210</v>
      </c>
      <c r="C156" s="334">
        <f>+C129-C141</f>
        <v>-440</v>
      </c>
      <c r="D156" s="334">
        <f t="shared" ref="D156:F156" si="139">+D129-D141</f>
        <v>269</v>
      </c>
      <c r="E156" s="336">
        <f t="shared" si="139"/>
        <v>-0.18051613439834258</v>
      </c>
      <c r="F156" s="337">
        <f t="shared" si="139"/>
        <v>10536858</v>
      </c>
      <c r="G156" s="522">
        <f>AVERAGE(G129:G140)</f>
        <v>4.4669739714272572E-2</v>
      </c>
      <c r="H156" s="338">
        <f t="shared" ref="H156:J156" si="140">+H129-H141</f>
        <v>5880504.1999999993</v>
      </c>
      <c r="I156" s="334">
        <f t="shared" si="140"/>
        <v>127</v>
      </c>
      <c r="J156" s="338">
        <f t="shared" si="140"/>
        <v>1727.8000000000002</v>
      </c>
      <c r="K156" s="519">
        <f>AVERAGE(K129:K140)</f>
        <v>143.98333333333335</v>
      </c>
    </row>
    <row r="157" spans="1:11" ht="15.75" thickBot="1" x14ac:dyDescent="0.3">
      <c r="A157" s="20"/>
      <c r="B157" s="435" t="s">
        <v>14</v>
      </c>
      <c r="C157" s="335">
        <f>+C129/C141-1</f>
        <v>-0.22055137844611528</v>
      </c>
      <c r="D157" s="335">
        <f t="shared" ref="D157:F157" si="141">+D129/D141-1</f>
        <v>8.6190323614226294E-2</v>
      </c>
      <c r="E157" s="335">
        <f t="shared" si="141"/>
        <v>-0.28240143130688078</v>
      </c>
      <c r="F157" s="171">
        <f t="shared" si="141"/>
        <v>0.68568810317386042</v>
      </c>
      <c r="G157" s="523"/>
      <c r="H157" s="167">
        <f t="shared" ref="H157:J157" si="142">+H129/H141-1</f>
        <v>0.52460154219629329</v>
      </c>
      <c r="I157" s="335">
        <f t="shared" si="142"/>
        <v>4.2305129913390971E-2</v>
      </c>
      <c r="J157" s="167">
        <f t="shared" si="142"/>
        <v>0.4627209426888057</v>
      </c>
      <c r="K157" s="520"/>
    </row>
    <row r="158" spans="1:11" x14ac:dyDescent="0.25">
      <c r="A158" s="150"/>
      <c r="B158" s="434" t="s">
        <v>209</v>
      </c>
      <c r="C158" s="334">
        <f>+C129-C148</f>
        <v>-663</v>
      </c>
      <c r="D158" s="334">
        <f t="shared" ref="D158:E158" si="143">+D129-D148</f>
        <v>492</v>
      </c>
      <c r="E158" s="336">
        <f t="shared" si="143"/>
        <v>-0.30665335263257543</v>
      </c>
      <c r="F158" s="337">
        <f t="shared" ref="F158:J158" si="144">+F129-F148</f>
        <v>14883711</v>
      </c>
      <c r="G158" s="522">
        <f>AVERAGE(G129:G147)</f>
        <v>4.6199909241543026E-2</v>
      </c>
      <c r="H158" s="338">
        <f t="shared" si="144"/>
        <v>10519819.199999999</v>
      </c>
      <c r="I158" s="334">
        <f t="shared" si="144"/>
        <v>332</v>
      </c>
      <c r="J158" s="338">
        <f t="shared" si="144"/>
        <v>3112.8</v>
      </c>
      <c r="K158" s="519">
        <f>AVERAGE(K129:K147)</f>
        <v>163.83157894736843</v>
      </c>
    </row>
    <row r="159" spans="1:11" ht="15.75" thickBot="1" x14ac:dyDescent="0.3">
      <c r="A159" s="20"/>
      <c r="B159" s="435" t="s">
        <v>14</v>
      </c>
      <c r="C159" s="335">
        <f>+C129/C148-1</f>
        <v>-0.29891794409377814</v>
      </c>
      <c r="D159" s="335">
        <f t="shared" ref="D159:E159" si="145">+D129/D148-1</f>
        <v>0.16977225672877849</v>
      </c>
      <c r="E159" s="335">
        <f t="shared" si="145"/>
        <v>-0.40066790618990245</v>
      </c>
      <c r="F159" s="171">
        <f t="shared" ref="F159:J159" si="146">+F129/F148-1</f>
        <v>1.3506108220655473</v>
      </c>
      <c r="G159" s="523"/>
      <c r="H159" s="167">
        <f t="shared" si="146"/>
        <v>1.6011528498651399</v>
      </c>
      <c r="I159" s="335">
        <f t="shared" si="146"/>
        <v>0.11869860564890944</v>
      </c>
      <c r="J159" s="167">
        <f t="shared" si="146"/>
        <v>1.3251596424010219</v>
      </c>
      <c r="K159" s="520"/>
    </row>
    <row r="160" spans="1:11" x14ac:dyDescent="0.25">
      <c r="A160" s="150"/>
      <c r="B160" s="434" t="s">
        <v>196</v>
      </c>
      <c r="C160" s="334">
        <f>+C129-C154</f>
        <v>-630</v>
      </c>
      <c r="D160" s="334">
        <f t="shared" ref="D160:E160" si="147">+D129-D154</f>
        <v>743</v>
      </c>
      <c r="E160" s="336">
        <f t="shared" si="147"/>
        <v>-0.36676072316520181</v>
      </c>
      <c r="F160" s="337">
        <f t="shared" ref="F160:J160" si="148">+F129-F154</f>
        <v>17059718</v>
      </c>
      <c r="G160" s="522">
        <f>AVERAGE(G129:G153)</f>
        <v>4.4103517832081322E-2</v>
      </c>
      <c r="H160" s="338">
        <f t="shared" si="148"/>
        <v>12076138.199999999</v>
      </c>
      <c r="I160" s="334">
        <f t="shared" si="148"/>
        <v>567</v>
      </c>
      <c r="J160" s="338">
        <f t="shared" si="148"/>
        <v>3504.8</v>
      </c>
      <c r="K160" s="519">
        <f>AVERAGE(K129:K153)</f>
        <v>140.19200000000001</v>
      </c>
    </row>
    <row r="161" spans="1:11" ht="15.75" thickBot="1" x14ac:dyDescent="0.3">
      <c r="A161" s="20"/>
      <c r="B161" s="435" t="s">
        <v>14</v>
      </c>
      <c r="C161" s="335">
        <f>+C129/C154-1</f>
        <v>-0.28832951945080088</v>
      </c>
      <c r="D161" s="335">
        <f t="shared" ref="D161:E161" si="149">+D129/D154-1</f>
        <v>0.28069512655836792</v>
      </c>
      <c r="E161" s="335">
        <f t="shared" si="149"/>
        <v>-0.44430921474521246</v>
      </c>
      <c r="F161" s="171">
        <f t="shared" ref="F161:J161" si="150">+F129/F154-1</f>
        <v>1.9289643189976275</v>
      </c>
      <c r="G161" s="523"/>
      <c r="H161" s="167">
        <f t="shared" si="150"/>
        <v>2.4085636261591428</v>
      </c>
      <c r="I161" s="335">
        <f t="shared" si="150"/>
        <v>0.22131147540983598</v>
      </c>
      <c r="J161" s="167">
        <f t="shared" si="150"/>
        <v>1.7909044455799696</v>
      </c>
      <c r="K161" s="520"/>
    </row>
    <row r="162" spans="1:11" s="69" customFormat="1" ht="8.25" x14ac:dyDescent="0.15">
      <c r="B162" s="70"/>
    </row>
    <row r="163" spans="1:11" ht="42.75" customHeight="1" x14ac:dyDescent="0.25">
      <c r="A163" s="215" t="s">
        <v>103</v>
      </c>
      <c r="B163" s="533" t="s">
        <v>229</v>
      </c>
      <c r="C163" s="533"/>
      <c r="D163" s="533"/>
      <c r="E163" s="533"/>
      <c r="F163" s="533"/>
      <c r="G163" s="533"/>
      <c r="H163" s="533"/>
      <c r="I163" s="533"/>
      <c r="J163" s="533"/>
      <c r="K163" s="534"/>
    </row>
    <row r="164" spans="1:11" ht="21" customHeight="1" x14ac:dyDescent="0.25">
      <c r="A164" s="216" t="s">
        <v>70</v>
      </c>
      <c r="B164" s="531" t="s">
        <v>154</v>
      </c>
      <c r="C164" s="531"/>
      <c r="D164" s="531"/>
      <c r="E164" s="531"/>
      <c r="F164" s="531"/>
      <c r="G164" s="531"/>
      <c r="H164" s="531"/>
      <c r="I164" s="531"/>
      <c r="J164" s="531"/>
      <c r="K164" s="532"/>
    </row>
    <row r="165" spans="1:11" ht="28.5" customHeight="1" x14ac:dyDescent="0.25">
      <c r="A165" s="228" t="s">
        <v>101</v>
      </c>
      <c r="B165" s="531" t="s">
        <v>155</v>
      </c>
      <c r="C165" s="531"/>
      <c r="D165" s="531"/>
      <c r="E165" s="531"/>
      <c r="F165" s="531"/>
      <c r="G165" s="531"/>
      <c r="H165" s="531"/>
      <c r="I165" s="531"/>
      <c r="J165" s="531"/>
      <c r="K165" s="532"/>
    </row>
    <row r="166" spans="1:11" ht="41.25" customHeight="1" x14ac:dyDescent="0.25">
      <c r="A166" s="217" t="s">
        <v>153</v>
      </c>
      <c r="B166" s="531" t="s">
        <v>156</v>
      </c>
      <c r="C166" s="531"/>
      <c r="D166" s="531"/>
      <c r="E166" s="531"/>
      <c r="F166" s="531"/>
      <c r="G166" s="531"/>
      <c r="H166" s="531"/>
      <c r="I166" s="531"/>
      <c r="J166" s="531"/>
      <c r="K166" s="532"/>
    </row>
    <row r="167" spans="1:11" s="10" customFormat="1" x14ac:dyDescent="0.25">
      <c r="A167" s="226" t="s">
        <v>167</v>
      </c>
    </row>
    <row r="168" spans="1:11" s="10" customFormat="1" ht="12.75" x14ac:dyDescent="0.2">
      <c r="A168" s="21" t="s">
        <v>3</v>
      </c>
      <c r="B168" s="146" t="s">
        <v>198</v>
      </c>
      <c r="C168" s="146"/>
      <c r="D168" s="146"/>
      <c r="E168" s="146"/>
      <c r="F168" s="146"/>
      <c r="G168" s="146"/>
      <c r="H168" s="146"/>
      <c r="I168" s="146"/>
      <c r="J168" s="146"/>
      <c r="K168" s="146"/>
    </row>
    <row r="169" spans="1:11" s="10" customFormat="1" ht="12.75" x14ac:dyDescent="0.2">
      <c r="B169" s="439" t="s">
        <v>197</v>
      </c>
      <c r="C169" s="340"/>
      <c r="D169" s="146"/>
      <c r="E169" s="146"/>
      <c r="F169" s="143"/>
      <c r="G169" s="143"/>
      <c r="H169" s="146"/>
      <c r="I169" s="146"/>
      <c r="J169" s="146"/>
      <c r="K169" s="146"/>
    </row>
    <row r="170" spans="1:11" s="146" customFormat="1" ht="12" x14ac:dyDescent="0.2">
      <c r="A170" s="145" t="s">
        <v>19</v>
      </c>
      <c r="B170" s="148" t="s">
        <v>174</v>
      </c>
      <c r="C170" s="149"/>
      <c r="D170" s="149"/>
      <c r="E170" s="149"/>
      <c r="F170" s="149"/>
      <c r="G170" s="149"/>
      <c r="H170" s="149"/>
      <c r="I170" s="149"/>
      <c r="J170" s="149"/>
      <c r="K170" s="149"/>
    </row>
    <row r="171" spans="1:11" s="146" customFormat="1" ht="12" x14ac:dyDescent="0.2">
      <c r="A171" s="145" t="s">
        <v>19</v>
      </c>
      <c r="B171" s="148" t="s">
        <v>71</v>
      </c>
      <c r="C171" s="149"/>
      <c r="D171" s="149"/>
      <c r="E171" s="149"/>
      <c r="F171" s="149"/>
      <c r="G171" s="149"/>
      <c r="H171" s="149"/>
      <c r="I171" s="149"/>
      <c r="J171" s="149"/>
      <c r="K171" s="149"/>
    </row>
    <row r="172" spans="1:11" s="10" customFormat="1" ht="12.75" x14ac:dyDescent="0.2">
      <c r="A172" s="21" t="s">
        <v>4</v>
      </c>
      <c r="B172" s="146" t="s">
        <v>198</v>
      </c>
      <c r="C172" s="146"/>
      <c r="D172" s="146"/>
      <c r="E172" s="146"/>
      <c r="F172" s="146"/>
      <c r="G172" s="146"/>
      <c r="H172" s="146"/>
      <c r="I172" s="146"/>
      <c r="J172" s="146"/>
      <c r="K172" s="146"/>
    </row>
    <row r="173" spans="1:11" s="10" customFormat="1" ht="12.75" x14ac:dyDescent="0.2">
      <c r="A173" s="22"/>
      <c r="B173" s="439" t="s">
        <v>197</v>
      </c>
      <c r="C173" s="146"/>
      <c r="D173" s="146"/>
      <c r="E173" s="146"/>
      <c r="F173" s="146"/>
      <c r="G173" s="146"/>
      <c r="H173" s="146"/>
      <c r="I173" s="146"/>
      <c r="J173" s="146"/>
      <c r="K173" s="146"/>
    </row>
    <row r="174" spans="1:11" s="146" customFormat="1" ht="12" x14ac:dyDescent="0.2">
      <c r="A174" s="145" t="s">
        <v>19</v>
      </c>
      <c r="B174" s="143" t="s">
        <v>110</v>
      </c>
    </row>
    <row r="175" spans="1:11" s="146" customFormat="1" ht="14.25" x14ac:dyDescent="0.2">
      <c r="A175" s="145" t="s">
        <v>19</v>
      </c>
      <c r="B175" s="146" t="s">
        <v>127</v>
      </c>
    </row>
    <row r="176" spans="1:11" s="146" customFormat="1" ht="14.25" x14ac:dyDescent="0.2">
      <c r="A176" s="145"/>
      <c r="B176" s="146" t="s">
        <v>128</v>
      </c>
    </row>
    <row r="177" spans="1:11" x14ac:dyDescent="0.25">
      <c r="A177" s="21" t="s">
        <v>6</v>
      </c>
      <c r="B177" s="146" t="s">
        <v>198</v>
      </c>
      <c r="C177" s="146"/>
      <c r="D177" s="146"/>
      <c r="E177" s="146"/>
      <c r="F177" s="146"/>
      <c r="G177" s="146"/>
      <c r="H177" s="146"/>
      <c r="I177" s="146"/>
      <c r="J177" s="146"/>
      <c r="K177" s="146"/>
    </row>
    <row r="178" spans="1:11" x14ac:dyDescent="0.25">
      <c r="A178" s="10"/>
      <c r="B178" s="439" t="s">
        <v>197</v>
      </c>
      <c r="C178" s="146"/>
      <c r="D178" s="146"/>
      <c r="E178" s="146"/>
      <c r="F178" s="146"/>
      <c r="G178" s="146"/>
      <c r="H178" s="146"/>
      <c r="I178" s="146"/>
      <c r="J178" s="146"/>
      <c r="K178" s="146"/>
    </row>
    <row r="179" spans="1:11" s="146" customFormat="1" ht="12" x14ac:dyDescent="0.2">
      <c r="A179" s="145" t="s">
        <v>19</v>
      </c>
      <c r="B179" s="148" t="s">
        <v>173</v>
      </c>
    </row>
    <row r="180" spans="1:11" s="146" customFormat="1" ht="12" x14ac:dyDescent="0.2">
      <c r="A180" s="145" t="s">
        <v>19</v>
      </c>
      <c r="B180" s="148" t="s">
        <v>71</v>
      </c>
    </row>
    <row r="181" spans="1:11" s="10" customFormat="1" ht="12.75" x14ac:dyDescent="0.2">
      <c r="A181" s="21" t="s">
        <v>5</v>
      </c>
      <c r="B181" s="146" t="s">
        <v>198</v>
      </c>
      <c r="C181" s="146"/>
      <c r="D181" s="146"/>
      <c r="E181" s="146"/>
      <c r="F181" s="146"/>
      <c r="G181" s="146"/>
      <c r="H181" s="146"/>
      <c r="I181" s="146"/>
      <c r="J181" s="146"/>
      <c r="K181" s="146"/>
    </row>
    <row r="182" spans="1:11" s="10" customFormat="1" ht="12.75" x14ac:dyDescent="0.2">
      <c r="B182" s="439" t="s">
        <v>197</v>
      </c>
      <c r="C182" s="146"/>
      <c r="D182" s="146"/>
      <c r="E182" s="146"/>
      <c r="F182" s="146"/>
      <c r="G182" s="146"/>
      <c r="H182" s="146"/>
      <c r="I182" s="146"/>
      <c r="J182" s="146"/>
      <c r="K182" s="146"/>
    </row>
    <row r="183" spans="1:11" s="146" customFormat="1" ht="12" x14ac:dyDescent="0.2">
      <c r="A183" s="145" t="s">
        <v>19</v>
      </c>
      <c r="B183" s="143" t="s">
        <v>172</v>
      </c>
    </row>
    <row r="184" spans="1:11" s="146" customFormat="1" ht="12" x14ac:dyDescent="0.2">
      <c r="A184" s="145" t="s">
        <v>19</v>
      </c>
      <c r="B184" s="144" t="s">
        <v>202</v>
      </c>
    </row>
    <row r="185" spans="1:11" s="10" customFormat="1" ht="12.75" x14ac:dyDescent="0.2">
      <c r="A185" s="21" t="s">
        <v>13</v>
      </c>
      <c r="B185" s="146" t="s">
        <v>198</v>
      </c>
      <c r="C185" s="146"/>
      <c r="D185" s="146"/>
      <c r="E185" s="146"/>
      <c r="F185" s="146"/>
      <c r="G185" s="146"/>
      <c r="H185" s="146"/>
      <c r="I185" s="146"/>
      <c r="J185" s="146"/>
      <c r="K185" s="146"/>
    </row>
    <row r="186" spans="1:11" s="10" customFormat="1" ht="12.75" x14ac:dyDescent="0.2">
      <c r="A186" s="22"/>
      <c r="B186" s="439" t="s">
        <v>197</v>
      </c>
      <c r="C186" s="149"/>
      <c r="D186" s="149"/>
      <c r="E186" s="149"/>
      <c r="F186" s="149"/>
      <c r="G186" s="149"/>
      <c r="H186" s="149"/>
      <c r="I186" s="149"/>
      <c r="J186" s="149"/>
      <c r="K186" s="149"/>
    </row>
    <row r="187" spans="1:11" s="146" customFormat="1" ht="12.75" x14ac:dyDescent="0.2">
      <c r="A187" s="22" t="s">
        <v>19</v>
      </c>
      <c r="B187" s="143" t="s">
        <v>200</v>
      </c>
      <c r="C187" s="147"/>
      <c r="D187" s="147"/>
      <c r="E187" s="147"/>
      <c r="F187" s="147"/>
      <c r="G187" s="147"/>
      <c r="H187" s="147"/>
      <c r="I187" s="147"/>
      <c r="J187" s="147"/>
      <c r="K187" s="147"/>
    </row>
    <row r="188" spans="1:11" s="146" customFormat="1" ht="12" x14ac:dyDescent="0.2">
      <c r="A188" s="145" t="s">
        <v>19</v>
      </c>
      <c r="B188" s="146" t="s">
        <v>129</v>
      </c>
    </row>
    <row r="189" spans="1:11" s="10" customFormat="1" ht="12.75" x14ac:dyDescent="0.2">
      <c r="A189" s="21" t="s">
        <v>18</v>
      </c>
      <c r="B189" s="146" t="s">
        <v>198</v>
      </c>
      <c r="C189" s="146"/>
      <c r="D189" s="146"/>
      <c r="E189" s="146"/>
      <c r="F189" s="146"/>
      <c r="G189" s="146"/>
      <c r="H189" s="146"/>
      <c r="I189" s="146"/>
      <c r="J189" s="146"/>
      <c r="K189" s="146"/>
    </row>
    <row r="190" spans="1:11" s="10" customFormat="1" ht="12.75" x14ac:dyDescent="0.2">
      <c r="A190" s="29"/>
      <c r="B190" s="439" t="s">
        <v>197</v>
      </c>
      <c r="C190" s="146"/>
      <c r="D190" s="146"/>
      <c r="E190" s="146"/>
      <c r="F190" s="146"/>
      <c r="G190" s="146"/>
      <c r="H190" s="146"/>
      <c r="I190" s="146"/>
      <c r="J190" s="146"/>
      <c r="K190" s="146"/>
    </row>
    <row r="191" spans="1:11" s="146" customFormat="1" ht="12" x14ac:dyDescent="0.2">
      <c r="A191" s="145" t="s">
        <v>19</v>
      </c>
      <c r="B191" s="143" t="s">
        <v>200</v>
      </c>
    </row>
    <row r="192" spans="1:11" s="146" customFormat="1" ht="27.75" customHeight="1" x14ac:dyDescent="0.2">
      <c r="A192" s="145" t="s">
        <v>19</v>
      </c>
      <c r="B192" s="529" t="s">
        <v>130</v>
      </c>
      <c r="C192" s="529"/>
      <c r="D192" s="529"/>
      <c r="E192" s="529"/>
      <c r="F192" s="529"/>
      <c r="G192" s="529"/>
      <c r="H192" s="529"/>
      <c r="I192" s="529"/>
      <c r="J192" s="529"/>
      <c r="K192" s="529"/>
    </row>
    <row r="193" spans="1:11" x14ac:dyDescent="0.25">
      <c r="A193" s="341" t="s">
        <v>20</v>
      </c>
      <c r="B193" s="342" t="s">
        <v>175</v>
      </c>
      <c r="C193" s="146"/>
      <c r="D193" s="146"/>
      <c r="E193" s="146"/>
      <c r="F193" s="146"/>
      <c r="G193" s="146"/>
      <c r="H193" s="146"/>
      <c r="I193" s="146"/>
      <c r="J193" s="146"/>
      <c r="K193" s="146"/>
    </row>
    <row r="194" spans="1:11" x14ac:dyDescent="0.25">
      <c r="A194" s="10"/>
      <c r="B194" s="439" t="s">
        <v>199</v>
      </c>
      <c r="C194" s="146"/>
      <c r="D194" s="146"/>
      <c r="E194" s="146"/>
      <c r="F194" s="146"/>
      <c r="G194" s="146"/>
      <c r="H194" s="146"/>
      <c r="I194" s="146"/>
      <c r="J194" s="146"/>
      <c r="K194" s="146"/>
    </row>
    <row r="195" spans="1:11" s="146" customFormat="1" ht="27" customHeight="1" x14ac:dyDescent="0.2">
      <c r="A195" s="145" t="s">
        <v>19</v>
      </c>
      <c r="B195" s="530" t="s">
        <v>142</v>
      </c>
      <c r="C195" s="530"/>
      <c r="D195" s="530"/>
      <c r="E195" s="530"/>
      <c r="F195" s="530"/>
      <c r="G195" s="530"/>
      <c r="H195" s="530"/>
      <c r="I195" s="530"/>
      <c r="J195" s="530"/>
      <c r="K195" s="530"/>
    </row>
    <row r="196" spans="1:11" x14ac:dyDescent="0.25">
      <c r="A196" s="21" t="s">
        <v>22</v>
      </c>
      <c r="B196" s="146" t="s">
        <v>198</v>
      </c>
      <c r="C196" s="146"/>
      <c r="D196" s="146"/>
      <c r="E196" s="146"/>
      <c r="F196" s="146"/>
      <c r="G196" s="146"/>
      <c r="H196" s="146"/>
      <c r="I196" s="146"/>
      <c r="J196" s="146"/>
      <c r="K196" s="146"/>
    </row>
    <row r="197" spans="1:11" x14ac:dyDescent="0.25">
      <c r="A197" s="10"/>
      <c r="B197" s="439" t="s">
        <v>197</v>
      </c>
      <c r="C197" s="146"/>
      <c r="D197" s="146"/>
      <c r="E197" s="146"/>
      <c r="F197" s="146"/>
      <c r="G197" s="146"/>
      <c r="H197" s="146"/>
      <c r="I197" s="146"/>
      <c r="J197" s="146"/>
      <c r="K197" s="146"/>
    </row>
    <row r="198" spans="1:11" s="146" customFormat="1" ht="12" x14ac:dyDescent="0.2">
      <c r="A198" s="145" t="s">
        <v>19</v>
      </c>
      <c r="B198" s="143" t="s">
        <v>172</v>
      </c>
    </row>
    <row r="199" spans="1:11" s="146" customFormat="1" ht="12" x14ac:dyDescent="0.2">
      <c r="A199" s="145" t="s">
        <v>19</v>
      </c>
      <c r="B199" s="144" t="s">
        <v>21</v>
      </c>
    </row>
    <row r="200" spans="1:11" x14ac:dyDescent="0.25">
      <c r="A200" s="10"/>
      <c r="B200" s="440" t="s">
        <v>23</v>
      </c>
      <c r="C200" s="146"/>
      <c r="D200" s="146"/>
      <c r="E200" s="146"/>
      <c r="F200" s="146"/>
      <c r="G200" s="146"/>
      <c r="H200" s="146"/>
      <c r="I200" s="146"/>
      <c r="J200" s="146"/>
      <c r="K200" s="146"/>
    </row>
    <row r="201" spans="1:11" s="146" customFormat="1" ht="12" x14ac:dyDescent="0.2">
      <c r="A201" s="145" t="s">
        <v>19</v>
      </c>
      <c r="B201" s="530" t="s">
        <v>171</v>
      </c>
      <c r="C201" s="530"/>
      <c r="D201" s="530"/>
      <c r="E201" s="530"/>
      <c r="F201" s="530"/>
      <c r="G201" s="530"/>
      <c r="H201" s="530"/>
      <c r="I201" s="530"/>
      <c r="J201" s="530"/>
      <c r="K201" s="530"/>
    </row>
    <row r="202" spans="1:11" x14ac:dyDescent="0.25">
      <c r="A202" s="21" t="s">
        <v>42</v>
      </c>
      <c r="B202" s="146" t="s">
        <v>198</v>
      </c>
      <c r="C202" s="146"/>
      <c r="D202" s="146"/>
      <c r="E202" s="146"/>
      <c r="F202" s="146"/>
      <c r="G202" s="146"/>
      <c r="H202" s="146"/>
      <c r="I202" s="146"/>
      <c r="J202" s="146"/>
      <c r="K202" s="146"/>
    </row>
    <row r="203" spans="1:11" x14ac:dyDescent="0.25">
      <c r="A203" s="10"/>
      <c r="B203" s="439" t="s">
        <v>197</v>
      </c>
      <c r="C203" s="146"/>
      <c r="D203" s="146"/>
      <c r="E203" s="146"/>
      <c r="F203" s="146"/>
      <c r="G203" s="146"/>
      <c r="H203" s="146"/>
      <c r="I203" s="146"/>
      <c r="J203" s="146"/>
      <c r="K203" s="146"/>
    </row>
    <row r="204" spans="1:11" x14ac:dyDescent="0.25">
      <c r="A204" s="22" t="s">
        <v>19</v>
      </c>
      <c r="B204" s="143" t="s">
        <v>201</v>
      </c>
      <c r="C204" s="146"/>
      <c r="D204" s="146"/>
      <c r="E204" s="146"/>
      <c r="F204" s="146"/>
      <c r="G204" s="146"/>
      <c r="H204" s="146"/>
      <c r="I204" s="146"/>
      <c r="J204" s="146"/>
      <c r="K204" s="146"/>
    </row>
    <row r="205" spans="1:11" x14ac:dyDescent="0.25">
      <c r="A205" s="22" t="s">
        <v>19</v>
      </c>
      <c r="B205" s="144" t="s">
        <v>63</v>
      </c>
      <c r="C205" s="146"/>
      <c r="D205" s="146"/>
      <c r="E205" s="146"/>
      <c r="F205" s="146"/>
      <c r="G205" s="146"/>
      <c r="H205" s="146"/>
      <c r="I205" s="146"/>
      <c r="J205" s="146"/>
      <c r="K205" s="146"/>
    </row>
    <row r="206" spans="1:11" x14ac:dyDescent="0.25">
      <c r="A206" s="21" t="s">
        <v>69</v>
      </c>
      <c r="B206" s="146" t="s">
        <v>198</v>
      </c>
      <c r="C206" s="146"/>
      <c r="D206" s="146"/>
      <c r="E206" s="146"/>
      <c r="F206" s="146"/>
      <c r="G206" s="146"/>
      <c r="H206" s="146"/>
      <c r="I206" s="146"/>
      <c r="J206" s="146"/>
      <c r="K206" s="146"/>
    </row>
    <row r="207" spans="1:11" x14ac:dyDescent="0.25">
      <c r="A207" s="10"/>
      <c r="B207" s="439" t="s">
        <v>197</v>
      </c>
      <c r="C207" s="146"/>
      <c r="D207" s="146"/>
      <c r="E207" s="146"/>
      <c r="F207" s="146"/>
      <c r="G207" s="146"/>
      <c r="H207" s="146"/>
      <c r="I207" s="146"/>
      <c r="J207" s="146"/>
      <c r="K207" s="146"/>
    </row>
    <row r="208" spans="1:11" x14ac:dyDescent="0.25">
      <c r="A208" s="22" t="s">
        <v>19</v>
      </c>
      <c r="B208" s="143" t="s">
        <v>200</v>
      </c>
      <c r="C208" s="146"/>
      <c r="D208" s="146"/>
      <c r="E208" s="146"/>
      <c r="F208" s="146"/>
      <c r="G208" s="146"/>
      <c r="H208" s="146"/>
      <c r="I208" s="146"/>
      <c r="J208" s="146"/>
      <c r="K208" s="146"/>
    </row>
    <row r="209" spans="1:11" ht="39" customHeight="1" x14ac:dyDescent="0.25">
      <c r="A209" s="22" t="s">
        <v>19</v>
      </c>
      <c r="B209" s="529" t="s">
        <v>168</v>
      </c>
      <c r="C209" s="529"/>
      <c r="D209" s="529"/>
      <c r="E209" s="529"/>
      <c r="F209" s="529"/>
      <c r="G209" s="529"/>
      <c r="H209" s="529"/>
      <c r="I209" s="529"/>
      <c r="J209" s="529"/>
      <c r="K209" s="529"/>
    </row>
  </sheetData>
  <sortState ref="A108:J134">
    <sortCondition descending="1" ref="A3:A29"/>
  </sortState>
  <mergeCells count="32">
    <mergeCell ref="K119:K120"/>
    <mergeCell ref="K121:K122"/>
    <mergeCell ref="K123:K124"/>
    <mergeCell ref="F123:F124"/>
    <mergeCell ref="B209:K209"/>
    <mergeCell ref="B201:K201"/>
    <mergeCell ref="B164:K164"/>
    <mergeCell ref="B163:K163"/>
    <mergeCell ref="B166:K166"/>
    <mergeCell ref="B195:K195"/>
    <mergeCell ref="B192:K192"/>
    <mergeCell ref="G158:G159"/>
    <mergeCell ref="K158:K159"/>
    <mergeCell ref="B165:K165"/>
    <mergeCell ref="G156:G157"/>
    <mergeCell ref="K156:K157"/>
    <mergeCell ref="A1:K1"/>
    <mergeCell ref="K160:K161"/>
    <mergeCell ref="H127:I127"/>
    <mergeCell ref="G160:G161"/>
    <mergeCell ref="I119:I120"/>
    <mergeCell ref="I121:I122"/>
    <mergeCell ref="I123:I124"/>
    <mergeCell ref="H126:I126"/>
    <mergeCell ref="G119:G120"/>
    <mergeCell ref="G121:G122"/>
    <mergeCell ref="G123:G124"/>
    <mergeCell ref="C119:C120"/>
    <mergeCell ref="C121:C122"/>
    <mergeCell ref="C123:C124"/>
    <mergeCell ref="F119:F120"/>
    <mergeCell ref="F121:F122"/>
  </mergeCells>
  <hyperlinks>
    <hyperlink ref="B194" r:id="rId1"/>
    <hyperlink ref="B207" r:id="rId2"/>
    <hyperlink ref="B200" r:id="rId3"/>
    <hyperlink ref="B203" r:id="rId4"/>
    <hyperlink ref="B197" r:id="rId5"/>
    <hyperlink ref="B190" r:id="rId6"/>
    <hyperlink ref="B186" r:id="rId7"/>
    <hyperlink ref="B182" r:id="rId8"/>
    <hyperlink ref="B178" r:id="rId9"/>
    <hyperlink ref="B173" r:id="rId10"/>
    <hyperlink ref="B169" r:id="rId11"/>
  </hyperlinks>
  <pageMargins left="0.36" right="0.21" top="0.28999999999999998" bottom="0.45" header="0.3" footer="0.25"/>
  <pageSetup scale="80" orientation="landscape" r:id="rId12"/>
  <headerFooter>
    <oddFooter>&amp;LS. Pratt &amp;C&amp;D - &amp;A&amp;RPage &amp;P of &amp;N</oddFooter>
  </headerFooter>
  <rowBreaks count="4" manualBreakCount="4">
    <brk id="42" max="16383" man="1"/>
    <brk id="83" max="16383" man="1"/>
    <brk id="124" max="16383" man="1"/>
    <brk id="166" max="16383" man="1"/>
  </rowBreaks>
  <drawing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83"/>
  <sheetViews>
    <sheetView topLeftCell="J4" zoomScale="60" zoomScaleNormal="60" workbookViewId="0">
      <selection activeCell="A212" sqref="A212:XFD219"/>
    </sheetView>
  </sheetViews>
  <sheetFormatPr defaultRowHeight="15" x14ac:dyDescent="0.25"/>
  <cols>
    <col min="2" max="2" width="10.140625" bestFit="1" customWidth="1"/>
    <col min="3" max="3" width="10.5703125" bestFit="1" customWidth="1"/>
    <col min="4" max="4" width="10.140625" bestFit="1" customWidth="1"/>
    <col min="5" max="5" width="12.5703125" bestFit="1" customWidth="1"/>
    <col min="6" max="6" width="10.140625" bestFit="1" customWidth="1"/>
    <col min="10" max="10" width="8.7109375" style="137"/>
    <col min="22" max="22" width="6.140625" customWidth="1"/>
  </cols>
  <sheetData>
    <row r="4" spans="1:10" x14ac:dyDescent="0.25">
      <c r="B4" s="146"/>
      <c r="C4" s="146"/>
      <c r="D4" s="146"/>
      <c r="E4" s="146"/>
      <c r="F4" s="146"/>
      <c r="G4" s="146"/>
      <c r="H4" s="146"/>
      <c r="I4" s="146"/>
    </row>
    <row r="5" spans="1:10" x14ac:dyDescent="0.25">
      <c r="A5" s="193"/>
      <c r="B5" s="259" t="s">
        <v>72</v>
      </c>
      <c r="C5" s="259" t="s">
        <v>116</v>
      </c>
      <c r="D5" s="259" t="s">
        <v>72</v>
      </c>
      <c r="E5" s="259" t="s">
        <v>126</v>
      </c>
      <c r="F5" s="259" t="s">
        <v>72</v>
      </c>
      <c r="G5" s="259" t="s">
        <v>117</v>
      </c>
      <c r="H5" s="260"/>
      <c r="I5" s="261"/>
      <c r="J5" s="218"/>
    </row>
    <row r="6" spans="1:10" x14ac:dyDescent="0.25">
      <c r="B6" s="262">
        <v>1986</v>
      </c>
      <c r="C6" s="263">
        <v>947.49446016897366</v>
      </c>
      <c r="D6" s="262">
        <v>1986</v>
      </c>
      <c r="E6" s="263">
        <v>101147.80997139685</v>
      </c>
      <c r="F6" s="264">
        <v>1986</v>
      </c>
      <c r="G6" s="265">
        <v>2119</v>
      </c>
      <c r="H6" s="266"/>
      <c r="I6" s="267">
        <v>0</v>
      </c>
      <c r="J6" s="218"/>
    </row>
    <row r="7" spans="1:10" x14ac:dyDescent="0.25">
      <c r="B7" s="262">
        <v>1987</v>
      </c>
      <c r="C7" s="263">
        <v>979.5310456522775</v>
      </c>
      <c r="D7" s="262">
        <v>1987</v>
      </c>
      <c r="E7" s="263">
        <v>111691.11124883439</v>
      </c>
      <c r="F7" s="268">
        <v>1987</v>
      </c>
      <c r="G7" s="269">
        <v>2231</v>
      </c>
      <c r="H7" s="270">
        <f t="shared" ref="H7:H21" si="0">+G7-G6</f>
        <v>112</v>
      </c>
      <c r="I7" s="271"/>
      <c r="J7" s="218"/>
    </row>
    <row r="8" spans="1:10" x14ac:dyDescent="0.25">
      <c r="B8" s="262">
        <v>1988</v>
      </c>
      <c r="C8" s="263">
        <v>1685</v>
      </c>
      <c r="D8" s="262">
        <v>1988</v>
      </c>
      <c r="E8" s="263">
        <v>136553</v>
      </c>
      <c r="F8" s="268">
        <v>1988</v>
      </c>
      <c r="G8" s="269">
        <v>2316</v>
      </c>
      <c r="H8" s="270">
        <f t="shared" si="0"/>
        <v>85</v>
      </c>
      <c r="I8" s="272"/>
      <c r="J8" s="218"/>
    </row>
    <row r="9" spans="1:10" x14ac:dyDescent="0.25">
      <c r="B9" s="262">
        <v>1989</v>
      </c>
      <c r="C9" s="263">
        <v>1905</v>
      </c>
      <c r="D9" s="262">
        <v>1989</v>
      </c>
      <c r="E9" s="263">
        <v>139452</v>
      </c>
      <c r="F9" s="268">
        <v>1989</v>
      </c>
      <c r="G9" s="269">
        <v>2357</v>
      </c>
      <c r="H9" s="270">
        <f t="shared" si="0"/>
        <v>41</v>
      </c>
      <c r="I9" s="273">
        <f>COUNT(H7:H11)</f>
        <v>5</v>
      </c>
      <c r="J9" s="219"/>
    </row>
    <row r="10" spans="1:10" x14ac:dyDescent="0.25">
      <c r="B10" s="262">
        <v>1990</v>
      </c>
      <c r="C10" s="263">
        <v>1916</v>
      </c>
      <c r="D10" s="262">
        <v>1990</v>
      </c>
      <c r="E10" s="263">
        <v>140053</v>
      </c>
      <c r="F10" s="268">
        <v>1990</v>
      </c>
      <c r="G10" s="269">
        <v>2386</v>
      </c>
      <c r="H10" s="270">
        <f t="shared" si="0"/>
        <v>29</v>
      </c>
      <c r="I10" s="274">
        <f>+I11/I9</f>
        <v>66.599999999999994</v>
      </c>
      <c r="J10" s="219"/>
    </row>
    <row r="11" spans="1:10" x14ac:dyDescent="0.25">
      <c r="B11" s="262">
        <v>1991</v>
      </c>
      <c r="C11" s="263">
        <v>1867</v>
      </c>
      <c r="D11" s="262">
        <v>1991</v>
      </c>
      <c r="E11" s="263">
        <v>127807</v>
      </c>
      <c r="F11" s="264">
        <v>1991</v>
      </c>
      <c r="G11" s="265">
        <v>2452</v>
      </c>
      <c r="H11" s="266">
        <f t="shared" si="0"/>
        <v>66</v>
      </c>
      <c r="I11" s="275">
        <f>+G11-G6</f>
        <v>333</v>
      </c>
      <c r="J11" s="219"/>
    </row>
    <row r="12" spans="1:10" x14ac:dyDescent="0.25">
      <c r="B12" s="262">
        <v>1992</v>
      </c>
      <c r="C12" s="263">
        <v>1918</v>
      </c>
      <c r="D12" s="262">
        <v>1992</v>
      </c>
      <c r="E12" s="263">
        <v>128240</v>
      </c>
      <c r="F12" s="268">
        <v>1992</v>
      </c>
      <c r="G12" s="269">
        <v>2466</v>
      </c>
      <c r="H12" s="270">
        <f t="shared" si="0"/>
        <v>14</v>
      </c>
      <c r="I12" s="272"/>
      <c r="J12" s="218"/>
    </row>
    <row r="13" spans="1:10" x14ac:dyDescent="0.25">
      <c r="B13" s="262">
        <v>1993</v>
      </c>
      <c r="C13" s="263">
        <v>1955</v>
      </c>
      <c r="D13" s="262">
        <v>1993</v>
      </c>
      <c r="E13" s="263">
        <v>128846</v>
      </c>
      <c r="F13" s="268">
        <v>1993</v>
      </c>
      <c r="G13" s="269">
        <v>2539</v>
      </c>
      <c r="H13" s="270">
        <f t="shared" si="0"/>
        <v>73</v>
      </c>
      <c r="I13" s="272"/>
      <c r="J13" s="218"/>
    </row>
    <row r="14" spans="1:10" x14ac:dyDescent="0.25">
      <c r="B14" s="262">
        <v>1994</v>
      </c>
      <c r="C14" s="263">
        <v>1957</v>
      </c>
      <c r="D14" s="262">
        <v>1994</v>
      </c>
      <c r="E14" s="263">
        <v>112105</v>
      </c>
      <c r="F14" s="268">
        <v>1994</v>
      </c>
      <c r="G14" s="269">
        <v>2562</v>
      </c>
      <c r="H14" s="270">
        <f t="shared" si="0"/>
        <v>23</v>
      </c>
      <c r="I14" s="272"/>
      <c r="J14" s="218"/>
    </row>
    <row r="15" spans="1:10" x14ac:dyDescent="0.25">
      <c r="B15" s="262">
        <v>1995</v>
      </c>
      <c r="C15" s="263">
        <v>1981</v>
      </c>
      <c r="D15" s="262">
        <v>1995</v>
      </c>
      <c r="E15" s="263">
        <v>112571</v>
      </c>
      <c r="F15" s="268">
        <v>1995</v>
      </c>
      <c r="G15" s="269">
        <v>2590</v>
      </c>
      <c r="H15" s="270">
        <f t="shared" si="0"/>
        <v>28</v>
      </c>
      <c r="I15" s="272"/>
      <c r="J15" s="218"/>
    </row>
    <row r="16" spans="1:10" x14ac:dyDescent="0.25">
      <c r="B16" s="262">
        <v>1996</v>
      </c>
      <c r="C16" s="263">
        <v>2079</v>
      </c>
      <c r="D16" s="262">
        <v>1996</v>
      </c>
      <c r="E16" s="263">
        <v>113334</v>
      </c>
      <c r="F16" s="268">
        <v>1996</v>
      </c>
      <c r="G16" s="269">
        <v>2641</v>
      </c>
      <c r="H16" s="270">
        <f t="shared" si="0"/>
        <v>51</v>
      </c>
      <c r="I16" s="272"/>
      <c r="J16" s="218"/>
    </row>
    <row r="17" spans="2:10" x14ac:dyDescent="0.25">
      <c r="B17" s="262">
        <v>1997</v>
      </c>
      <c r="C17" s="263">
        <v>2117</v>
      </c>
      <c r="D17" s="262">
        <v>1997</v>
      </c>
      <c r="E17" s="263">
        <v>115913</v>
      </c>
      <c r="F17" s="268">
        <v>1997</v>
      </c>
      <c r="G17" s="269">
        <v>2675</v>
      </c>
      <c r="H17" s="270">
        <f t="shared" si="0"/>
        <v>34</v>
      </c>
      <c r="I17" s="272"/>
      <c r="J17" s="218"/>
    </row>
    <row r="18" spans="2:10" x14ac:dyDescent="0.25">
      <c r="B18" s="262">
        <v>1998</v>
      </c>
      <c r="C18" s="263">
        <v>2191</v>
      </c>
      <c r="D18" s="262">
        <v>1998</v>
      </c>
      <c r="E18" s="263">
        <v>116394</v>
      </c>
      <c r="F18" s="268">
        <v>1998</v>
      </c>
      <c r="G18" s="269">
        <v>2705</v>
      </c>
      <c r="H18" s="270">
        <f t="shared" si="0"/>
        <v>30</v>
      </c>
      <c r="I18" s="273">
        <f>COUNT(H12:H20)</f>
        <v>9</v>
      </c>
      <c r="J18" s="219"/>
    </row>
    <row r="19" spans="2:10" x14ac:dyDescent="0.25">
      <c r="B19" s="262">
        <v>1999</v>
      </c>
      <c r="C19" s="263">
        <v>2233</v>
      </c>
      <c r="D19" s="262">
        <v>1999</v>
      </c>
      <c r="E19" s="263">
        <v>116989</v>
      </c>
      <c r="F19" s="268">
        <v>1999</v>
      </c>
      <c r="G19" s="269">
        <v>2728</v>
      </c>
      <c r="H19" s="270">
        <f t="shared" si="0"/>
        <v>23</v>
      </c>
      <c r="I19" s="276">
        <f>+I20/I18</f>
        <v>38.333333333333336</v>
      </c>
      <c r="J19" s="221"/>
    </row>
    <row r="20" spans="2:10" x14ac:dyDescent="0.25">
      <c r="B20" s="262">
        <v>2000</v>
      </c>
      <c r="C20" s="263">
        <v>2349</v>
      </c>
      <c r="D20" s="262">
        <v>2000</v>
      </c>
      <c r="E20" s="263">
        <v>139570</v>
      </c>
      <c r="F20" s="264">
        <v>2000</v>
      </c>
      <c r="G20" s="265">
        <v>2797</v>
      </c>
      <c r="H20" s="266">
        <f t="shared" si="0"/>
        <v>69</v>
      </c>
      <c r="I20" s="275">
        <f>+G20-G11</f>
        <v>345</v>
      </c>
      <c r="J20" s="219"/>
    </row>
    <row r="21" spans="2:10" x14ac:dyDescent="0.25">
      <c r="B21" s="262">
        <v>2001</v>
      </c>
      <c r="C21" s="263">
        <v>2611</v>
      </c>
      <c r="D21" s="262">
        <v>2001</v>
      </c>
      <c r="E21" s="263">
        <v>140201</v>
      </c>
      <c r="F21" s="268">
        <v>2001</v>
      </c>
      <c r="G21" s="269">
        <v>2839</v>
      </c>
      <c r="H21" s="270">
        <f t="shared" si="0"/>
        <v>42</v>
      </c>
      <c r="I21" s="272"/>
      <c r="J21" s="218"/>
    </row>
    <row r="22" spans="2:10" x14ac:dyDescent="0.25">
      <c r="B22" s="262">
        <v>2002</v>
      </c>
      <c r="C22" s="263">
        <v>2850</v>
      </c>
      <c r="D22" s="262">
        <v>2002</v>
      </c>
      <c r="E22" s="263">
        <v>152147</v>
      </c>
      <c r="F22" s="268">
        <v>2002</v>
      </c>
      <c r="G22" s="269">
        <v>2851</v>
      </c>
      <c r="H22" s="270">
        <f>+G22-G21</f>
        <v>12</v>
      </c>
      <c r="I22" s="272"/>
      <c r="J22" s="218"/>
    </row>
    <row r="23" spans="2:10" x14ac:dyDescent="0.25">
      <c r="B23" s="262">
        <v>2003</v>
      </c>
      <c r="C23" s="263">
        <v>3066</v>
      </c>
      <c r="D23" s="262">
        <v>2003</v>
      </c>
      <c r="E23" s="263">
        <v>209435</v>
      </c>
      <c r="F23" s="268">
        <v>2003</v>
      </c>
      <c r="G23" s="269">
        <v>2867</v>
      </c>
      <c r="H23" s="270">
        <f t="shared" ref="H23:H49" si="1">+G23-G22</f>
        <v>16</v>
      </c>
      <c r="I23" s="272"/>
      <c r="J23" s="218"/>
    </row>
    <row r="24" spans="2:10" x14ac:dyDescent="0.25">
      <c r="B24" s="262">
        <v>2004</v>
      </c>
      <c r="C24" s="263">
        <v>3211</v>
      </c>
      <c r="D24" s="262">
        <v>2004</v>
      </c>
      <c r="E24" s="263">
        <v>229224</v>
      </c>
      <c r="F24" s="268">
        <v>2004</v>
      </c>
      <c r="G24" s="269">
        <v>2930</v>
      </c>
      <c r="H24" s="270">
        <f t="shared" si="1"/>
        <v>63</v>
      </c>
      <c r="I24" s="272"/>
      <c r="J24" s="218"/>
    </row>
    <row r="25" spans="2:10" x14ac:dyDescent="0.25">
      <c r="B25" s="262">
        <v>2005</v>
      </c>
      <c r="C25" s="263">
        <v>3328</v>
      </c>
      <c r="D25" s="262">
        <v>2005</v>
      </c>
      <c r="E25" s="263">
        <v>278029</v>
      </c>
      <c r="F25" s="268">
        <v>2005</v>
      </c>
      <c r="G25" s="269">
        <v>2935</v>
      </c>
      <c r="H25" s="270">
        <f t="shared" si="1"/>
        <v>5</v>
      </c>
      <c r="I25" s="272"/>
      <c r="J25" s="218"/>
    </row>
    <row r="26" spans="2:10" x14ac:dyDescent="0.25">
      <c r="B26" s="262">
        <v>2006</v>
      </c>
      <c r="C26" s="263">
        <v>3586</v>
      </c>
      <c r="D26" s="262">
        <v>2006</v>
      </c>
      <c r="E26" s="263">
        <v>316252</v>
      </c>
      <c r="F26" s="268">
        <v>2006</v>
      </c>
      <c r="G26" s="269">
        <v>2965</v>
      </c>
      <c r="H26" s="270">
        <f t="shared" si="1"/>
        <v>30</v>
      </c>
      <c r="I26" s="272"/>
      <c r="J26" s="218"/>
    </row>
    <row r="27" spans="2:10" x14ac:dyDescent="0.25">
      <c r="B27" s="262">
        <v>2007</v>
      </c>
      <c r="C27" s="263">
        <v>3734</v>
      </c>
      <c r="D27" s="262">
        <v>2007</v>
      </c>
      <c r="E27" s="263">
        <v>338813</v>
      </c>
      <c r="F27" s="268">
        <v>2007</v>
      </c>
      <c r="G27" s="269">
        <v>3002</v>
      </c>
      <c r="H27" s="270">
        <f t="shared" si="1"/>
        <v>37</v>
      </c>
      <c r="I27" s="272"/>
      <c r="J27" s="218"/>
    </row>
    <row r="28" spans="2:10" x14ac:dyDescent="0.25">
      <c r="B28" s="262">
        <v>2008</v>
      </c>
      <c r="C28" s="263">
        <v>3686</v>
      </c>
      <c r="D28" s="262">
        <v>2008</v>
      </c>
      <c r="E28" s="263">
        <v>325343</v>
      </c>
      <c r="F28" s="268">
        <v>2008</v>
      </c>
      <c r="G28" s="269">
        <v>3027</v>
      </c>
      <c r="H28" s="270">
        <f t="shared" si="1"/>
        <v>25</v>
      </c>
      <c r="I28" s="272"/>
      <c r="J28" s="218"/>
    </row>
    <row r="29" spans="2:10" x14ac:dyDescent="0.25">
      <c r="B29" s="262">
        <v>2009</v>
      </c>
      <c r="C29" s="263">
        <v>3729</v>
      </c>
      <c r="D29" s="262">
        <v>2009</v>
      </c>
      <c r="E29" s="263">
        <v>301922</v>
      </c>
      <c r="F29" s="268">
        <v>2009</v>
      </c>
      <c r="G29" s="269">
        <v>3037</v>
      </c>
      <c r="H29" s="270">
        <f t="shared" si="1"/>
        <v>10</v>
      </c>
      <c r="I29" s="272"/>
      <c r="J29" s="218"/>
    </row>
    <row r="30" spans="2:10" x14ac:dyDescent="0.25">
      <c r="B30" s="262">
        <v>2010</v>
      </c>
      <c r="C30" s="263">
        <v>3814</v>
      </c>
      <c r="D30" s="262">
        <v>2010</v>
      </c>
      <c r="E30" s="263">
        <v>282701</v>
      </c>
      <c r="F30" s="268">
        <v>2010</v>
      </c>
      <c r="G30" s="269">
        <v>3043</v>
      </c>
      <c r="H30" s="270">
        <f t="shared" si="1"/>
        <v>6</v>
      </c>
      <c r="I30" s="272"/>
      <c r="J30" s="218"/>
    </row>
    <row r="31" spans="2:10" x14ac:dyDescent="0.25">
      <c r="B31" s="262">
        <v>2011</v>
      </c>
      <c r="C31" s="263">
        <v>3941.8177538562518</v>
      </c>
      <c r="D31" s="262">
        <v>2011</v>
      </c>
      <c r="E31" s="263">
        <v>266699.44207417133</v>
      </c>
      <c r="F31" s="268">
        <v>2011</v>
      </c>
      <c r="G31" s="269">
        <v>3047</v>
      </c>
      <c r="H31" s="270">
        <f t="shared" si="1"/>
        <v>4</v>
      </c>
      <c r="I31" s="272"/>
      <c r="J31" s="218"/>
    </row>
    <row r="32" spans="2:10" x14ac:dyDescent="0.25">
      <c r="B32" s="262">
        <v>2012</v>
      </c>
      <c r="C32" s="263">
        <v>4050.0277940503438</v>
      </c>
      <c r="D32" s="262">
        <v>2012</v>
      </c>
      <c r="E32" s="263">
        <v>261798.82314481857</v>
      </c>
      <c r="F32" s="268">
        <v>2012</v>
      </c>
      <c r="G32" s="269">
        <v>3059</v>
      </c>
      <c r="H32" s="270">
        <f t="shared" si="1"/>
        <v>12</v>
      </c>
      <c r="I32" s="273">
        <f>COUNT(H21:H34)</f>
        <v>14</v>
      </c>
      <c r="J32" s="219"/>
    </row>
    <row r="33" spans="2:10" x14ac:dyDescent="0.25">
      <c r="B33" s="262">
        <v>2013</v>
      </c>
      <c r="C33" s="263">
        <v>4156</v>
      </c>
      <c r="D33" s="262">
        <v>2013</v>
      </c>
      <c r="E33" s="263">
        <v>254333.953640222</v>
      </c>
      <c r="F33" s="268">
        <v>2013</v>
      </c>
      <c r="G33" s="269">
        <v>3063</v>
      </c>
      <c r="H33" s="270">
        <f t="shared" si="1"/>
        <v>4</v>
      </c>
      <c r="I33" s="276">
        <f>+I34/I32</f>
        <v>19.428571428571427</v>
      </c>
      <c r="J33" s="221"/>
    </row>
    <row r="34" spans="2:10" x14ac:dyDescent="0.25">
      <c r="B34" s="262">
        <v>2014</v>
      </c>
      <c r="C34" s="263">
        <v>4334.8284000000003</v>
      </c>
      <c r="D34" s="262">
        <v>2014</v>
      </c>
      <c r="E34" s="263">
        <v>254800</v>
      </c>
      <c r="F34" s="264">
        <v>2014</v>
      </c>
      <c r="G34" s="265">
        <v>3069</v>
      </c>
      <c r="H34" s="266">
        <f t="shared" si="1"/>
        <v>6</v>
      </c>
      <c r="I34" s="275">
        <f>+G34-G20</f>
        <v>272</v>
      </c>
      <c r="J34" s="219"/>
    </row>
    <row r="35" spans="2:10" x14ac:dyDescent="0.25">
      <c r="B35" s="262">
        <v>2015</v>
      </c>
      <c r="C35" s="263">
        <v>4407</v>
      </c>
      <c r="D35" s="262">
        <v>2015</v>
      </c>
      <c r="E35" s="263">
        <v>259066</v>
      </c>
      <c r="F35" s="268">
        <v>2015</v>
      </c>
      <c r="G35" s="277">
        <v>3080</v>
      </c>
      <c r="H35" s="278">
        <f t="shared" si="1"/>
        <v>11</v>
      </c>
      <c r="I35" s="272"/>
      <c r="J35" s="218"/>
    </row>
    <row r="36" spans="2:10" x14ac:dyDescent="0.25">
      <c r="B36" s="262">
        <v>2016</v>
      </c>
      <c r="C36" s="263">
        <v>4553.1578300000001</v>
      </c>
      <c r="D36" s="262">
        <v>2016</v>
      </c>
      <c r="E36" s="263">
        <v>267361</v>
      </c>
      <c r="F36" s="268">
        <v>2016</v>
      </c>
      <c r="G36" s="472">
        <v>3093</v>
      </c>
      <c r="H36" s="278">
        <f t="shared" si="1"/>
        <v>13</v>
      </c>
      <c r="I36" s="272"/>
      <c r="J36" s="218"/>
    </row>
    <row r="37" spans="2:10" x14ac:dyDescent="0.25">
      <c r="B37" s="262">
        <v>2017</v>
      </c>
      <c r="C37" s="263">
        <v>4986.7225500000004</v>
      </c>
      <c r="D37" s="262">
        <v>2017</v>
      </c>
      <c r="E37" s="263">
        <v>281895</v>
      </c>
      <c r="F37" s="268">
        <v>2017</v>
      </c>
      <c r="G37" s="472">
        <v>3104</v>
      </c>
      <c r="H37" s="278">
        <f t="shared" si="1"/>
        <v>11</v>
      </c>
      <c r="I37" s="272"/>
      <c r="J37" s="218"/>
    </row>
    <row r="38" spans="2:10" x14ac:dyDescent="0.25">
      <c r="B38" s="262">
        <v>2018</v>
      </c>
      <c r="C38" s="263">
        <v>5206</v>
      </c>
      <c r="D38" s="262">
        <v>2018</v>
      </c>
      <c r="E38" s="263">
        <v>295300</v>
      </c>
      <c r="F38" s="268">
        <v>2018</v>
      </c>
      <c r="G38" s="472">
        <v>3114</v>
      </c>
      <c r="H38" s="278">
        <f t="shared" si="1"/>
        <v>10</v>
      </c>
      <c r="I38" s="279"/>
      <c r="J38" s="220"/>
    </row>
    <row r="39" spans="2:10" x14ac:dyDescent="0.25">
      <c r="B39" s="262">
        <v>2019</v>
      </c>
      <c r="C39" s="263">
        <v>5461.8</v>
      </c>
      <c r="D39" s="262">
        <v>2019</v>
      </c>
      <c r="E39" s="263">
        <v>320340</v>
      </c>
      <c r="F39" s="262">
        <v>2019</v>
      </c>
      <c r="G39" s="472">
        <v>3129</v>
      </c>
      <c r="H39" s="278">
        <f t="shared" si="1"/>
        <v>15</v>
      </c>
      <c r="I39" s="271"/>
      <c r="J39" s="218"/>
    </row>
    <row r="40" spans="2:10" x14ac:dyDescent="0.25">
      <c r="B40" s="146"/>
      <c r="C40" s="146"/>
      <c r="D40" s="146"/>
      <c r="E40" s="146"/>
      <c r="F40" s="262">
        <v>2020</v>
      </c>
      <c r="G40" s="277">
        <f>+G39-G38+G39</f>
        <v>3144</v>
      </c>
      <c r="H40" s="278">
        <f t="shared" si="1"/>
        <v>15</v>
      </c>
      <c r="I40" s="271"/>
      <c r="J40" s="218"/>
    </row>
    <row r="41" spans="2:10" x14ac:dyDescent="0.25">
      <c r="B41" s="146"/>
      <c r="C41" s="146"/>
      <c r="D41" s="146"/>
      <c r="E41" s="146"/>
      <c r="F41" s="262">
        <v>2021</v>
      </c>
      <c r="G41" s="277">
        <f t="shared" ref="G41:G49" si="2">+G40-G39+G40</f>
        <v>3159</v>
      </c>
      <c r="H41" s="278">
        <f t="shared" si="1"/>
        <v>15</v>
      </c>
      <c r="I41" s="271"/>
      <c r="J41" s="218"/>
    </row>
    <row r="42" spans="2:10" x14ac:dyDescent="0.25">
      <c r="B42" s="146"/>
      <c r="C42" s="146"/>
      <c r="D42" s="146"/>
      <c r="E42" s="146"/>
      <c r="F42" s="262">
        <v>2022</v>
      </c>
      <c r="G42" s="277">
        <f t="shared" si="2"/>
        <v>3174</v>
      </c>
      <c r="H42" s="278">
        <f t="shared" si="1"/>
        <v>15</v>
      </c>
      <c r="I42" s="271"/>
      <c r="J42" s="218"/>
    </row>
    <row r="43" spans="2:10" x14ac:dyDescent="0.25">
      <c r="B43" s="146"/>
      <c r="C43" s="146"/>
      <c r="D43" s="146"/>
      <c r="E43" s="146"/>
      <c r="F43" s="262">
        <v>2023</v>
      </c>
      <c r="G43" s="277">
        <f t="shared" si="2"/>
        <v>3189</v>
      </c>
      <c r="H43" s="278">
        <f t="shared" si="1"/>
        <v>15</v>
      </c>
      <c r="I43" s="271"/>
      <c r="J43" s="218"/>
    </row>
    <row r="44" spans="2:10" x14ac:dyDescent="0.25">
      <c r="B44" s="146"/>
      <c r="C44" s="146"/>
      <c r="D44" s="146"/>
      <c r="E44" s="146"/>
      <c r="F44" s="262">
        <v>2024</v>
      </c>
      <c r="G44" s="277">
        <f t="shared" si="2"/>
        <v>3204</v>
      </c>
      <c r="H44" s="278">
        <f t="shared" si="1"/>
        <v>15</v>
      </c>
      <c r="I44" s="271"/>
      <c r="J44" s="218"/>
    </row>
    <row r="45" spans="2:10" x14ac:dyDescent="0.25">
      <c r="B45" s="146"/>
      <c r="C45" s="146"/>
      <c r="D45" s="146"/>
      <c r="E45" s="146"/>
      <c r="F45" s="262">
        <v>2025</v>
      </c>
      <c r="G45" s="277">
        <f t="shared" si="2"/>
        <v>3219</v>
      </c>
      <c r="H45" s="278">
        <f t="shared" si="1"/>
        <v>15</v>
      </c>
      <c r="I45" s="271"/>
      <c r="J45" s="218"/>
    </row>
    <row r="46" spans="2:10" x14ac:dyDescent="0.25">
      <c r="B46" s="146"/>
      <c r="C46" s="146"/>
      <c r="D46" s="146"/>
      <c r="E46" s="146"/>
      <c r="F46" s="262">
        <v>2026</v>
      </c>
      <c r="G46" s="277">
        <f t="shared" si="2"/>
        <v>3234</v>
      </c>
      <c r="H46" s="278">
        <f t="shared" si="1"/>
        <v>15</v>
      </c>
      <c r="I46" s="271"/>
      <c r="J46" s="218"/>
    </row>
    <row r="47" spans="2:10" x14ac:dyDescent="0.25">
      <c r="B47" s="146"/>
      <c r="C47" s="146"/>
      <c r="D47" s="146"/>
      <c r="E47" s="146"/>
      <c r="F47" s="262">
        <v>2027</v>
      </c>
      <c r="G47" s="277">
        <f t="shared" si="2"/>
        <v>3249</v>
      </c>
      <c r="H47" s="278">
        <f t="shared" si="1"/>
        <v>15</v>
      </c>
      <c r="I47" s="273">
        <f>COUNT(H35:H49)</f>
        <v>15</v>
      </c>
      <c r="J47" s="219"/>
    </row>
    <row r="48" spans="2:10" x14ac:dyDescent="0.25">
      <c r="B48" s="146"/>
      <c r="C48" s="146"/>
      <c r="D48" s="146"/>
      <c r="E48" s="146"/>
      <c r="F48" s="262">
        <v>2028</v>
      </c>
      <c r="G48" s="277">
        <f t="shared" si="2"/>
        <v>3264</v>
      </c>
      <c r="H48" s="278">
        <f t="shared" si="1"/>
        <v>15</v>
      </c>
      <c r="I48" s="276">
        <f>+I49/I47</f>
        <v>14</v>
      </c>
      <c r="J48" s="221"/>
    </row>
    <row r="49" spans="2:10" x14ac:dyDescent="0.25">
      <c r="B49" s="146"/>
      <c r="C49" s="146"/>
      <c r="D49" s="146"/>
      <c r="E49" s="146"/>
      <c r="F49" s="264">
        <v>2029</v>
      </c>
      <c r="G49" s="280">
        <f t="shared" si="2"/>
        <v>3279</v>
      </c>
      <c r="H49" s="281">
        <f t="shared" si="1"/>
        <v>15</v>
      </c>
      <c r="I49" s="282">
        <f>+G49-G34</f>
        <v>210</v>
      </c>
      <c r="J49" s="222"/>
    </row>
    <row r="50" spans="2:10" x14ac:dyDescent="0.25">
      <c r="F50" s="201"/>
      <c r="G50" s="202"/>
      <c r="H50" s="203"/>
      <c r="I50" s="137"/>
    </row>
    <row r="55" spans="2:10" x14ac:dyDescent="0.25">
      <c r="J55" s="202"/>
    </row>
    <row r="83" spans="1:5" x14ac:dyDescent="0.25">
      <c r="A83" s="507"/>
      <c r="B83" s="508"/>
      <c r="C83" s="508"/>
      <c r="D83" s="508"/>
      <c r="E83" s="509"/>
    </row>
  </sheetData>
  <sortState ref="B6:G33">
    <sortCondition ref="B33"/>
  </sortState>
  <pageMargins left="0.2" right="0.2" top="0.75" bottom="0.5" header="0.3" footer="0.3"/>
  <pageSetup scale="65" orientation="landscape" r:id="rId1"/>
  <headerFooter>
    <oddHeader>&amp;C&amp;14Town of Carver - Historical Graph of Single Family Home (Property Type 101)</oddHeader>
    <oddFooter>&amp;LS. Pratt&amp;C&amp;A&amp;RPage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8"/>
  <sheetViews>
    <sheetView zoomScale="95" zoomScaleNormal="95" workbookViewId="0">
      <pane xSplit="1" ySplit="4" topLeftCell="B5" activePane="bottomRight" state="frozen"/>
      <selection activeCell="A212" sqref="A212:XFD219"/>
      <selection pane="topRight" activeCell="A212" sqref="A212:XFD219"/>
      <selection pane="bottomLeft" activeCell="A212" sqref="A212:XFD219"/>
      <selection pane="bottomRight" activeCell="A212" sqref="A212:XFD219"/>
    </sheetView>
  </sheetViews>
  <sheetFormatPr defaultRowHeight="15" x14ac:dyDescent="0.25"/>
  <cols>
    <col min="1" max="1" width="7.140625" customWidth="1"/>
    <col min="2" max="2" width="6.85546875" bestFit="1" customWidth="1"/>
    <col min="3" max="3" width="8" bestFit="1" customWidth="1"/>
    <col min="4" max="4" width="7.5703125" bestFit="1" customWidth="1"/>
    <col min="5" max="5" width="5.7109375" customWidth="1"/>
    <col min="6" max="6" width="6.7109375" customWidth="1"/>
    <col min="7" max="7" width="7" bestFit="1" customWidth="1"/>
    <col min="8" max="8" width="6.140625" bestFit="1" customWidth="1"/>
    <col min="9" max="9" width="6.7109375" bestFit="1" customWidth="1"/>
    <col min="10" max="10" width="6.5703125" bestFit="1" customWidth="1"/>
    <col min="11" max="11" width="8.5703125" customWidth="1"/>
    <col min="12" max="12" width="8.28515625" customWidth="1"/>
    <col min="13" max="13" width="6.42578125" bestFit="1" customWidth="1"/>
    <col min="14" max="14" width="7" bestFit="1" customWidth="1"/>
    <col min="15" max="15" width="11.42578125" bestFit="1" customWidth="1"/>
    <col min="16" max="17" width="9.140625" customWidth="1"/>
    <col min="18" max="18" width="10.28515625" customWidth="1"/>
    <col min="19" max="19" width="10.7109375" customWidth="1"/>
    <col min="20" max="20" width="8.28515625" style="13" customWidth="1"/>
  </cols>
  <sheetData>
    <row r="1" spans="1:20" x14ac:dyDescent="0.25">
      <c r="A1" s="14" t="s">
        <v>159</v>
      </c>
      <c r="B1" s="13"/>
      <c r="C1" s="13"/>
      <c r="D1" s="13"/>
      <c r="E1" s="13"/>
      <c r="F1" s="13"/>
      <c r="G1" s="13"/>
      <c r="H1" s="13"/>
      <c r="I1" s="13"/>
      <c r="J1" s="13"/>
      <c r="K1" s="13"/>
      <c r="L1" s="13"/>
      <c r="M1" s="13"/>
      <c r="N1" s="13"/>
      <c r="O1" s="13"/>
      <c r="P1" s="13"/>
      <c r="Q1" s="13"/>
      <c r="R1" s="11"/>
      <c r="S1" s="11"/>
    </row>
    <row r="2" spans="1:20" x14ac:dyDescent="0.25">
      <c r="A2" s="39" t="s">
        <v>25</v>
      </c>
      <c r="B2" s="13"/>
      <c r="C2" s="40" t="s">
        <v>8</v>
      </c>
      <c r="D2" s="13"/>
      <c r="E2" s="41" t="s">
        <v>26</v>
      </c>
      <c r="F2" s="13"/>
      <c r="G2" s="42">
        <v>52</v>
      </c>
      <c r="H2" s="2"/>
      <c r="I2" s="2" t="s">
        <v>170</v>
      </c>
      <c r="J2" s="13"/>
      <c r="K2" s="13"/>
      <c r="L2" s="13"/>
      <c r="M2" s="13"/>
      <c r="N2" s="13"/>
      <c r="O2" s="13"/>
      <c r="P2" s="13"/>
      <c r="Q2" s="13"/>
    </row>
    <row r="3" spans="1:20" x14ac:dyDescent="0.25">
      <c r="A3" s="80" t="s">
        <v>75</v>
      </c>
      <c r="B3" s="80" t="s">
        <v>76</v>
      </c>
      <c r="C3" s="80" t="s">
        <v>80</v>
      </c>
      <c r="D3" s="80" t="s">
        <v>77</v>
      </c>
      <c r="E3" s="80" t="s">
        <v>78</v>
      </c>
      <c r="F3" s="80" t="s">
        <v>79</v>
      </c>
      <c r="G3" s="80" t="s">
        <v>81</v>
      </c>
      <c r="H3" s="80" t="s">
        <v>82</v>
      </c>
      <c r="I3" s="80" t="s">
        <v>83</v>
      </c>
      <c r="J3" s="80" t="s">
        <v>84</v>
      </c>
      <c r="K3" s="80"/>
      <c r="L3" s="80" t="s">
        <v>85</v>
      </c>
      <c r="M3" s="80" t="s">
        <v>86</v>
      </c>
      <c r="N3" s="80" t="s">
        <v>119</v>
      </c>
      <c r="O3" s="80" t="s">
        <v>120</v>
      </c>
      <c r="P3" s="80" t="s">
        <v>121</v>
      </c>
      <c r="Q3" s="80" t="s">
        <v>122</v>
      </c>
      <c r="R3" s="81" t="s">
        <v>123</v>
      </c>
      <c r="S3" s="81" t="s">
        <v>124</v>
      </c>
      <c r="T3" s="81" t="s">
        <v>125</v>
      </c>
    </row>
    <row r="4" spans="1:20" ht="90" x14ac:dyDescent="0.25">
      <c r="A4" s="43" t="s">
        <v>72</v>
      </c>
      <c r="B4" s="44" t="s">
        <v>94</v>
      </c>
      <c r="C4" s="45" t="s">
        <v>96</v>
      </c>
      <c r="D4" s="45" t="s">
        <v>93</v>
      </c>
      <c r="E4" s="45" t="s">
        <v>216</v>
      </c>
      <c r="F4" s="437" t="s">
        <v>211</v>
      </c>
      <c r="G4" s="46" t="s">
        <v>212</v>
      </c>
      <c r="H4" s="46" t="s">
        <v>9</v>
      </c>
      <c r="I4" s="46" t="s">
        <v>213</v>
      </c>
      <c r="J4" s="47" t="s">
        <v>214</v>
      </c>
      <c r="K4" s="46" t="s">
        <v>217</v>
      </c>
      <c r="L4" s="46" t="s">
        <v>118</v>
      </c>
      <c r="M4" s="46" t="s">
        <v>215</v>
      </c>
      <c r="N4" s="46" t="s">
        <v>90</v>
      </c>
      <c r="O4" s="48" t="s">
        <v>92</v>
      </c>
      <c r="P4" s="49" t="s">
        <v>108</v>
      </c>
      <c r="Q4" s="50" t="s">
        <v>91</v>
      </c>
      <c r="R4" s="256" t="s">
        <v>184</v>
      </c>
      <c r="S4" s="256" t="s">
        <v>218</v>
      </c>
      <c r="T4" s="256" t="s">
        <v>158</v>
      </c>
    </row>
    <row r="5" spans="1:20" s="8" customFormat="1" x14ac:dyDescent="0.25">
      <c r="A5" s="409">
        <v>2019</v>
      </c>
      <c r="B5" s="57">
        <v>3129</v>
      </c>
      <c r="C5" s="58">
        <f>49+4</f>
        <v>53</v>
      </c>
      <c r="D5" s="58">
        <v>113</v>
      </c>
      <c r="E5" s="58">
        <v>3</v>
      </c>
      <c r="F5" s="58">
        <v>34</v>
      </c>
      <c r="G5" s="436">
        <v>327</v>
      </c>
      <c r="H5" s="58">
        <v>0</v>
      </c>
      <c r="I5" s="58">
        <v>142</v>
      </c>
      <c r="J5" s="58">
        <f>48+7</f>
        <v>55</v>
      </c>
      <c r="K5" s="436">
        <f>54+4</f>
        <v>58</v>
      </c>
      <c r="L5" s="474">
        <f>8+366+8</f>
        <v>382</v>
      </c>
      <c r="M5" s="58">
        <v>40</v>
      </c>
      <c r="N5" s="60">
        <f t="shared" ref="N5" si="0">SUM(B5:M5)</f>
        <v>4336</v>
      </c>
      <c r="O5" s="53">
        <f t="shared" ref="O5" si="1">+Q5-P5</f>
        <v>3390</v>
      </c>
      <c r="P5" s="62">
        <v>1115</v>
      </c>
      <c r="Q5" s="52">
        <f>+P5+SUM(B5:F5)+K5</f>
        <v>4505</v>
      </c>
      <c r="R5" s="438">
        <f t="shared" ref="R5:R7" si="2">+R6</f>
        <v>11629</v>
      </c>
      <c r="S5" s="77">
        <f t="shared" ref="S5" si="3">+R5/Q5</f>
        <v>2.581354051054384</v>
      </c>
      <c r="T5" s="78">
        <f t="shared" ref="T5" si="4">+P5/Q5</f>
        <v>0.24750277469478357</v>
      </c>
    </row>
    <row r="6" spans="1:20" s="8" customFormat="1" x14ac:dyDescent="0.25">
      <c r="A6" s="409">
        <v>2018</v>
      </c>
      <c r="B6" s="57">
        <v>3114</v>
      </c>
      <c r="C6" s="58">
        <f>53+4</f>
        <v>57</v>
      </c>
      <c r="D6" s="58">
        <v>111</v>
      </c>
      <c r="E6" s="58">
        <v>2</v>
      </c>
      <c r="F6" s="58">
        <v>34</v>
      </c>
      <c r="G6" s="57">
        <v>336</v>
      </c>
      <c r="H6" s="58">
        <v>0</v>
      </c>
      <c r="I6" s="58">
        <v>147</v>
      </c>
      <c r="J6" s="58">
        <f>47+4</f>
        <v>51</v>
      </c>
      <c r="K6" s="57">
        <f>51+3</f>
        <v>54</v>
      </c>
      <c r="L6" s="59">
        <f>8+375+9</f>
        <v>392</v>
      </c>
      <c r="M6" s="58">
        <f>41</f>
        <v>41</v>
      </c>
      <c r="N6" s="60">
        <f t="shared" ref="N6" si="5">SUM(B6:M6)</f>
        <v>4339</v>
      </c>
      <c r="O6" s="53">
        <f t="shared" ref="O6" si="6">+Q6-P6</f>
        <v>3372</v>
      </c>
      <c r="P6" s="62">
        <v>1115</v>
      </c>
      <c r="Q6" s="52">
        <f t="shared" ref="Q6:Q38" si="7">+P6+SUM(B6:F6)+K6</f>
        <v>4487</v>
      </c>
      <c r="R6" s="438">
        <f t="shared" si="2"/>
        <v>11629</v>
      </c>
      <c r="S6" s="77">
        <f t="shared" ref="S6" si="8">+R6/Q6</f>
        <v>2.5917093826610209</v>
      </c>
      <c r="T6" s="78">
        <f t="shared" ref="T6" si="9">+P6/Q6</f>
        <v>0.24849565411187877</v>
      </c>
    </row>
    <row r="7" spans="1:20" s="8" customFormat="1" x14ac:dyDescent="0.25">
      <c r="A7" s="16">
        <v>2017</v>
      </c>
      <c r="B7" s="57">
        <v>3104</v>
      </c>
      <c r="C7" s="58">
        <v>59</v>
      </c>
      <c r="D7" s="58">
        <v>91</v>
      </c>
      <c r="E7" s="58">
        <v>2</v>
      </c>
      <c r="F7" s="58">
        <v>34</v>
      </c>
      <c r="G7" s="57">
        <v>335</v>
      </c>
      <c r="H7" s="58">
        <v>0</v>
      </c>
      <c r="I7" s="58">
        <v>151</v>
      </c>
      <c r="J7" s="58">
        <f>47+3</f>
        <v>50</v>
      </c>
      <c r="K7" s="475">
        <f>49+3</f>
        <v>52</v>
      </c>
      <c r="L7" s="476">
        <f>8+366+9</f>
        <v>383</v>
      </c>
      <c r="M7" s="58">
        <v>43</v>
      </c>
      <c r="N7" s="60">
        <f t="shared" ref="N7" si="10">SUM(B7:M7)</f>
        <v>4304</v>
      </c>
      <c r="O7" s="53">
        <f t="shared" ref="O7" si="11">+Q7-P7</f>
        <v>3342</v>
      </c>
      <c r="P7" s="62">
        <v>1115</v>
      </c>
      <c r="Q7" s="52">
        <f t="shared" si="7"/>
        <v>4457</v>
      </c>
      <c r="R7" s="438">
        <f t="shared" si="2"/>
        <v>11629</v>
      </c>
      <c r="S7" s="77">
        <f t="shared" ref="S7" si="12">+R7/Q7</f>
        <v>2.6091541395557551</v>
      </c>
      <c r="T7" s="78">
        <f t="shared" ref="T7" si="13">+P7/Q7</f>
        <v>0.25016827462418667</v>
      </c>
    </row>
    <row r="8" spans="1:20" s="8" customFormat="1" x14ac:dyDescent="0.25">
      <c r="A8" s="16">
        <v>2016</v>
      </c>
      <c r="B8" s="57">
        <v>3093</v>
      </c>
      <c r="C8" s="58">
        <f>56+4</f>
        <v>60</v>
      </c>
      <c r="D8" s="58">
        <v>91</v>
      </c>
      <c r="E8" s="58">
        <v>2</v>
      </c>
      <c r="F8" s="59">
        <v>35</v>
      </c>
      <c r="G8" s="58">
        <v>344</v>
      </c>
      <c r="H8" s="58">
        <v>0</v>
      </c>
      <c r="I8" s="58">
        <v>148</v>
      </c>
      <c r="J8" s="58">
        <v>49</v>
      </c>
      <c r="K8" s="58">
        <v>0</v>
      </c>
      <c r="L8" s="58">
        <f>6+417+11</f>
        <v>434</v>
      </c>
      <c r="M8" s="58">
        <v>47</v>
      </c>
      <c r="N8" s="60">
        <f t="shared" ref="N8" si="14">SUM(B8:M8)</f>
        <v>4303</v>
      </c>
      <c r="O8" s="53">
        <f t="shared" ref="O8:O38" si="15">+Q8-P8</f>
        <v>3281</v>
      </c>
      <c r="P8" s="62">
        <v>1115</v>
      </c>
      <c r="Q8" s="52">
        <f t="shared" si="7"/>
        <v>4396</v>
      </c>
      <c r="R8" s="438">
        <f>+R9</f>
        <v>11629</v>
      </c>
      <c r="S8" s="77">
        <f t="shared" ref="S8" si="16">+R8/Q8</f>
        <v>2.6453594176524113</v>
      </c>
      <c r="T8" s="78">
        <f t="shared" ref="T8" si="17">+P8/Q8</f>
        <v>0.25363967242948132</v>
      </c>
    </row>
    <row r="9" spans="1:20" s="8" customFormat="1" x14ac:dyDescent="0.25">
      <c r="A9" s="16">
        <v>2015</v>
      </c>
      <c r="B9" s="57">
        <v>3080</v>
      </c>
      <c r="C9" s="58">
        <f>56+4</f>
        <v>60</v>
      </c>
      <c r="D9" s="58">
        <v>91</v>
      </c>
      <c r="E9" s="58">
        <v>2</v>
      </c>
      <c r="F9" s="59">
        <v>37</v>
      </c>
      <c r="G9" s="58">
        <v>351</v>
      </c>
      <c r="H9" s="58">
        <v>0</v>
      </c>
      <c r="I9" s="58">
        <v>148</v>
      </c>
      <c r="J9" s="58">
        <v>49</v>
      </c>
      <c r="K9" s="58">
        <v>0</v>
      </c>
      <c r="L9" s="58">
        <f>6+415+10</f>
        <v>431</v>
      </c>
      <c r="M9" s="58">
        <v>52</v>
      </c>
      <c r="N9" s="60">
        <f t="shared" ref="N9:N24" si="18">SUM(B9:M9)</f>
        <v>4301</v>
      </c>
      <c r="O9" s="53">
        <f t="shared" si="15"/>
        <v>3270</v>
      </c>
      <c r="P9" s="62">
        <v>1115</v>
      </c>
      <c r="Q9" s="52">
        <f t="shared" si="7"/>
        <v>4385</v>
      </c>
      <c r="R9" s="111">
        <v>11629</v>
      </c>
      <c r="S9" s="77">
        <f t="shared" ref="S9" si="19">+R9/Q9</f>
        <v>2.6519954389965794</v>
      </c>
      <c r="T9" s="78">
        <f t="shared" ref="T9" si="20">+P9/Q9</f>
        <v>0.25427594070695553</v>
      </c>
    </row>
    <row r="10" spans="1:20" s="8" customFormat="1" x14ac:dyDescent="0.25">
      <c r="A10" s="16">
        <v>2014</v>
      </c>
      <c r="B10" s="57">
        <v>3069</v>
      </c>
      <c r="C10" s="58">
        <f>57+4</f>
        <v>61</v>
      </c>
      <c r="D10" s="58">
        <v>91</v>
      </c>
      <c r="E10" s="58">
        <v>2</v>
      </c>
      <c r="F10" s="59">
        <v>36</v>
      </c>
      <c r="G10" s="58">
        <v>359</v>
      </c>
      <c r="H10" s="58">
        <v>0</v>
      </c>
      <c r="I10" s="58">
        <v>151</v>
      </c>
      <c r="J10" s="58">
        <v>49</v>
      </c>
      <c r="K10" s="58">
        <v>0</v>
      </c>
      <c r="L10" s="58">
        <f>7+411+10</f>
        <v>428</v>
      </c>
      <c r="M10" s="58">
        <f>4298-SUM(B10:L10)</f>
        <v>52</v>
      </c>
      <c r="N10" s="60">
        <f t="shared" ref="N10" si="21">SUM(B10:M10)</f>
        <v>4298</v>
      </c>
      <c r="O10" s="53">
        <f t="shared" ref="O10" si="22">+Q10-P10</f>
        <v>3259</v>
      </c>
      <c r="P10" s="62">
        <v>1115</v>
      </c>
      <c r="Q10" s="52">
        <f t="shared" si="7"/>
        <v>4374</v>
      </c>
      <c r="R10" s="76">
        <v>11573</v>
      </c>
      <c r="S10" s="77">
        <f t="shared" ref="S10" si="23">+R10/Q10</f>
        <v>2.64586191129401</v>
      </c>
      <c r="T10" s="78">
        <f t="shared" ref="T10" si="24">+P10/Q10</f>
        <v>0.25491540923639688</v>
      </c>
    </row>
    <row r="11" spans="1:20" s="8" customFormat="1" x14ac:dyDescent="0.25">
      <c r="A11" s="16">
        <v>2013</v>
      </c>
      <c r="B11" s="57">
        <v>3063</v>
      </c>
      <c r="C11" s="58">
        <f>55+4</f>
        <v>59</v>
      </c>
      <c r="D11" s="58">
        <v>91</v>
      </c>
      <c r="E11" s="58">
        <v>2</v>
      </c>
      <c r="F11" s="59">
        <v>37</v>
      </c>
      <c r="G11" s="58">
        <v>375</v>
      </c>
      <c r="H11" s="58">
        <v>0</v>
      </c>
      <c r="I11" s="58">
        <v>148</v>
      </c>
      <c r="J11" s="58">
        <v>48</v>
      </c>
      <c r="K11" s="58">
        <v>0</v>
      </c>
      <c r="L11" s="58">
        <f>7+406+9</f>
        <v>422</v>
      </c>
      <c r="M11" s="58">
        <f>4299-SUM(B11:L11)</f>
        <v>54</v>
      </c>
      <c r="N11" s="60">
        <f t="shared" si="18"/>
        <v>4299</v>
      </c>
      <c r="O11" s="53">
        <f t="shared" si="15"/>
        <v>3252</v>
      </c>
      <c r="P11" s="61">
        <v>1115</v>
      </c>
      <c r="Q11" s="52">
        <f t="shared" si="7"/>
        <v>4367</v>
      </c>
      <c r="R11" s="76">
        <v>11494</v>
      </c>
      <c r="S11" s="77">
        <f t="shared" ref="S11:S38" si="25">+R11/Q11</f>
        <v>2.6320128234485916</v>
      </c>
      <c r="T11" s="78">
        <f t="shared" ref="T11:T38" si="26">+P11/Q11</f>
        <v>0.25532402106709412</v>
      </c>
    </row>
    <row r="12" spans="1:20" s="8" customFormat="1" x14ac:dyDescent="0.25">
      <c r="A12" s="16">
        <v>2012</v>
      </c>
      <c r="B12" s="83">
        <v>3059</v>
      </c>
      <c r="C12" s="55">
        <f>52+4</f>
        <v>56</v>
      </c>
      <c r="D12" s="55">
        <v>91</v>
      </c>
      <c r="E12" s="55">
        <v>2</v>
      </c>
      <c r="F12" s="56">
        <v>38</v>
      </c>
      <c r="G12" s="55">
        <v>388</v>
      </c>
      <c r="H12" s="55">
        <v>0</v>
      </c>
      <c r="I12" s="55">
        <v>143</v>
      </c>
      <c r="J12" s="55">
        <v>49</v>
      </c>
      <c r="K12" s="55">
        <v>0</v>
      </c>
      <c r="L12" s="58">
        <f>7+397+9</f>
        <v>413</v>
      </c>
      <c r="M12" s="175">
        <f>470-L12</f>
        <v>57</v>
      </c>
      <c r="N12" s="60">
        <f t="shared" si="18"/>
        <v>4296</v>
      </c>
      <c r="O12" s="53">
        <f t="shared" si="15"/>
        <v>3246</v>
      </c>
      <c r="P12" s="61">
        <v>1115</v>
      </c>
      <c r="Q12" s="52">
        <f t="shared" si="7"/>
        <v>4361</v>
      </c>
      <c r="R12" s="76">
        <v>11521</v>
      </c>
      <c r="S12" s="77">
        <f t="shared" si="25"/>
        <v>2.6418252694336162</v>
      </c>
      <c r="T12" s="78">
        <f t="shared" si="26"/>
        <v>0.2556753038293969</v>
      </c>
    </row>
    <row r="13" spans="1:20" s="8" customFormat="1" x14ac:dyDescent="0.25">
      <c r="A13" s="16">
        <v>2011</v>
      </c>
      <c r="B13" s="57">
        <v>3047</v>
      </c>
      <c r="C13" s="58">
        <v>58</v>
      </c>
      <c r="D13" s="58">
        <v>91</v>
      </c>
      <c r="E13" s="58">
        <v>2</v>
      </c>
      <c r="F13" s="59">
        <v>38</v>
      </c>
      <c r="G13" s="58">
        <v>405</v>
      </c>
      <c r="H13" s="58">
        <v>0</v>
      </c>
      <c r="I13" s="58">
        <v>146</v>
      </c>
      <c r="J13" s="58">
        <v>49</v>
      </c>
      <c r="K13" s="58">
        <v>0</v>
      </c>
      <c r="L13" s="58">
        <v>414</v>
      </c>
      <c r="M13" s="58">
        <f>520-L13</f>
        <v>106</v>
      </c>
      <c r="N13" s="60">
        <f t="shared" si="18"/>
        <v>4356</v>
      </c>
      <c r="O13" s="53">
        <f t="shared" si="15"/>
        <v>3236</v>
      </c>
      <c r="P13" s="62">
        <v>1115</v>
      </c>
      <c r="Q13" s="52">
        <f t="shared" si="7"/>
        <v>4351</v>
      </c>
      <c r="R13" s="76">
        <v>11536</v>
      </c>
      <c r="S13" s="77">
        <f t="shared" si="25"/>
        <v>2.6513445185014941</v>
      </c>
      <c r="T13" s="78">
        <f t="shared" si="26"/>
        <v>0.25626292806251438</v>
      </c>
    </row>
    <row r="14" spans="1:20" s="8" customFormat="1" x14ac:dyDescent="0.25">
      <c r="A14" s="16">
        <v>2010</v>
      </c>
      <c r="B14" s="57">
        <v>3043</v>
      </c>
      <c r="C14" s="58">
        <v>59</v>
      </c>
      <c r="D14" s="58">
        <v>91</v>
      </c>
      <c r="E14" s="58">
        <v>2</v>
      </c>
      <c r="F14" s="59">
        <v>38</v>
      </c>
      <c r="G14" s="58">
        <v>417</v>
      </c>
      <c r="H14" s="58">
        <v>0</v>
      </c>
      <c r="I14" s="58">
        <v>164</v>
      </c>
      <c r="J14" s="58">
        <v>50</v>
      </c>
      <c r="K14" s="58">
        <v>0</v>
      </c>
      <c r="L14" s="58">
        <v>397</v>
      </c>
      <c r="M14" s="58">
        <f>498-L14</f>
        <v>101</v>
      </c>
      <c r="N14" s="60">
        <f t="shared" si="18"/>
        <v>4362</v>
      </c>
      <c r="O14" s="53">
        <f t="shared" si="15"/>
        <v>3233</v>
      </c>
      <c r="P14" s="61">
        <v>1115</v>
      </c>
      <c r="Q14" s="52">
        <f t="shared" si="7"/>
        <v>4348</v>
      </c>
      <c r="R14" s="343">
        <v>11509</v>
      </c>
      <c r="S14" s="77">
        <f t="shared" si="25"/>
        <v>2.6469641214351425</v>
      </c>
      <c r="T14" s="78">
        <f t="shared" si="26"/>
        <v>0.25643974241030359</v>
      </c>
    </row>
    <row r="15" spans="1:20" s="8" customFormat="1" x14ac:dyDescent="0.25">
      <c r="A15" s="16">
        <v>2009</v>
      </c>
      <c r="B15" s="57">
        <v>3037</v>
      </c>
      <c r="C15" s="58">
        <v>56</v>
      </c>
      <c r="D15" s="58">
        <v>81</v>
      </c>
      <c r="E15" s="58">
        <v>3</v>
      </c>
      <c r="F15" s="59">
        <v>37</v>
      </c>
      <c r="G15" s="58">
        <v>460</v>
      </c>
      <c r="H15" s="58">
        <v>0</v>
      </c>
      <c r="I15" s="58">
        <v>152</v>
      </c>
      <c r="J15" s="58">
        <v>50</v>
      </c>
      <c r="K15" s="58">
        <v>0</v>
      </c>
      <c r="L15" s="58">
        <v>401</v>
      </c>
      <c r="M15" s="58">
        <f>498-L15</f>
        <v>97</v>
      </c>
      <c r="N15" s="55">
        <f t="shared" si="18"/>
        <v>4374</v>
      </c>
      <c r="O15" s="53">
        <f t="shared" si="15"/>
        <v>3214</v>
      </c>
      <c r="P15" s="54">
        <v>1115</v>
      </c>
      <c r="Q15" s="52">
        <f t="shared" si="7"/>
        <v>4329</v>
      </c>
      <c r="R15" s="76">
        <v>12034</v>
      </c>
      <c r="S15" s="77">
        <f t="shared" si="25"/>
        <v>2.7798567798567797</v>
      </c>
      <c r="T15" s="78">
        <f t="shared" si="26"/>
        <v>0.25756525756525755</v>
      </c>
    </row>
    <row r="16" spans="1:20" s="8" customFormat="1" x14ac:dyDescent="0.25">
      <c r="A16" s="16">
        <v>2008</v>
      </c>
      <c r="B16" s="51">
        <v>3027</v>
      </c>
      <c r="C16" s="55">
        <v>53</v>
      </c>
      <c r="D16" s="55">
        <v>81</v>
      </c>
      <c r="E16" s="55">
        <v>3</v>
      </c>
      <c r="F16" s="59">
        <v>37</v>
      </c>
      <c r="G16" s="55">
        <v>461</v>
      </c>
      <c r="H16" s="55">
        <v>0</v>
      </c>
      <c r="I16" s="55">
        <v>148</v>
      </c>
      <c r="J16" s="55">
        <v>54</v>
      </c>
      <c r="K16" s="55">
        <v>0</v>
      </c>
      <c r="L16" s="58">
        <v>393</v>
      </c>
      <c r="M16" s="55">
        <f>492-L16</f>
        <v>99</v>
      </c>
      <c r="N16" s="55">
        <f t="shared" si="18"/>
        <v>4356</v>
      </c>
      <c r="O16" s="53">
        <f t="shared" si="15"/>
        <v>3201</v>
      </c>
      <c r="P16" s="54">
        <v>1115</v>
      </c>
      <c r="Q16" s="52">
        <f t="shared" si="7"/>
        <v>4316</v>
      </c>
      <c r="R16" s="76">
        <v>11574</v>
      </c>
      <c r="S16" s="77">
        <f t="shared" si="25"/>
        <v>2.6816496756255792</v>
      </c>
      <c r="T16" s="78">
        <f t="shared" si="26"/>
        <v>0.25834105653382761</v>
      </c>
    </row>
    <row r="17" spans="1:20" s="8" customFormat="1" x14ac:dyDescent="0.25">
      <c r="A17" s="135">
        <v>2007</v>
      </c>
      <c r="B17" s="105">
        <v>3002</v>
      </c>
      <c r="C17" s="106">
        <v>51</v>
      </c>
      <c r="D17" s="106">
        <v>33</v>
      </c>
      <c r="E17" s="106">
        <v>2</v>
      </c>
      <c r="F17" s="107">
        <v>33</v>
      </c>
      <c r="G17" s="106">
        <v>458</v>
      </c>
      <c r="H17" s="106">
        <v>0</v>
      </c>
      <c r="I17" s="106">
        <v>149</v>
      </c>
      <c r="J17" s="106">
        <v>52</v>
      </c>
      <c r="K17" s="106">
        <v>0</v>
      </c>
      <c r="L17" s="58">
        <v>394</v>
      </c>
      <c r="M17" s="106">
        <f>496-L17</f>
        <v>102</v>
      </c>
      <c r="N17" s="106">
        <f t="shared" si="18"/>
        <v>4276</v>
      </c>
      <c r="O17" s="108">
        <f t="shared" si="15"/>
        <v>3121</v>
      </c>
      <c r="P17" s="109">
        <v>1115</v>
      </c>
      <c r="Q17" s="110">
        <f t="shared" si="7"/>
        <v>4236</v>
      </c>
      <c r="R17" s="111">
        <v>11547</v>
      </c>
      <c r="S17" s="112">
        <f t="shared" si="25"/>
        <v>2.7259206798866855</v>
      </c>
      <c r="T17" s="136">
        <f t="shared" si="26"/>
        <v>0.26322001888574126</v>
      </c>
    </row>
    <row r="18" spans="1:20" s="8" customFormat="1" x14ac:dyDescent="0.25">
      <c r="A18" s="16">
        <v>2006</v>
      </c>
      <c r="B18" s="51">
        <v>2965</v>
      </c>
      <c r="C18" s="55">
        <v>57</v>
      </c>
      <c r="D18" s="55">
        <v>24</v>
      </c>
      <c r="E18" s="55">
        <v>2</v>
      </c>
      <c r="F18" s="56">
        <v>38</v>
      </c>
      <c r="G18" s="55">
        <v>482</v>
      </c>
      <c r="H18" s="55">
        <v>0</v>
      </c>
      <c r="I18" s="55">
        <v>142</v>
      </c>
      <c r="J18" s="55">
        <v>52</v>
      </c>
      <c r="K18" s="55">
        <v>0</v>
      </c>
      <c r="L18" s="58">
        <v>402</v>
      </c>
      <c r="M18" s="55">
        <f>498-L18</f>
        <v>96</v>
      </c>
      <c r="N18" s="55">
        <f t="shared" si="18"/>
        <v>4260</v>
      </c>
      <c r="O18" s="53">
        <f t="shared" si="15"/>
        <v>3086</v>
      </c>
      <c r="P18" s="54">
        <v>1115</v>
      </c>
      <c r="Q18" s="52">
        <f t="shared" si="7"/>
        <v>4201</v>
      </c>
      <c r="R18" s="76">
        <v>11578</v>
      </c>
      <c r="S18" s="77">
        <f t="shared" si="25"/>
        <v>2.756010473696739</v>
      </c>
      <c r="T18" s="78">
        <f t="shared" si="26"/>
        <v>0.26541299690549869</v>
      </c>
    </row>
    <row r="19" spans="1:20" s="8" customFormat="1" x14ac:dyDescent="0.25">
      <c r="A19" s="16">
        <v>2005</v>
      </c>
      <c r="B19" s="51">
        <v>2935</v>
      </c>
      <c r="C19" s="55">
        <v>57</v>
      </c>
      <c r="D19" s="55">
        <v>2</v>
      </c>
      <c r="E19" s="55">
        <v>2</v>
      </c>
      <c r="F19" s="56">
        <v>38</v>
      </c>
      <c r="G19" s="55">
        <v>474</v>
      </c>
      <c r="H19" s="55">
        <v>0</v>
      </c>
      <c r="I19" s="55">
        <v>140</v>
      </c>
      <c r="J19" s="55">
        <v>50</v>
      </c>
      <c r="K19" s="55">
        <v>0</v>
      </c>
      <c r="L19" s="58">
        <v>410</v>
      </c>
      <c r="M19" s="55">
        <f>507-L19</f>
        <v>97</v>
      </c>
      <c r="N19" s="55">
        <f t="shared" si="18"/>
        <v>4205</v>
      </c>
      <c r="O19" s="53">
        <f t="shared" si="15"/>
        <v>3034</v>
      </c>
      <c r="P19" s="54">
        <v>1115</v>
      </c>
      <c r="Q19" s="52">
        <f t="shared" si="7"/>
        <v>4149</v>
      </c>
      <c r="R19" s="76">
        <v>11562</v>
      </c>
      <c r="S19" s="77">
        <f t="shared" si="25"/>
        <v>2.7866955892986263</v>
      </c>
      <c r="T19" s="78">
        <f t="shared" si="26"/>
        <v>0.26873945529043142</v>
      </c>
    </row>
    <row r="20" spans="1:20" s="8" customFormat="1" x14ac:dyDescent="0.25">
      <c r="A20" s="16">
        <v>2004</v>
      </c>
      <c r="B20" s="51">
        <v>2930</v>
      </c>
      <c r="C20" s="55">
        <v>61</v>
      </c>
      <c r="D20" s="55">
        <v>2</v>
      </c>
      <c r="E20" s="55">
        <v>2</v>
      </c>
      <c r="F20" s="56">
        <v>39</v>
      </c>
      <c r="G20" s="55">
        <v>503</v>
      </c>
      <c r="H20" s="55">
        <v>0</v>
      </c>
      <c r="I20" s="55">
        <v>159</v>
      </c>
      <c r="J20" s="55">
        <v>51</v>
      </c>
      <c r="K20" s="55">
        <v>0</v>
      </c>
      <c r="L20" s="58">
        <v>417</v>
      </c>
      <c r="M20" s="55">
        <f>480-L20</f>
        <v>63</v>
      </c>
      <c r="N20" s="55">
        <f t="shared" si="18"/>
        <v>4227</v>
      </c>
      <c r="O20" s="53">
        <f t="shared" si="15"/>
        <v>3034</v>
      </c>
      <c r="P20" s="54">
        <v>1115</v>
      </c>
      <c r="Q20" s="52">
        <f t="shared" si="7"/>
        <v>4149</v>
      </c>
      <c r="R20" s="76">
        <v>11492</v>
      </c>
      <c r="S20" s="77">
        <f t="shared" si="25"/>
        <v>2.7698240539889132</v>
      </c>
      <c r="T20" s="78">
        <f t="shared" si="26"/>
        <v>0.26873945529043142</v>
      </c>
    </row>
    <row r="21" spans="1:20" s="8" customFormat="1" x14ac:dyDescent="0.25">
      <c r="A21" s="16">
        <v>2003</v>
      </c>
      <c r="B21" s="51">
        <v>2867</v>
      </c>
      <c r="C21" s="55">
        <v>62</v>
      </c>
      <c r="D21" s="55">
        <v>2</v>
      </c>
      <c r="E21" s="55">
        <v>2</v>
      </c>
      <c r="F21" s="56">
        <v>36</v>
      </c>
      <c r="G21" s="55">
        <v>505</v>
      </c>
      <c r="H21" s="55">
        <v>0</v>
      </c>
      <c r="I21" s="55">
        <v>130</v>
      </c>
      <c r="J21" s="55">
        <v>49</v>
      </c>
      <c r="K21" s="55">
        <v>0</v>
      </c>
      <c r="L21" s="58">
        <v>330</v>
      </c>
      <c r="M21" s="55">
        <f>472-L21</f>
        <v>142</v>
      </c>
      <c r="N21" s="55">
        <f t="shared" si="18"/>
        <v>4125</v>
      </c>
      <c r="O21" s="53">
        <f t="shared" si="15"/>
        <v>2969</v>
      </c>
      <c r="P21" s="54">
        <v>1115</v>
      </c>
      <c r="Q21" s="52">
        <f t="shared" si="7"/>
        <v>4084</v>
      </c>
      <c r="R21" s="76">
        <v>11536</v>
      </c>
      <c r="S21" s="77">
        <f t="shared" si="25"/>
        <v>2.8246816846229188</v>
      </c>
      <c r="T21" s="78">
        <f t="shared" si="26"/>
        <v>0.27301665034280115</v>
      </c>
    </row>
    <row r="22" spans="1:20" s="8" customFormat="1" x14ac:dyDescent="0.25">
      <c r="A22" s="16">
        <v>2002</v>
      </c>
      <c r="B22" s="51">
        <v>2851</v>
      </c>
      <c r="C22" s="55">
        <v>63</v>
      </c>
      <c r="D22" s="55">
        <v>2</v>
      </c>
      <c r="E22" s="55">
        <v>2</v>
      </c>
      <c r="F22" s="56">
        <v>34</v>
      </c>
      <c r="G22" s="55">
        <v>509</v>
      </c>
      <c r="H22" s="55">
        <v>0</v>
      </c>
      <c r="I22" s="55">
        <v>125</v>
      </c>
      <c r="J22" s="55">
        <v>45</v>
      </c>
      <c r="K22" s="55">
        <v>0</v>
      </c>
      <c r="L22" s="58">
        <v>324</v>
      </c>
      <c r="M22" s="55">
        <f>469-L22</f>
        <v>145</v>
      </c>
      <c r="N22" s="55">
        <f t="shared" si="18"/>
        <v>4100</v>
      </c>
      <c r="O22" s="53">
        <f t="shared" si="15"/>
        <v>2952</v>
      </c>
      <c r="P22" s="54">
        <v>1115</v>
      </c>
      <c r="Q22" s="52">
        <f t="shared" si="7"/>
        <v>4067</v>
      </c>
      <c r="R22" s="76">
        <v>11467</v>
      </c>
      <c r="S22" s="77">
        <f t="shared" si="25"/>
        <v>2.819522989918859</v>
      </c>
      <c r="T22" s="78">
        <f t="shared" si="26"/>
        <v>0.27415785591344971</v>
      </c>
    </row>
    <row r="23" spans="1:20" s="8" customFormat="1" x14ac:dyDescent="0.25">
      <c r="A23" s="16">
        <v>2001</v>
      </c>
      <c r="B23" s="51">
        <v>2839</v>
      </c>
      <c r="C23" s="55">
        <v>63</v>
      </c>
      <c r="D23" s="55">
        <v>2</v>
      </c>
      <c r="E23" s="55">
        <v>2</v>
      </c>
      <c r="F23" s="56">
        <v>34</v>
      </c>
      <c r="G23" s="55">
        <v>515</v>
      </c>
      <c r="H23" s="55">
        <v>0</v>
      </c>
      <c r="I23" s="55">
        <v>136</v>
      </c>
      <c r="J23" s="55">
        <v>45</v>
      </c>
      <c r="K23" s="55">
        <v>0</v>
      </c>
      <c r="L23" s="58">
        <v>397</v>
      </c>
      <c r="M23" s="55">
        <f>453-L23</f>
        <v>56</v>
      </c>
      <c r="N23" s="179">
        <f t="shared" si="18"/>
        <v>4089</v>
      </c>
      <c r="O23" s="53">
        <f t="shared" si="15"/>
        <v>2940</v>
      </c>
      <c r="P23" s="54">
        <v>1115</v>
      </c>
      <c r="Q23" s="52">
        <f t="shared" si="7"/>
        <v>4055</v>
      </c>
      <c r="R23" s="76">
        <v>11283</v>
      </c>
      <c r="S23" s="77">
        <f t="shared" si="25"/>
        <v>2.7824907521578299</v>
      </c>
      <c r="T23" s="78">
        <f t="shared" si="26"/>
        <v>0.27496917385943281</v>
      </c>
    </row>
    <row r="24" spans="1:20" s="8" customFormat="1" x14ac:dyDescent="0.25">
      <c r="A24" s="285">
        <v>2000</v>
      </c>
      <c r="B24" s="286">
        <v>2797</v>
      </c>
      <c r="C24" s="287">
        <v>61</v>
      </c>
      <c r="D24" s="287">
        <v>2</v>
      </c>
      <c r="E24" s="287">
        <v>2</v>
      </c>
      <c r="F24" s="288">
        <v>36</v>
      </c>
      <c r="G24" s="287">
        <v>543</v>
      </c>
      <c r="H24" s="287">
        <v>0</v>
      </c>
      <c r="I24" s="287">
        <v>146</v>
      </c>
      <c r="J24" s="287">
        <v>45</v>
      </c>
      <c r="K24" s="287">
        <v>0</v>
      </c>
      <c r="L24" s="289">
        <v>394</v>
      </c>
      <c r="M24" s="287">
        <f>450-L24</f>
        <v>56</v>
      </c>
      <c r="N24" s="287">
        <f t="shared" si="18"/>
        <v>4082</v>
      </c>
      <c r="O24" s="290">
        <f t="shared" si="15"/>
        <v>2898</v>
      </c>
      <c r="P24" s="291">
        <v>1115</v>
      </c>
      <c r="Q24" s="292">
        <f t="shared" si="7"/>
        <v>4013</v>
      </c>
      <c r="R24" s="293">
        <v>11163</v>
      </c>
      <c r="S24" s="294">
        <f t="shared" si="25"/>
        <v>2.7817094443060055</v>
      </c>
      <c r="T24" s="295">
        <f t="shared" si="26"/>
        <v>0.27784699725890855</v>
      </c>
    </row>
    <row r="25" spans="1:20" s="8" customFormat="1" x14ac:dyDescent="0.25">
      <c r="A25" s="16">
        <v>1999</v>
      </c>
      <c r="B25" s="51">
        <v>2728</v>
      </c>
      <c r="C25" s="55">
        <v>60</v>
      </c>
      <c r="D25" s="55">
        <v>2</v>
      </c>
      <c r="E25" s="55">
        <v>2</v>
      </c>
      <c r="F25" s="56">
        <v>33</v>
      </c>
      <c r="G25" s="55">
        <v>600</v>
      </c>
      <c r="H25" s="55">
        <v>0</v>
      </c>
      <c r="I25" s="55">
        <v>140</v>
      </c>
      <c r="J25" s="55">
        <v>45</v>
      </c>
      <c r="K25" s="55">
        <v>0</v>
      </c>
      <c r="L25" s="58">
        <v>381</v>
      </c>
      <c r="M25" s="55">
        <f>448-L25</f>
        <v>67</v>
      </c>
      <c r="N25" s="55">
        <v>4058</v>
      </c>
      <c r="O25" s="53">
        <f t="shared" si="15"/>
        <v>2825</v>
      </c>
      <c r="P25" s="54">
        <v>1115</v>
      </c>
      <c r="Q25" s="52">
        <f t="shared" si="7"/>
        <v>3940</v>
      </c>
      <c r="R25" s="76">
        <v>11881</v>
      </c>
      <c r="S25" s="77">
        <f t="shared" si="25"/>
        <v>3.0154822335025382</v>
      </c>
      <c r="T25" s="78">
        <f t="shared" si="26"/>
        <v>0.28299492385786801</v>
      </c>
    </row>
    <row r="26" spans="1:20" s="8" customFormat="1" x14ac:dyDescent="0.25">
      <c r="A26" s="16">
        <v>1998</v>
      </c>
      <c r="B26" s="51">
        <v>2705</v>
      </c>
      <c r="C26" s="55">
        <v>60</v>
      </c>
      <c r="D26" s="55">
        <v>2</v>
      </c>
      <c r="E26" s="55">
        <v>2</v>
      </c>
      <c r="F26" s="56">
        <v>34</v>
      </c>
      <c r="G26" s="55">
        <v>639</v>
      </c>
      <c r="H26" s="55">
        <v>0</v>
      </c>
      <c r="I26" s="55">
        <v>179</v>
      </c>
      <c r="J26" s="55">
        <v>45</v>
      </c>
      <c r="K26" s="55"/>
      <c r="L26" s="176"/>
      <c r="M26" s="55">
        <v>468</v>
      </c>
      <c r="N26" s="55">
        <v>4134</v>
      </c>
      <c r="O26" s="53">
        <f t="shared" si="15"/>
        <v>2803</v>
      </c>
      <c r="P26" s="54">
        <v>1115</v>
      </c>
      <c r="Q26" s="52">
        <f t="shared" si="7"/>
        <v>3918</v>
      </c>
      <c r="R26" s="76">
        <v>11647</v>
      </c>
      <c r="S26" s="77">
        <f t="shared" si="25"/>
        <v>2.9726901480347117</v>
      </c>
      <c r="T26" s="78">
        <f t="shared" si="26"/>
        <v>0.28458397141398672</v>
      </c>
    </row>
    <row r="27" spans="1:20" s="8" customFormat="1" x14ac:dyDescent="0.25">
      <c r="A27" s="16">
        <v>1997</v>
      </c>
      <c r="B27" s="51">
        <v>2675</v>
      </c>
      <c r="C27" s="55">
        <v>59</v>
      </c>
      <c r="D27" s="55">
        <v>2</v>
      </c>
      <c r="E27" s="55">
        <v>2</v>
      </c>
      <c r="F27" s="56">
        <v>33</v>
      </c>
      <c r="G27" s="55">
        <v>679</v>
      </c>
      <c r="H27" s="55">
        <v>0</v>
      </c>
      <c r="I27" s="55">
        <v>182</v>
      </c>
      <c r="J27" s="55">
        <v>45</v>
      </c>
      <c r="K27" s="55"/>
      <c r="L27" s="176"/>
      <c r="M27" s="55">
        <v>453</v>
      </c>
      <c r="N27" s="55">
        <v>4130</v>
      </c>
      <c r="O27" s="53">
        <f t="shared" si="15"/>
        <v>2771</v>
      </c>
      <c r="P27" s="54">
        <v>1115</v>
      </c>
      <c r="Q27" s="52">
        <f t="shared" si="7"/>
        <v>3886</v>
      </c>
      <c r="R27" s="76">
        <v>11434</v>
      </c>
      <c r="S27" s="77">
        <f t="shared" si="25"/>
        <v>2.9423571796191457</v>
      </c>
      <c r="T27" s="78">
        <f t="shared" si="26"/>
        <v>0.28692743180648483</v>
      </c>
    </row>
    <row r="28" spans="1:20" s="8" customFormat="1" x14ac:dyDescent="0.25">
      <c r="A28" s="16">
        <v>1996</v>
      </c>
      <c r="B28" s="51">
        <v>2641</v>
      </c>
      <c r="C28" s="55">
        <v>54</v>
      </c>
      <c r="D28" s="55">
        <v>2</v>
      </c>
      <c r="E28" s="55">
        <v>2</v>
      </c>
      <c r="F28" s="56">
        <v>30</v>
      </c>
      <c r="G28" s="55">
        <v>653</v>
      </c>
      <c r="H28" s="55">
        <v>61</v>
      </c>
      <c r="I28" s="55">
        <v>153</v>
      </c>
      <c r="J28" s="55">
        <v>38</v>
      </c>
      <c r="K28" s="55"/>
      <c r="L28" s="176"/>
      <c r="M28" s="55">
        <v>442</v>
      </c>
      <c r="N28" s="55">
        <v>4076</v>
      </c>
      <c r="O28" s="53">
        <f t="shared" si="15"/>
        <v>2729</v>
      </c>
      <c r="P28" s="54">
        <v>1115</v>
      </c>
      <c r="Q28" s="52">
        <f t="shared" si="7"/>
        <v>3844</v>
      </c>
      <c r="R28" s="76">
        <v>11289</v>
      </c>
      <c r="S28" s="77">
        <f t="shared" si="25"/>
        <v>2.9367845993756503</v>
      </c>
      <c r="T28" s="78">
        <f t="shared" si="26"/>
        <v>0.29006243496357959</v>
      </c>
    </row>
    <row r="29" spans="1:20" s="8" customFormat="1" x14ac:dyDescent="0.25">
      <c r="A29" s="16">
        <v>1995</v>
      </c>
      <c r="B29" s="51">
        <v>2590</v>
      </c>
      <c r="C29" s="55">
        <v>51</v>
      </c>
      <c r="D29" s="55">
        <v>2</v>
      </c>
      <c r="E29" s="55">
        <v>1</v>
      </c>
      <c r="F29" s="56">
        <v>29</v>
      </c>
      <c r="G29" s="55">
        <v>714</v>
      </c>
      <c r="H29" s="55">
        <v>61</v>
      </c>
      <c r="I29" s="55">
        <v>154</v>
      </c>
      <c r="J29" s="55">
        <v>38</v>
      </c>
      <c r="K29" s="55"/>
      <c r="L29" s="176"/>
      <c r="M29" s="55">
        <v>434</v>
      </c>
      <c r="N29" s="55">
        <v>4074</v>
      </c>
      <c r="O29" s="53">
        <f t="shared" si="15"/>
        <v>2673</v>
      </c>
      <c r="P29" s="54">
        <v>1115</v>
      </c>
      <c r="Q29" s="52">
        <f t="shared" si="7"/>
        <v>3788</v>
      </c>
      <c r="R29" s="76">
        <v>11142</v>
      </c>
      <c r="S29" s="77">
        <f t="shared" si="25"/>
        <v>2.9413938753959874</v>
      </c>
      <c r="T29" s="78">
        <f t="shared" si="26"/>
        <v>0.29435058078141502</v>
      </c>
    </row>
    <row r="30" spans="1:20" s="8" customFormat="1" x14ac:dyDescent="0.25">
      <c r="A30" s="18">
        <v>1994</v>
      </c>
      <c r="B30" s="82">
        <v>2562</v>
      </c>
      <c r="C30" s="63">
        <v>53</v>
      </c>
      <c r="D30" s="63">
        <v>2</v>
      </c>
      <c r="E30" s="63">
        <v>1</v>
      </c>
      <c r="F30" s="64">
        <v>29</v>
      </c>
      <c r="G30" s="63">
        <v>682</v>
      </c>
      <c r="H30" s="63">
        <v>61</v>
      </c>
      <c r="I30" s="63">
        <v>162</v>
      </c>
      <c r="J30" s="63">
        <v>37</v>
      </c>
      <c r="K30" s="63"/>
      <c r="L30" s="177"/>
      <c r="M30" s="63">
        <v>423</v>
      </c>
      <c r="N30" s="63">
        <v>4012</v>
      </c>
      <c r="O30" s="65">
        <f t="shared" si="15"/>
        <v>2647</v>
      </c>
      <c r="P30" s="85">
        <v>1115</v>
      </c>
      <c r="Q30" s="66">
        <f t="shared" si="7"/>
        <v>3762</v>
      </c>
      <c r="R30" s="84">
        <v>11184</v>
      </c>
      <c r="S30" s="75">
        <f t="shared" si="25"/>
        <v>2.9728867623604467</v>
      </c>
      <c r="T30" s="79">
        <f t="shared" si="26"/>
        <v>0.29638490164805953</v>
      </c>
    </row>
    <row r="31" spans="1:20" s="8" customFormat="1" x14ac:dyDescent="0.25">
      <c r="A31" s="1">
        <v>1993</v>
      </c>
      <c r="B31" s="51">
        <v>2539</v>
      </c>
      <c r="C31" s="55">
        <v>52</v>
      </c>
      <c r="D31" s="55">
        <v>2</v>
      </c>
      <c r="E31" s="55">
        <v>1</v>
      </c>
      <c r="F31" s="56">
        <v>30</v>
      </c>
      <c r="G31" s="55">
        <v>713</v>
      </c>
      <c r="H31" s="55">
        <v>62</v>
      </c>
      <c r="I31" s="55">
        <v>151</v>
      </c>
      <c r="J31" s="55">
        <v>38</v>
      </c>
      <c r="K31" s="55"/>
      <c r="L31" s="176"/>
      <c r="M31" s="55">
        <v>409</v>
      </c>
      <c r="N31" s="55">
        <v>3967</v>
      </c>
      <c r="O31" s="53">
        <f t="shared" si="15"/>
        <v>2624</v>
      </c>
      <c r="P31" s="54">
        <v>1115</v>
      </c>
      <c r="Q31" s="52">
        <f t="shared" si="7"/>
        <v>3739</v>
      </c>
      <c r="R31" s="76">
        <v>11143</v>
      </c>
      <c r="S31" s="77">
        <f t="shared" si="25"/>
        <v>2.9802086119283229</v>
      </c>
      <c r="T31" s="74">
        <f t="shared" si="26"/>
        <v>0.29820807702594276</v>
      </c>
    </row>
    <row r="32" spans="1:20" s="8" customFormat="1" x14ac:dyDescent="0.25">
      <c r="A32" s="1">
        <v>1992</v>
      </c>
      <c r="B32" s="51">
        <v>2466</v>
      </c>
      <c r="C32" s="55">
        <v>65</v>
      </c>
      <c r="D32" s="55">
        <v>2</v>
      </c>
      <c r="E32" s="55">
        <v>1</v>
      </c>
      <c r="F32" s="56">
        <v>11</v>
      </c>
      <c r="G32" s="55">
        <v>742</v>
      </c>
      <c r="H32" s="55">
        <v>62</v>
      </c>
      <c r="I32" s="55">
        <v>147</v>
      </c>
      <c r="J32" s="55">
        <v>38</v>
      </c>
      <c r="K32" s="55"/>
      <c r="L32" s="176"/>
      <c r="M32" s="55">
        <v>396</v>
      </c>
      <c r="N32" s="55">
        <v>3930</v>
      </c>
      <c r="O32" s="53">
        <f t="shared" si="15"/>
        <v>2545</v>
      </c>
      <c r="P32" s="54">
        <f>279+522+186+64+64</f>
        <v>1115</v>
      </c>
      <c r="Q32" s="52">
        <f t="shared" si="7"/>
        <v>3660</v>
      </c>
      <c r="R32" s="76">
        <v>10907</v>
      </c>
      <c r="S32" s="77">
        <f t="shared" si="25"/>
        <v>2.9800546448087433</v>
      </c>
      <c r="T32" s="74">
        <f t="shared" si="26"/>
        <v>0.3046448087431694</v>
      </c>
    </row>
    <row r="33" spans="1:20" s="8" customFormat="1" x14ac:dyDescent="0.25">
      <c r="A33" s="1">
        <v>1991</v>
      </c>
      <c r="B33" s="51">
        <v>2452</v>
      </c>
      <c r="C33" s="55">
        <v>65</v>
      </c>
      <c r="D33" s="55">
        <v>2</v>
      </c>
      <c r="E33" s="55">
        <v>1</v>
      </c>
      <c r="F33" s="56">
        <v>11</v>
      </c>
      <c r="G33" s="55">
        <v>768</v>
      </c>
      <c r="H33" s="55">
        <v>65</v>
      </c>
      <c r="I33" s="55">
        <v>161</v>
      </c>
      <c r="J33" s="55">
        <v>49</v>
      </c>
      <c r="K33" s="55"/>
      <c r="L33" s="176"/>
      <c r="M33" s="55">
        <v>382</v>
      </c>
      <c r="N33" s="55">
        <v>3956</v>
      </c>
      <c r="O33" s="53">
        <f t="shared" si="15"/>
        <v>2531</v>
      </c>
      <c r="P33" s="54">
        <f>279+522+186+64</f>
        <v>1051</v>
      </c>
      <c r="Q33" s="52">
        <f t="shared" si="7"/>
        <v>3582</v>
      </c>
      <c r="R33" s="76">
        <v>10777</v>
      </c>
      <c r="S33" s="77">
        <f t="shared" si="25"/>
        <v>3.0086543830262422</v>
      </c>
      <c r="T33" s="74">
        <f t="shared" si="26"/>
        <v>0.2934115019542155</v>
      </c>
    </row>
    <row r="34" spans="1:20" s="8" customFormat="1" x14ac:dyDescent="0.25">
      <c r="A34" s="1">
        <v>1990</v>
      </c>
      <c r="B34" s="51">
        <v>2386</v>
      </c>
      <c r="C34" s="55">
        <v>55</v>
      </c>
      <c r="D34" s="55">
        <v>0</v>
      </c>
      <c r="E34" s="55">
        <v>2</v>
      </c>
      <c r="F34" s="56">
        <v>21</v>
      </c>
      <c r="G34" s="55">
        <v>765</v>
      </c>
      <c r="H34" s="55">
        <v>171</v>
      </c>
      <c r="I34" s="55">
        <v>148</v>
      </c>
      <c r="J34" s="55">
        <v>30</v>
      </c>
      <c r="K34" s="55"/>
      <c r="L34" s="176"/>
      <c r="M34" s="55">
        <v>338</v>
      </c>
      <c r="N34" s="55">
        <v>3916</v>
      </c>
      <c r="O34" s="53">
        <f t="shared" si="15"/>
        <v>2464</v>
      </c>
      <c r="P34" s="54">
        <f>279+522+186+64</f>
        <v>1051</v>
      </c>
      <c r="Q34" s="52">
        <f t="shared" si="7"/>
        <v>3515</v>
      </c>
      <c r="R34" s="104">
        <v>10590</v>
      </c>
      <c r="S34" s="77">
        <f t="shared" si="25"/>
        <v>3.0128022759601709</v>
      </c>
      <c r="T34" s="74">
        <f t="shared" si="26"/>
        <v>0.29900426742532005</v>
      </c>
    </row>
    <row r="35" spans="1:20" s="8" customFormat="1" x14ac:dyDescent="0.25">
      <c r="A35" s="1">
        <v>1989</v>
      </c>
      <c r="B35" s="51">
        <v>2357</v>
      </c>
      <c r="C35" s="55">
        <v>48</v>
      </c>
      <c r="D35" s="55">
        <v>0</v>
      </c>
      <c r="E35" s="55">
        <v>2</v>
      </c>
      <c r="F35" s="56">
        <v>21</v>
      </c>
      <c r="G35" s="55">
        <v>754</v>
      </c>
      <c r="H35" s="55">
        <v>203</v>
      </c>
      <c r="I35" s="55">
        <v>83</v>
      </c>
      <c r="J35" s="55">
        <v>29</v>
      </c>
      <c r="K35" s="55"/>
      <c r="L35" s="176"/>
      <c r="M35" s="55">
        <v>344</v>
      </c>
      <c r="N35" s="55">
        <v>3841</v>
      </c>
      <c r="O35" s="53">
        <f t="shared" si="15"/>
        <v>2428</v>
      </c>
      <c r="P35" s="54">
        <f>279+522+186+64</f>
        <v>1051</v>
      </c>
      <c r="Q35" s="52">
        <f t="shared" si="7"/>
        <v>3479</v>
      </c>
      <c r="R35" s="76">
        <v>10574.961749999997</v>
      </c>
      <c r="S35" s="77">
        <f t="shared" si="25"/>
        <v>3.0396555763150319</v>
      </c>
      <c r="T35" s="74">
        <f t="shared" si="26"/>
        <v>0.30209830411037653</v>
      </c>
    </row>
    <row r="36" spans="1:20" s="9" customFormat="1" x14ac:dyDescent="0.25">
      <c r="A36" s="90">
        <v>1988</v>
      </c>
      <c r="B36" s="105">
        <v>2316</v>
      </c>
      <c r="C36" s="106">
        <v>64</v>
      </c>
      <c r="D36" s="106">
        <v>0</v>
      </c>
      <c r="E36" s="106">
        <v>2</v>
      </c>
      <c r="F36" s="107">
        <v>21</v>
      </c>
      <c r="G36" s="106">
        <v>705</v>
      </c>
      <c r="H36" s="106">
        <v>211</v>
      </c>
      <c r="I36" s="106">
        <v>140</v>
      </c>
      <c r="J36" s="106">
        <v>29</v>
      </c>
      <c r="K36" s="106"/>
      <c r="L36" s="178"/>
      <c r="M36" s="106">
        <v>283</v>
      </c>
      <c r="N36" s="106">
        <v>3771</v>
      </c>
      <c r="O36" s="108">
        <f t="shared" si="15"/>
        <v>2403</v>
      </c>
      <c r="P36" s="109">
        <f>279+522+186</f>
        <v>987</v>
      </c>
      <c r="Q36" s="110">
        <f t="shared" si="7"/>
        <v>3390</v>
      </c>
      <c r="R36" s="111">
        <v>10522.35</v>
      </c>
      <c r="S36" s="112">
        <f t="shared" si="25"/>
        <v>3.1039380530973451</v>
      </c>
      <c r="T36" s="113">
        <f t="shared" si="26"/>
        <v>0.29115044247787608</v>
      </c>
    </row>
    <row r="37" spans="1:20" x14ac:dyDescent="0.25">
      <c r="A37" s="1">
        <v>1987</v>
      </c>
      <c r="B37" s="51">
        <v>2231</v>
      </c>
      <c r="C37" s="55">
        <v>40</v>
      </c>
      <c r="D37" s="55">
        <v>0</v>
      </c>
      <c r="E37" s="55">
        <v>2</v>
      </c>
      <c r="F37" s="56">
        <v>15</v>
      </c>
      <c r="G37" s="55">
        <v>673</v>
      </c>
      <c r="H37" s="55">
        <v>187</v>
      </c>
      <c r="I37" s="55">
        <v>124</v>
      </c>
      <c r="J37" s="55">
        <v>29</v>
      </c>
      <c r="K37" s="55"/>
      <c r="L37" s="176"/>
      <c r="M37" s="55">
        <v>405</v>
      </c>
      <c r="N37" s="55">
        <v>3706</v>
      </c>
      <c r="O37" s="53">
        <f t="shared" si="15"/>
        <v>2288</v>
      </c>
      <c r="P37" s="54">
        <f>279+522+186</f>
        <v>987</v>
      </c>
      <c r="Q37" s="52">
        <f t="shared" si="7"/>
        <v>3275</v>
      </c>
      <c r="R37" s="76">
        <v>10470</v>
      </c>
      <c r="S37" s="77">
        <f t="shared" si="25"/>
        <v>3.1969465648854962</v>
      </c>
      <c r="T37" s="74">
        <f t="shared" si="26"/>
        <v>0.30137404580152671</v>
      </c>
    </row>
    <row r="38" spans="1:20" s="9" customFormat="1" x14ac:dyDescent="0.25">
      <c r="A38" s="1">
        <v>1986</v>
      </c>
      <c r="B38" s="51">
        <v>2119</v>
      </c>
      <c r="C38" s="55">
        <v>42</v>
      </c>
      <c r="D38" s="55">
        <v>0</v>
      </c>
      <c r="E38" s="55">
        <v>2</v>
      </c>
      <c r="F38" s="56">
        <v>14</v>
      </c>
      <c r="G38" s="55">
        <v>781</v>
      </c>
      <c r="H38" s="55">
        <v>190</v>
      </c>
      <c r="I38" s="55">
        <v>119</v>
      </c>
      <c r="J38" s="55">
        <v>28</v>
      </c>
      <c r="K38" s="55"/>
      <c r="L38" s="176"/>
      <c r="M38" s="55">
        <v>377</v>
      </c>
      <c r="N38" s="55">
        <v>3672</v>
      </c>
      <c r="O38" s="53">
        <f t="shared" si="15"/>
        <v>2177</v>
      </c>
      <c r="P38" s="54">
        <f>279+522+186</f>
        <v>987</v>
      </c>
      <c r="Q38" s="52">
        <f t="shared" si="7"/>
        <v>3164</v>
      </c>
      <c r="R38" s="76">
        <v>10285.296537600003</v>
      </c>
      <c r="S38" s="77">
        <f t="shared" si="25"/>
        <v>3.2507258336283194</v>
      </c>
      <c r="T38" s="74">
        <f t="shared" si="26"/>
        <v>0.31194690265486724</v>
      </c>
    </row>
    <row r="39" spans="1:20" ht="60" customHeight="1" x14ac:dyDescent="0.25">
      <c r="A39" s="535" t="s">
        <v>185</v>
      </c>
      <c r="B39" s="536"/>
      <c r="C39" s="536"/>
      <c r="D39" s="536"/>
      <c r="E39" s="536"/>
      <c r="F39" s="536"/>
      <c r="G39" s="536"/>
      <c r="H39" s="536"/>
      <c r="I39" s="536"/>
      <c r="J39" s="536"/>
      <c r="K39" s="536"/>
      <c r="L39" s="536"/>
      <c r="M39" s="536"/>
      <c r="N39" s="536"/>
      <c r="O39" s="536"/>
      <c r="P39" s="536"/>
      <c r="Q39" s="536"/>
      <c r="R39" s="536"/>
      <c r="S39" s="536"/>
      <c r="T39" s="537"/>
    </row>
    <row r="41" spans="1:20" x14ac:dyDescent="0.25">
      <c r="D41" s="138"/>
      <c r="G41" s="139"/>
    </row>
    <row r="42" spans="1:20" ht="31.5" x14ac:dyDescent="0.5">
      <c r="A42" s="152"/>
      <c r="B42" s="542" t="s">
        <v>102</v>
      </c>
      <c r="C42" s="542"/>
      <c r="D42" s="542"/>
      <c r="E42" s="542"/>
      <c r="F42" s="542"/>
      <c r="G42" s="547" t="s">
        <v>100</v>
      </c>
      <c r="H42" s="547"/>
      <c r="I42" s="547"/>
      <c r="J42" s="547"/>
      <c r="K42" s="547"/>
      <c r="L42" s="547"/>
      <c r="M42" s="547"/>
      <c r="N42" s="547"/>
      <c r="O42" s="547"/>
      <c r="P42" s="547"/>
      <c r="Q42" s="547"/>
      <c r="R42" s="547"/>
      <c r="S42" s="547"/>
      <c r="T42" s="547"/>
    </row>
    <row r="43" spans="1:20" ht="23.25" x14ac:dyDescent="0.35">
      <c r="C43" s="13"/>
      <c r="D43" s="13"/>
      <c r="E43" s="13"/>
      <c r="F43" s="115"/>
      <c r="G43" s="116"/>
      <c r="H43" s="114"/>
      <c r="I43" s="114"/>
      <c r="J43" s="114"/>
      <c r="K43" s="114"/>
      <c r="L43" s="114"/>
      <c r="M43" s="13"/>
      <c r="N43" s="13"/>
      <c r="O43" s="13"/>
      <c r="P43" s="13"/>
      <c r="Q43" s="13"/>
      <c r="R43" s="13"/>
      <c r="S43" s="13"/>
    </row>
    <row r="44" spans="1:20" x14ac:dyDescent="0.25">
      <c r="C44" s="40"/>
      <c r="D44" s="40"/>
      <c r="E44" s="40"/>
      <c r="F44" s="40"/>
      <c r="G44" s="40"/>
      <c r="H44" s="40"/>
      <c r="O44" s="40"/>
      <c r="P44" s="40"/>
      <c r="Q44" s="40"/>
      <c r="R44" s="40"/>
      <c r="S44" s="40"/>
    </row>
    <row r="45" spans="1:20" ht="29.25" customHeight="1" x14ac:dyDescent="0.25">
      <c r="C45" s="40"/>
      <c r="D45" s="40"/>
      <c r="E45" s="40"/>
      <c r="F45" s="40"/>
      <c r="G45" s="543">
        <v>2010</v>
      </c>
      <c r="H45" s="544"/>
      <c r="I45" s="538" t="s">
        <v>97</v>
      </c>
      <c r="J45" s="538"/>
      <c r="K45" s="468"/>
      <c r="L45" s="164"/>
      <c r="M45" s="540">
        <f>+Q67</f>
        <v>11509</v>
      </c>
      <c r="N45" s="540"/>
      <c r="O45" s="297">
        <f t="shared" ref="O45:O52" si="27">+M45/M46-1</f>
        <v>3.0995252172355103E-2</v>
      </c>
      <c r="P45" s="40"/>
      <c r="Q45" s="40"/>
      <c r="R45" s="40"/>
      <c r="S45" s="40"/>
    </row>
    <row r="46" spans="1:20" ht="29.25" customHeight="1" x14ac:dyDescent="0.25">
      <c r="C46" s="40"/>
      <c r="D46" s="40"/>
      <c r="E46" s="40"/>
      <c r="F46" s="40"/>
      <c r="G46" s="545">
        <f>+G45-10</f>
        <v>2000</v>
      </c>
      <c r="H46" s="546"/>
      <c r="I46" s="539" t="s">
        <v>97</v>
      </c>
      <c r="J46" s="539"/>
      <c r="K46" s="469"/>
      <c r="L46" s="161"/>
      <c r="M46" s="541">
        <f>+M67</f>
        <v>11163</v>
      </c>
      <c r="N46" s="541"/>
      <c r="O46" s="298">
        <f t="shared" si="27"/>
        <v>5.4107648725212565E-2</v>
      </c>
      <c r="P46" s="40"/>
      <c r="Q46" s="40"/>
      <c r="R46" s="40"/>
      <c r="S46" s="40"/>
    </row>
    <row r="47" spans="1:20" ht="29.25" customHeight="1" x14ac:dyDescent="0.25">
      <c r="C47" s="40"/>
      <c r="D47" s="40"/>
      <c r="E47" s="40"/>
      <c r="F47" s="40"/>
      <c r="G47" s="545">
        <f t="shared" ref="G47:G53" si="28">+G46-10</f>
        <v>1990</v>
      </c>
      <c r="H47" s="546"/>
      <c r="I47" s="539" t="s">
        <v>97</v>
      </c>
      <c r="J47" s="539"/>
      <c r="K47" s="469"/>
      <c r="L47" s="161"/>
      <c r="M47" s="541">
        <f>+I67</f>
        <v>10590</v>
      </c>
      <c r="N47" s="541"/>
      <c r="O47" s="298">
        <f t="shared" si="27"/>
        <v>0.51545506582713219</v>
      </c>
      <c r="P47" s="40"/>
      <c r="Q47" s="40"/>
      <c r="R47" s="40"/>
      <c r="S47" s="40"/>
    </row>
    <row r="48" spans="1:20" ht="29.25" customHeight="1" x14ac:dyDescent="0.25">
      <c r="C48" s="40"/>
      <c r="D48" s="40"/>
      <c r="E48" s="40"/>
      <c r="F48" s="40"/>
      <c r="G48" s="545">
        <f t="shared" si="28"/>
        <v>1980</v>
      </c>
      <c r="H48" s="546"/>
      <c r="I48" s="539" t="s">
        <v>97</v>
      </c>
      <c r="J48" s="539"/>
      <c r="K48" s="469"/>
      <c r="L48" s="161"/>
      <c r="M48" s="541">
        <f>+E67</f>
        <v>6988</v>
      </c>
      <c r="N48" s="541"/>
      <c r="O48" s="298">
        <f t="shared" si="27"/>
        <v>1.8876033057851238</v>
      </c>
      <c r="P48" s="40"/>
      <c r="Q48" s="40"/>
      <c r="R48" s="40"/>
      <c r="S48" s="40"/>
    </row>
    <row r="49" spans="3:19" ht="29.25" customHeight="1" x14ac:dyDescent="0.25">
      <c r="C49" s="40"/>
      <c r="D49" s="40"/>
      <c r="E49" s="40"/>
      <c r="F49" s="40"/>
      <c r="G49" s="545">
        <f t="shared" si="28"/>
        <v>1970</v>
      </c>
      <c r="H49" s="546"/>
      <c r="I49" s="539" t="s">
        <v>97</v>
      </c>
      <c r="J49" s="539"/>
      <c r="K49" s="469"/>
      <c r="L49" s="161"/>
      <c r="M49" s="541">
        <f>+M66</f>
        <v>2420</v>
      </c>
      <c r="N49" s="541"/>
      <c r="O49" s="298">
        <f t="shared" si="27"/>
        <v>0.24166239096972797</v>
      </c>
      <c r="P49" s="40"/>
      <c r="Q49" s="40"/>
      <c r="R49" s="40"/>
      <c r="S49" s="40"/>
    </row>
    <row r="50" spans="3:19" ht="29.25" customHeight="1" x14ac:dyDescent="0.25">
      <c r="C50" s="13"/>
      <c r="D50" s="13"/>
      <c r="E50" s="13"/>
      <c r="F50" s="13"/>
      <c r="G50" s="545">
        <f t="shared" si="28"/>
        <v>1960</v>
      </c>
      <c r="H50" s="546"/>
      <c r="I50" s="539" t="s">
        <v>97</v>
      </c>
      <c r="J50" s="539"/>
      <c r="K50" s="469"/>
      <c r="L50" s="161"/>
      <c r="M50" s="541">
        <f>+E66</f>
        <v>1949</v>
      </c>
      <c r="N50" s="541"/>
      <c r="O50" s="298">
        <f t="shared" si="27"/>
        <v>0.27385620915032671</v>
      </c>
      <c r="P50" s="13"/>
      <c r="Q50" s="13"/>
      <c r="R50" s="13"/>
      <c r="S50" s="13"/>
    </row>
    <row r="51" spans="3:19" ht="29.25" customHeight="1" x14ac:dyDescent="0.25">
      <c r="C51" s="13"/>
      <c r="D51" s="13"/>
      <c r="E51" s="13"/>
      <c r="F51" s="13"/>
      <c r="G51" s="545">
        <f t="shared" si="28"/>
        <v>1950</v>
      </c>
      <c r="H51" s="546"/>
      <c r="I51" s="539" t="s">
        <v>97</v>
      </c>
      <c r="J51" s="539"/>
      <c r="K51" s="469"/>
      <c r="L51" s="161"/>
      <c r="M51" s="541">
        <f>+M65</f>
        <v>1530</v>
      </c>
      <c r="N51" s="541"/>
      <c r="O51" s="298">
        <f t="shared" si="27"/>
        <v>4.1524846834581242E-2</v>
      </c>
      <c r="P51" s="13"/>
      <c r="Q51" s="13"/>
      <c r="R51" s="13"/>
      <c r="S51" s="13"/>
    </row>
    <row r="52" spans="3:19" ht="29.25" customHeight="1" x14ac:dyDescent="0.25">
      <c r="G52" s="545">
        <f t="shared" si="28"/>
        <v>1940</v>
      </c>
      <c r="H52" s="546"/>
      <c r="I52" s="539" t="s">
        <v>97</v>
      </c>
      <c r="J52" s="539"/>
      <c r="K52" s="469"/>
      <c r="L52" s="161"/>
      <c r="M52" s="555">
        <f>+E65</f>
        <v>1469</v>
      </c>
      <c r="N52" s="555"/>
      <c r="O52" s="298">
        <f t="shared" si="27"/>
        <v>6.3721940622737172E-2</v>
      </c>
    </row>
    <row r="53" spans="3:19" ht="29.25" customHeight="1" x14ac:dyDescent="0.25">
      <c r="G53" s="551">
        <f t="shared" si="28"/>
        <v>1930</v>
      </c>
      <c r="H53" s="552"/>
      <c r="I53" s="553" t="s">
        <v>97</v>
      </c>
      <c r="J53" s="553"/>
      <c r="K53" s="471"/>
      <c r="L53" s="163"/>
      <c r="M53" s="556">
        <f>+M64</f>
        <v>1381</v>
      </c>
      <c r="N53" s="556"/>
      <c r="O53" s="299"/>
    </row>
    <row r="54" spans="3:19" ht="29.25" customHeight="1" x14ac:dyDescent="0.25">
      <c r="G54" s="153"/>
      <c r="H54" s="153"/>
      <c r="I54" s="154"/>
      <c r="J54" s="154"/>
      <c r="K54" s="469"/>
      <c r="L54" s="161"/>
      <c r="M54" s="154"/>
      <c r="N54" s="154"/>
      <c r="O54" s="154"/>
      <c r="P54" s="154"/>
      <c r="Q54" s="154"/>
      <c r="R54" s="154"/>
      <c r="S54" s="154"/>
    </row>
    <row r="55" spans="3:19" ht="29.25" customHeight="1" x14ac:dyDescent="0.25">
      <c r="G55" s="548">
        <f>+C59</f>
        <v>1790</v>
      </c>
      <c r="H55" s="549"/>
      <c r="I55" s="550" t="s">
        <v>97</v>
      </c>
      <c r="J55" s="550"/>
      <c r="K55" s="470"/>
      <c r="L55" s="162"/>
      <c r="M55" s="554">
        <f>+E59</f>
        <v>847</v>
      </c>
      <c r="N55" s="554"/>
      <c r="O55" s="155"/>
      <c r="P55" s="154"/>
      <c r="Q55" s="154"/>
      <c r="R55" s="154"/>
      <c r="S55" s="154"/>
    </row>
    <row r="59" spans="3:19" x14ac:dyDescent="0.25">
      <c r="C59" s="510">
        <v>1790</v>
      </c>
      <c r="D59" s="117" t="s">
        <v>97</v>
      </c>
      <c r="E59" s="511">
        <v>847</v>
      </c>
      <c r="F59" s="512" t="s">
        <v>98</v>
      </c>
      <c r="G59" s="510">
        <v>1800</v>
      </c>
      <c r="H59" s="117" t="s">
        <v>97</v>
      </c>
      <c r="I59" s="511">
        <v>863</v>
      </c>
      <c r="J59" s="512" t="s">
        <v>98</v>
      </c>
      <c r="K59" s="510">
        <v>1810</v>
      </c>
      <c r="L59" s="117" t="s">
        <v>97</v>
      </c>
      <c r="M59" s="511">
        <v>858</v>
      </c>
      <c r="N59" s="10"/>
      <c r="O59" s="510">
        <v>1820</v>
      </c>
      <c r="P59" s="117" t="s">
        <v>97</v>
      </c>
      <c r="Q59" s="511">
        <v>839</v>
      </c>
    </row>
    <row r="60" spans="3:19" x14ac:dyDescent="0.25">
      <c r="C60" s="513">
        <v>1830</v>
      </c>
      <c r="D60" s="118" t="s">
        <v>97</v>
      </c>
      <c r="E60" s="514">
        <v>970</v>
      </c>
      <c r="F60" s="512" t="s">
        <v>98</v>
      </c>
      <c r="G60" s="513">
        <v>1840</v>
      </c>
      <c r="H60" s="118" t="s">
        <v>97</v>
      </c>
      <c r="I60" s="514">
        <v>995</v>
      </c>
      <c r="J60" s="512" t="s">
        <v>98</v>
      </c>
      <c r="K60" s="513">
        <v>1850</v>
      </c>
      <c r="L60" s="118" t="s">
        <v>97</v>
      </c>
      <c r="M60" s="515">
        <v>1186</v>
      </c>
      <c r="N60" s="10"/>
      <c r="O60" s="513">
        <v>1855</v>
      </c>
      <c r="P60" s="118" t="s">
        <v>99</v>
      </c>
      <c r="Q60" s="515">
        <v>1205</v>
      </c>
    </row>
    <row r="61" spans="3:19" x14ac:dyDescent="0.25">
      <c r="C61" s="513">
        <v>1860</v>
      </c>
      <c r="D61" s="118" t="s">
        <v>97</v>
      </c>
      <c r="E61" s="515">
        <v>1186</v>
      </c>
      <c r="F61" s="512" t="s">
        <v>98</v>
      </c>
      <c r="G61" s="513">
        <v>1865</v>
      </c>
      <c r="H61" s="118" t="s">
        <v>99</v>
      </c>
      <c r="I61" s="515">
        <v>1059</v>
      </c>
      <c r="J61" s="512" t="s">
        <v>98</v>
      </c>
      <c r="K61" s="513">
        <v>1870</v>
      </c>
      <c r="L61" s="118" t="s">
        <v>97</v>
      </c>
      <c r="M61" s="515">
        <v>1092</v>
      </c>
      <c r="N61" s="10"/>
      <c r="O61" s="513">
        <v>1875</v>
      </c>
      <c r="P61" s="118" t="s">
        <v>99</v>
      </c>
      <c r="Q61" s="515">
        <v>1127</v>
      </c>
    </row>
    <row r="62" spans="3:19" x14ac:dyDescent="0.25">
      <c r="C62" s="513">
        <v>1880</v>
      </c>
      <c r="D62" s="118" t="s">
        <v>97</v>
      </c>
      <c r="E62" s="515">
        <v>1039</v>
      </c>
      <c r="F62" s="512" t="s">
        <v>98</v>
      </c>
      <c r="G62" s="513">
        <v>1885</v>
      </c>
      <c r="H62" s="118" t="s">
        <v>99</v>
      </c>
      <c r="I62" s="514">
        <v>1091</v>
      </c>
      <c r="J62" s="512" t="s">
        <v>98</v>
      </c>
      <c r="K62" s="513">
        <v>1890</v>
      </c>
      <c r="L62" s="118" t="s">
        <v>97</v>
      </c>
      <c r="M62" s="514">
        <v>994</v>
      </c>
      <c r="N62" s="10"/>
      <c r="O62" s="513">
        <v>1895</v>
      </c>
      <c r="P62" s="118" t="s">
        <v>99</v>
      </c>
      <c r="Q62" s="515">
        <v>1016</v>
      </c>
    </row>
    <row r="63" spans="3:19" x14ac:dyDescent="0.25">
      <c r="C63" s="513">
        <v>1900</v>
      </c>
      <c r="D63" s="118" t="s">
        <v>97</v>
      </c>
      <c r="E63" s="515">
        <v>1104</v>
      </c>
      <c r="F63" s="512" t="s">
        <v>98</v>
      </c>
      <c r="G63" s="513">
        <v>1905</v>
      </c>
      <c r="H63" s="118" t="s">
        <v>99</v>
      </c>
      <c r="I63" s="515">
        <v>1410</v>
      </c>
      <c r="J63" s="512" t="s">
        <v>98</v>
      </c>
      <c r="K63" s="513">
        <v>1910</v>
      </c>
      <c r="L63" s="118" t="s">
        <v>97</v>
      </c>
      <c r="M63" s="515">
        <v>1663</v>
      </c>
      <c r="N63" s="10"/>
      <c r="O63" s="513">
        <v>1915</v>
      </c>
      <c r="P63" s="118" t="s">
        <v>99</v>
      </c>
      <c r="Q63" s="515">
        <v>1701</v>
      </c>
    </row>
    <row r="64" spans="3:19" x14ac:dyDescent="0.25">
      <c r="C64" s="513">
        <v>1920</v>
      </c>
      <c r="D64" s="118" t="s">
        <v>97</v>
      </c>
      <c r="E64" s="514">
        <v>891</v>
      </c>
      <c r="F64" s="512" t="s">
        <v>98</v>
      </c>
      <c r="G64" s="513">
        <v>1925</v>
      </c>
      <c r="H64" s="118" t="s">
        <v>99</v>
      </c>
      <c r="I64" s="515">
        <v>1306</v>
      </c>
      <c r="J64" s="512" t="s">
        <v>98</v>
      </c>
      <c r="K64" s="513">
        <v>1930</v>
      </c>
      <c r="L64" s="118" t="s">
        <v>97</v>
      </c>
      <c r="M64" s="515">
        <v>1381</v>
      </c>
      <c r="N64" s="10"/>
      <c r="O64" s="513">
        <v>1935</v>
      </c>
      <c r="P64" s="118" t="s">
        <v>99</v>
      </c>
      <c r="Q64" s="515">
        <v>1559</v>
      </c>
    </row>
    <row r="65" spans="3:19" x14ac:dyDescent="0.25">
      <c r="C65" s="513">
        <v>1940</v>
      </c>
      <c r="D65" s="118" t="s">
        <v>97</v>
      </c>
      <c r="E65" s="515">
        <v>1469</v>
      </c>
      <c r="F65" s="512" t="s">
        <v>98</v>
      </c>
      <c r="G65" s="513">
        <v>1945</v>
      </c>
      <c r="H65" s="118" t="s">
        <v>99</v>
      </c>
      <c r="I65" s="515">
        <v>1383</v>
      </c>
      <c r="J65" s="512" t="s">
        <v>98</v>
      </c>
      <c r="K65" s="513">
        <v>1950</v>
      </c>
      <c r="L65" s="118" t="s">
        <v>97</v>
      </c>
      <c r="M65" s="515">
        <v>1530</v>
      </c>
      <c r="N65" s="10"/>
      <c r="O65" s="513">
        <v>1955</v>
      </c>
      <c r="P65" s="118" t="s">
        <v>99</v>
      </c>
      <c r="Q65" s="515">
        <v>1669</v>
      </c>
    </row>
    <row r="66" spans="3:19" x14ac:dyDescent="0.25">
      <c r="C66" s="513">
        <v>1960</v>
      </c>
      <c r="D66" s="118" t="s">
        <v>97</v>
      </c>
      <c r="E66" s="515">
        <v>1949</v>
      </c>
      <c r="F66" s="512" t="s">
        <v>98</v>
      </c>
      <c r="G66" s="513">
        <v>1965</v>
      </c>
      <c r="H66" s="118" t="s">
        <v>99</v>
      </c>
      <c r="I66" s="515">
        <v>2147</v>
      </c>
      <c r="J66" s="512" t="s">
        <v>98</v>
      </c>
      <c r="K66" s="513">
        <v>1970</v>
      </c>
      <c r="L66" s="118" t="s">
        <v>97</v>
      </c>
      <c r="M66" s="515">
        <v>2420</v>
      </c>
      <c r="N66" s="10"/>
      <c r="O66" s="513">
        <v>1975</v>
      </c>
      <c r="P66" s="118" t="s">
        <v>99</v>
      </c>
      <c r="Q66" s="515">
        <v>4280</v>
      </c>
    </row>
    <row r="67" spans="3:19" x14ac:dyDescent="0.25">
      <c r="C67" s="516">
        <v>1980</v>
      </c>
      <c r="D67" s="119" t="s">
        <v>97</v>
      </c>
      <c r="E67" s="517">
        <v>6988</v>
      </c>
      <c r="F67" s="512" t="s">
        <v>98</v>
      </c>
      <c r="G67" s="516">
        <v>1990</v>
      </c>
      <c r="H67" s="119" t="s">
        <v>97</v>
      </c>
      <c r="I67" s="517">
        <v>10590</v>
      </c>
      <c r="J67" s="512" t="s">
        <v>98</v>
      </c>
      <c r="K67" s="516">
        <v>2000</v>
      </c>
      <c r="L67" s="119" t="s">
        <v>97</v>
      </c>
      <c r="M67" s="517">
        <v>11163</v>
      </c>
      <c r="N67" s="10"/>
      <c r="O67" s="516">
        <v>2010</v>
      </c>
      <c r="P67" s="119" t="s">
        <v>97</v>
      </c>
      <c r="Q67" s="517">
        <v>11509</v>
      </c>
    </row>
    <row r="68" spans="3:19" x14ac:dyDescent="0.25">
      <c r="C68" s="40"/>
      <c r="D68" s="40"/>
      <c r="E68" s="40"/>
      <c r="F68" s="40"/>
      <c r="G68" s="40"/>
      <c r="H68" s="40"/>
      <c r="I68" s="40"/>
      <c r="J68" s="40"/>
      <c r="K68" s="40"/>
      <c r="L68" s="40"/>
      <c r="M68" s="40"/>
      <c r="N68" s="40"/>
      <c r="O68" s="40"/>
      <c r="P68" s="40"/>
      <c r="Q68" s="40"/>
      <c r="R68" s="40"/>
      <c r="S68" s="40"/>
    </row>
  </sheetData>
  <sortState ref="A72:L86">
    <sortCondition descending="1" ref="A72:A86"/>
  </sortState>
  <mergeCells count="33">
    <mergeCell ref="M55:N55"/>
    <mergeCell ref="M49:N49"/>
    <mergeCell ref="M50:N50"/>
    <mergeCell ref="M51:N51"/>
    <mergeCell ref="M52:N52"/>
    <mergeCell ref="M53:N53"/>
    <mergeCell ref="I52:J52"/>
    <mergeCell ref="G49:H49"/>
    <mergeCell ref="G55:H55"/>
    <mergeCell ref="I55:J55"/>
    <mergeCell ref="G50:H50"/>
    <mergeCell ref="G51:H51"/>
    <mergeCell ref="G52:H52"/>
    <mergeCell ref="G53:H53"/>
    <mergeCell ref="I49:J49"/>
    <mergeCell ref="I50:J50"/>
    <mergeCell ref="I51:J51"/>
    <mergeCell ref="I53:J53"/>
    <mergeCell ref="A39:T39"/>
    <mergeCell ref="I45:J45"/>
    <mergeCell ref="I46:J46"/>
    <mergeCell ref="I47:J47"/>
    <mergeCell ref="I48:J48"/>
    <mergeCell ref="M45:N45"/>
    <mergeCell ref="M46:N46"/>
    <mergeCell ref="M47:N47"/>
    <mergeCell ref="M48:N48"/>
    <mergeCell ref="B42:F42"/>
    <mergeCell ref="G45:H45"/>
    <mergeCell ref="G46:H46"/>
    <mergeCell ref="G47:H47"/>
    <mergeCell ref="G48:H48"/>
    <mergeCell ref="G42:T42"/>
  </mergeCells>
  <hyperlinks>
    <hyperlink ref="G42" r:id="rId1" location="census"/>
    <hyperlink ref="I2" r:id="rId2"/>
  </hyperlinks>
  <pageMargins left="0.2" right="0.2" top="0.2" bottom="0.2" header="0.21" footer="0.28999999999999998"/>
  <pageSetup scale="85" orientation="landscape" r:id="rId3"/>
  <headerFooter>
    <oddFooter>&amp;LS. Pratt &amp;C&amp;A&amp;RPage &amp;P of &amp;N</oddFoot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workbookViewId="0">
      <pane xSplit="2" ySplit="1" topLeftCell="C2" activePane="bottomRight" state="frozen"/>
      <selection activeCell="A212" sqref="A212:XFD219"/>
      <selection pane="topRight" activeCell="A212" sqref="A212:XFD219"/>
      <selection pane="bottomLeft" activeCell="A212" sqref="A212:XFD219"/>
      <selection pane="bottomRight" activeCell="A212" sqref="A212:XFD219"/>
    </sheetView>
  </sheetViews>
  <sheetFormatPr defaultRowHeight="15" x14ac:dyDescent="0.25"/>
  <cols>
    <col min="1" max="1" width="6.28515625" customWidth="1"/>
    <col min="3" max="3" width="9.140625" style="410"/>
    <col min="4" max="4" width="17.42578125" customWidth="1"/>
    <col min="5" max="5" width="11.7109375" customWidth="1"/>
    <col min="6" max="6" width="13.42578125" customWidth="1"/>
    <col min="7" max="7" width="3.42578125" customWidth="1"/>
    <col min="8" max="8" width="11.7109375" customWidth="1"/>
    <col min="9" max="9" width="13.28515625" bestFit="1" customWidth="1"/>
  </cols>
  <sheetData>
    <row r="1" spans="2:8" ht="30" x14ac:dyDescent="0.25">
      <c r="B1" s="417" t="s">
        <v>17</v>
      </c>
      <c r="C1" s="417" t="s">
        <v>72</v>
      </c>
      <c r="D1" s="417" t="s">
        <v>222</v>
      </c>
      <c r="E1" s="417" t="s">
        <v>187</v>
      </c>
      <c r="F1" s="417" t="s">
        <v>191</v>
      </c>
      <c r="G1" s="417"/>
      <c r="H1" s="417" t="s">
        <v>221</v>
      </c>
    </row>
    <row r="2" spans="2:8" x14ac:dyDescent="0.25">
      <c r="B2" s="410">
        <f t="shared" ref="B2:B32" si="0">+B3+1</f>
        <v>32</v>
      </c>
      <c r="C2" s="201">
        <v>2020</v>
      </c>
      <c r="D2" s="418">
        <f t="shared" ref="D2" si="1">+D3*E2</f>
        <v>3611803.0274604354</v>
      </c>
      <c r="E2" s="201">
        <v>1.0249999999999999</v>
      </c>
      <c r="F2" s="477">
        <f>24824537+620613+1092050</f>
        <v>26537200</v>
      </c>
      <c r="G2" s="425" t="s">
        <v>188</v>
      </c>
      <c r="H2" s="422">
        <f>+D2/F2</f>
        <v>0.13610339551499162</v>
      </c>
    </row>
    <row r="3" spans="2:8" x14ac:dyDescent="0.25">
      <c r="B3" s="410">
        <f t="shared" si="0"/>
        <v>31</v>
      </c>
      <c r="C3" s="201">
        <v>2019</v>
      </c>
      <c r="D3" s="418">
        <f t="shared" ref="D3:D32" si="2">+D4*E3</f>
        <v>3523710.270693108</v>
      </c>
      <c r="E3" s="201">
        <v>1.0249999999999999</v>
      </c>
      <c r="F3" s="414">
        <v>25903696</v>
      </c>
      <c r="G3" s="413" t="s">
        <v>189</v>
      </c>
      <c r="H3" s="422">
        <f>+D3/F3</f>
        <v>0.13603117758535724</v>
      </c>
    </row>
    <row r="4" spans="2:8" x14ac:dyDescent="0.25">
      <c r="B4" s="410">
        <f t="shared" si="0"/>
        <v>30</v>
      </c>
      <c r="C4" s="410">
        <v>2018</v>
      </c>
      <c r="D4" s="415">
        <f t="shared" si="2"/>
        <v>3437766.1177493739</v>
      </c>
      <c r="E4" s="410">
        <v>1.0249999999999999</v>
      </c>
      <c r="F4" s="419">
        <v>24988866</v>
      </c>
      <c r="G4" s="413" t="s">
        <v>189</v>
      </c>
      <c r="H4" s="422">
        <f t="shared" ref="H4:H34" si="3">+D4/F4</f>
        <v>0.13757191373747707</v>
      </c>
    </row>
    <row r="5" spans="2:8" x14ac:dyDescent="0.25">
      <c r="B5" s="410">
        <f t="shared" si="0"/>
        <v>29</v>
      </c>
      <c r="C5" s="201">
        <v>2017</v>
      </c>
      <c r="D5" s="418">
        <f t="shared" si="2"/>
        <v>3353918.163657926</v>
      </c>
      <c r="E5" s="201">
        <v>1.0249999999999999</v>
      </c>
      <c r="F5" s="419">
        <v>23995669.14852</v>
      </c>
      <c r="G5" s="413" t="s">
        <v>189</v>
      </c>
      <c r="H5" s="423">
        <f t="shared" si="3"/>
        <v>0.13977181227574928</v>
      </c>
    </row>
    <row r="6" spans="2:8" x14ac:dyDescent="0.25">
      <c r="B6" s="463">
        <f t="shared" si="0"/>
        <v>28</v>
      </c>
      <c r="C6" s="463">
        <v>2016</v>
      </c>
      <c r="D6" s="464">
        <f t="shared" si="2"/>
        <v>3272115.2816174892</v>
      </c>
      <c r="E6" s="463">
        <v>1.0249999999999999</v>
      </c>
      <c r="F6" s="465">
        <v>21895562.141310003</v>
      </c>
      <c r="G6" s="466" t="s">
        <v>189</v>
      </c>
      <c r="H6" s="467">
        <f t="shared" si="3"/>
        <v>0.14944193990087343</v>
      </c>
    </row>
    <row r="7" spans="2:8" x14ac:dyDescent="0.25">
      <c r="B7" s="410">
        <f t="shared" si="0"/>
        <v>27</v>
      </c>
      <c r="C7" s="410">
        <v>2015</v>
      </c>
      <c r="D7" s="415">
        <f t="shared" si="2"/>
        <v>3192307.5918219411</v>
      </c>
      <c r="E7" s="410">
        <v>1.0249999999999999</v>
      </c>
      <c r="F7" s="419">
        <v>20949403.143560003</v>
      </c>
      <c r="G7" s="413" t="s">
        <v>189</v>
      </c>
      <c r="H7" s="422">
        <f t="shared" si="3"/>
        <v>0.15238179197497945</v>
      </c>
    </row>
    <row r="8" spans="2:8" x14ac:dyDescent="0.25">
      <c r="B8" s="410">
        <f t="shared" si="0"/>
        <v>26</v>
      </c>
      <c r="C8" s="410">
        <v>2014</v>
      </c>
      <c r="D8" s="415">
        <f t="shared" si="2"/>
        <v>3114446.4310457963</v>
      </c>
      <c r="E8" s="410">
        <v>1.0249999999999999</v>
      </c>
      <c r="F8" s="419">
        <v>20029808.673779998</v>
      </c>
      <c r="G8" s="413" t="s">
        <v>189</v>
      </c>
      <c r="H8" s="422">
        <f t="shared" si="3"/>
        <v>0.15549057316372469</v>
      </c>
    </row>
    <row r="9" spans="2:8" x14ac:dyDescent="0.25">
      <c r="B9" s="410">
        <f t="shared" si="0"/>
        <v>25</v>
      </c>
      <c r="C9" s="410">
        <v>2013</v>
      </c>
      <c r="D9" s="415">
        <f t="shared" si="2"/>
        <v>3038484.3229715088</v>
      </c>
      <c r="E9" s="410">
        <v>1.0249999999999999</v>
      </c>
      <c r="F9" s="419">
        <v>19129425.65808</v>
      </c>
      <c r="G9" s="413" t="s">
        <v>189</v>
      </c>
      <c r="H9" s="422">
        <f t="shared" si="3"/>
        <v>0.15883824100532237</v>
      </c>
    </row>
    <row r="10" spans="2:8" x14ac:dyDescent="0.25">
      <c r="B10" s="410">
        <f t="shared" si="0"/>
        <v>24</v>
      </c>
      <c r="C10" s="410">
        <v>2012</v>
      </c>
      <c r="D10" s="415">
        <f t="shared" si="2"/>
        <v>2964374.9492404968</v>
      </c>
      <c r="E10" s="410">
        <v>1.0249999999999999</v>
      </c>
      <c r="F10" s="420">
        <v>18500972.089680001</v>
      </c>
      <c r="G10" s="413" t="s">
        <v>189</v>
      </c>
      <c r="H10" s="422">
        <f t="shared" si="3"/>
        <v>0.16022806449689475</v>
      </c>
    </row>
    <row r="11" spans="2:8" x14ac:dyDescent="0.25">
      <c r="B11" s="410">
        <f t="shared" si="0"/>
        <v>23</v>
      </c>
      <c r="C11" s="410">
        <v>2011</v>
      </c>
      <c r="D11" s="415">
        <f t="shared" si="2"/>
        <v>2892073.1212102412</v>
      </c>
      <c r="E11" s="410">
        <v>1.0249999999999999</v>
      </c>
      <c r="F11" s="420">
        <v>17906855.802525107</v>
      </c>
      <c r="G11" s="413" t="s">
        <v>189</v>
      </c>
      <c r="H11" s="422">
        <f t="shared" si="3"/>
        <v>0.16150647288969738</v>
      </c>
    </row>
    <row r="12" spans="2:8" x14ac:dyDescent="0.25">
      <c r="B12" s="410">
        <f t="shared" si="0"/>
        <v>22</v>
      </c>
      <c r="C12" s="410">
        <v>2010</v>
      </c>
      <c r="D12" s="415">
        <f t="shared" si="2"/>
        <v>2821534.7524002357</v>
      </c>
      <c r="E12" s="410">
        <v>1.0249999999999999</v>
      </c>
      <c r="F12" s="420">
        <v>16705041</v>
      </c>
      <c r="G12" s="413" t="s">
        <v>189</v>
      </c>
      <c r="H12" s="422">
        <f t="shared" si="3"/>
        <v>0.16890319229987139</v>
      </c>
    </row>
    <row r="13" spans="2:8" x14ac:dyDescent="0.25">
      <c r="B13" s="410">
        <f t="shared" si="0"/>
        <v>21</v>
      </c>
      <c r="C13" s="410">
        <v>2009</v>
      </c>
      <c r="D13" s="415">
        <f t="shared" si="2"/>
        <v>2752716.8316099863</v>
      </c>
      <c r="E13" s="410">
        <v>1.0249999999999999</v>
      </c>
      <c r="F13" s="420">
        <v>16174341</v>
      </c>
      <c r="G13" s="413" t="s">
        <v>189</v>
      </c>
      <c r="H13" s="422">
        <f t="shared" si="3"/>
        <v>0.17019035468647448</v>
      </c>
    </row>
    <row r="14" spans="2:8" x14ac:dyDescent="0.25">
      <c r="B14" s="410">
        <f t="shared" si="0"/>
        <v>20</v>
      </c>
      <c r="C14" s="410">
        <v>2008</v>
      </c>
      <c r="D14" s="415">
        <f t="shared" si="2"/>
        <v>2685577.39669267</v>
      </c>
      <c r="E14" s="410">
        <v>1.0249999999999999</v>
      </c>
      <c r="F14" s="420">
        <v>15545876</v>
      </c>
      <c r="G14" s="413" t="s">
        <v>189</v>
      </c>
      <c r="H14" s="422">
        <f t="shared" si="3"/>
        <v>0.17275175723083536</v>
      </c>
    </row>
    <row r="15" spans="2:8" x14ac:dyDescent="0.25">
      <c r="B15" s="410">
        <f t="shared" si="0"/>
        <v>19</v>
      </c>
      <c r="C15" s="410">
        <v>2007</v>
      </c>
      <c r="D15" s="415">
        <f t="shared" si="2"/>
        <v>2620075.5089684585</v>
      </c>
      <c r="E15" s="410">
        <v>1.0249999999999999</v>
      </c>
      <c r="F15" s="421">
        <v>15366838</v>
      </c>
      <c r="G15" s="413" t="s">
        <v>189</v>
      </c>
      <c r="H15" s="422">
        <f t="shared" si="3"/>
        <v>0.17050192817601503</v>
      </c>
    </row>
    <row r="16" spans="2:8" x14ac:dyDescent="0.25">
      <c r="B16" s="410">
        <f t="shared" si="0"/>
        <v>18</v>
      </c>
      <c r="C16" s="410">
        <v>2006</v>
      </c>
      <c r="D16" s="415">
        <f t="shared" si="2"/>
        <v>2556171.2282619108</v>
      </c>
      <c r="E16" s="410">
        <v>1.0249999999999999</v>
      </c>
      <c r="F16" s="420">
        <v>14323884</v>
      </c>
      <c r="G16" s="413" t="s">
        <v>189</v>
      </c>
      <c r="H16" s="422">
        <f t="shared" si="3"/>
        <v>0.17845517516491413</v>
      </c>
    </row>
    <row r="17" spans="2:8" x14ac:dyDescent="0.25">
      <c r="B17" s="410">
        <f t="shared" si="0"/>
        <v>17</v>
      </c>
      <c r="C17" s="410">
        <v>2005</v>
      </c>
      <c r="D17" s="415">
        <f t="shared" si="2"/>
        <v>2493825.5885482058</v>
      </c>
      <c r="E17" s="410">
        <v>1.0249999999999999</v>
      </c>
      <c r="F17" s="420">
        <v>13225623</v>
      </c>
      <c r="G17" s="413" t="s">
        <v>189</v>
      </c>
      <c r="H17" s="422">
        <f t="shared" si="3"/>
        <v>0.18856015996737588</v>
      </c>
    </row>
    <row r="18" spans="2:8" x14ac:dyDescent="0.25">
      <c r="B18" s="410">
        <f t="shared" si="0"/>
        <v>16</v>
      </c>
      <c r="C18" s="410">
        <v>2004</v>
      </c>
      <c r="D18" s="415">
        <f t="shared" si="2"/>
        <v>2433000.5741933719</v>
      </c>
      <c r="E18" s="410">
        <v>1.0249999999999999</v>
      </c>
      <c r="F18" s="421">
        <v>12604759</v>
      </c>
      <c r="G18" s="413" t="s">
        <v>189</v>
      </c>
      <c r="H18" s="422">
        <f t="shared" si="3"/>
        <v>0.19302237941981848</v>
      </c>
    </row>
    <row r="19" spans="2:8" x14ac:dyDescent="0.25">
      <c r="B19" s="410">
        <f t="shared" si="0"/>
        <v>15</v>
      </c>
      <c r="C19" s="410">
        <v>2003</v>
      </c>
      <c r="D19" s="415">
        <f t="shared" si="2"/>
        <v>2373659.0967740216</v>
      </c>
      <c r="E19" s="410">
        <v>1.0249999999999999</v>
      </c>
      <c r="F19" s="420">
        <v>12187934</v>
      </c>
      <c r="G19" s="413" t="s">
        <v>189</v>
      </c>
      <c r="H19" s="422">
        <f t="shared" si="3"/>
        <v>0.194754836773322</v>
      </c>
    </row>
    <row r="20" spans="2:8" x14ac:dyDescent="0.25">
      <c r="B20" s="410">
        <f t="shared" si="0"/>
        <v>14</v>
      </c>
      <c r="C20" s="410">
        <v>2002</v>
      </c>
      <c r="D20" s="415">
        <f t="shared" si="2"/>
        <v>2315764.9724624604</v>
      </c>
      <c r="E20" s="410">
        <v>1.0249999999999999</v>
      </c>
      <c r="F20" s="420">
        <v>11776006</v>
      </c>
      <c r="G20" s="413" t="s">
        <v>189</v>
      </c>
      <c r="H20" s="422">
        <f t="shared" si="3"/>
        <v>0.1966511372754447</v>
      </c>
    </row>
    <row r="21" spans="2:8" x14ac:dyDescent="0.25">
      <c r="B21" s="410">
        <f t="shared" si="0"/>
        <v>13</v>
      </c>
      <c r="C21" s="410">
        <v>2001</v>
      </c>
      <c r="D21" s="415">
        <f t="shared" si="2"/>
        <v>2259282.8999633761</v>
      </c>
      <c r="E21" s="410">
        <v>1.0249999999999999</v>
      </c>
      <c r="F21" s="420">
        <v>11418640</v>
      </c>
      <c r="G21" s="413" t="s">
        <v>189</v>
      </c>
      <c r="H21" s="422">
        <f t="shared" si="3"/>
        <v>0.1978591933858477</v>
      </c>
    </row>
    <row r="22" spans="2:8" x14ac:dyDescent="0.25">
      <c r="B22" s="410">
        <f t="shared" si="0"/>
        <v>12</v>
      </c>
      <c r="C22" s="410">
        <v>2000</v>
      </c>
      <c r="D22" s="415">
        <f t="shared" si="2"/>
        <v>2204178.43898866</v>
      </c>
      <c r="E22" s="410">
        <v>1.0249999999999999</v>
      </c>
      <c r="F22" s="421">
        <v>11019985</v>
      </c>
      <c r="G22" s="413" t="s">
        <v>189</v>
      </c>
      <c r="H22" s="422">
        <f t="shared" si="3"/>
        <v>0.20001646454043812</v>
      </c>
    </row>
    <row r="23" spans="2:8" x14ac:dyDescent="0.25">
      <c r="B23" s="410">
        <f t="shared" si="0"/>
        <v>11</v>
      </c>
      <c r="C23" s="410">
        <v>1999</v>
      </c>
      <c r="D23" s="415">
        <f t="shared" si="2"/>
        <v>2150417.9892572295</v>
      </c>
      <c r="E23" s="410">
        <v>1.0249999999999999</v>
      </c>
      <c r="F23" s="420">
        <v>10550629</v>
      </c>
      <c r="G23" s="413" t="s">
        <v>189</v>
      </c>
      <c r="H23" s="422">
        <f t="shared" si="3"/>
        <v>0.20381893717021321</v>
      </c>
    </row>
    <row r="24" spans="2:8" x14ac:dyDescent="0.25">
      <c r="B24" s="410">
        <f t="shared" si="0"/>
        <v>10</v>
      </c>
      <c r="C24" s="410">
        <v>1998</v>
      </c>
      <c r="D24" s="415">
        <f t="shared" si="2"/>
        <v>2097968.7700070534</v>
      </c>
      <c r="E24" s="410">
        <v>1.0249999999999999</v>
      </c>
      <c r="F24" s="420">
        <v>10230297</v>
      </c>
      <c r="G24" s="413" t="s">
        <v>189</v>
      </c>
      <c r="H24" s="422">
        <f t="shared" si="3"/>
        <v>0.20507408240513969</v>
      </c>
    </row>
    <row r="25" spans="2:8" x14ac:dyDescent="0.25">
      <c r="B25" s="410">
        <f t="shared" si="0"/>
        <v>9</v>
      </c>
      <c r="C25" s="410">
        <v>1997</v>
      </c>
      <c r="D25" s="415">
        <f t="shared" si="2"/>
        <v>2046798.8000068816</v>
      </c>
      <c r="E25" s="410">
        <v>1.0249999999999999</v>
      </c>
      <c r="F25" s="420">
        <v>9736424</v>
      </c>
      <c r="G25" s="413" t="s">
        <v>189</v>
      </c>
      <c r="H25" s="422">
        <f t="shared" si="3"/>
        <v>0.21022079564395321</v>
      </c>
    </row>
    <row r="26" spans="2:8" x14ac:dyDescent="0.25">
      <c r="B26" s="410">
        <f t="shared" si="0"/>
        <v>8</v>
      </c>
      <c r="C26" s="410">
        <v>1996</v>
      </c>
      <c r="D26" s="415">
        <f t="shared" si="2"/>
        <v>1996876.8780554945</v>
      </c>
      <c r="E26" s="410">
        <v>1.0249999999999999</v>
      </c>
      <c r="F26" s="420">
        <v>9472107</v>
      </c>
      <c r="G26" s="413" t="s">
        <v>189</v>
      </c>
      <c r="H26" s="422">
        <f t="shared" si="3"/>
        <v>0.21081654568043778</v>
      </c>
    </row>
    <row r="27" spans="2:8" x14ac:dyDescent="0.25">
      <c r="B27" s="410">
        <f t="shared" si="0"/>
        <v>7</v>
      </c>
      <c r="C27" s="410">
        <v>1995</v>
      </c>
      <c r="D27" s="415">
        <f t="shared" si="2"/>
        <v>1948172.5639565801</v>
      </c>
      <c r="E27" s="410">
        <v>1.0249999999999999</v>
      </c>
      <c r="F27" s="420">
        <v>8942712</v>
      </c>
      <c r="G27" s="413" t="s">
        <v>189</v>
      </c>
      <c r="H27" s="422">
        <f t="shared" si="3"/>
        <v>0.21785030804487276</v>
      </c>
    </row>
    <row r="28" spans="2:8" x14ac:dyDescent="0.25">
      <c r="B28" s="410">
        <f t="shared" si="0"/>
        <v>6</v>
      </c>
      <c r="C28" s="410">
        <v>1994</v>
      </c>
      <c r="D28" s="415">
        <f t="shared" si="2"/>
        <v>1900656.1599576394</v>
      </c>
      <c r="E28" s="410">
        <v>1.0249999999999999</v>
      </c>
      <c r="F28" s="420">
        <v>8843977</v>
      </c>
      <c r="G28" s="413" t="s">
        <v>189</v>
      </c>
      <c r="H28" s="422">
        <f t="shared" si="3"/>
        <v>0.21490966789687935</v>
      </c>
    </row>
    <row r="29" spans="2:8" x14ac:dyDescent="0.25">
      <c r="B29" s="410">
        <f t="shared" si="0"/>
        <v>5</v>
      </c>
      <c r="C29" s="410">
        <v>1993</v>
      </c>
      <c r="D29" s="415">
        <f t="shared" si="2"/>
        <v>1854298.6926415996</v>
      </c>
      <c r="E29" s="410">
        <v>1.0249999999999999</v>
      </c>
      <c r="F29" s="420">
        <v>8605551</v>
      </c>
      <c r="G29" s="413" t="s">
        <v>189</v>
      </c>
      <c r="H29" s="422">
        <f t="shared" si="3"/>
        <v>0.21547704413600008</v>
      </c>
    </row>
    <row r="30" spans="2:8" x14ac:dyDescent="0.25">
      <c r="B30" s="410">
        <f t="shared" si="0"/>
        <v>4</v>
      </c>
      <c r="C30" s="410">
        <v>1992</v>
      </c>
      <c r="D30" s="415">
        <f t="shared" si="2"/>
        <v>1809071.8952600972</v>
      </c>
      <c r="E30" s="410">
        <v>1.0249999999999999</v>
      </c>
      <c r="F30" s="420">
        <v>8581877</v>
      </c>
      <c r="G30" s="413" t="s">
        <v>189</v>
      </c>
      <c r="H30" s="422">
        <f t="shared" si="3"/>
        <v>0.21080142435741006</v>
      </c>
    </row>
    <row r="31" spans="2:8" x14ac:dyDescent="0.25">
      <c r="B31" s="410">
        <f t="shared" si="0"/>
        <v>3</v>
      </c>
      <c r="C31" s="410">
        <v>1991</v>
      </c>
      <c r="D31" s="415">
        <f t="shared" si="2"/>
        <v>1764948.1904976559</v>
      </c>
      <c r="E31" s="410">
        <v>1.0249999999999999</v>
      </c>
      <c r="F31" s="420">
        <v>8434390</v>
      </c>
      <c r="G31" s="413" t="s">
        <v>189</v>
      </c>
      <c r="H31" s="422">
        <f t="shared" si="3"/>
        <v>0.20925617507580938</v>
      </c>
    </row>
    <row r="32" spans="2:8" x14ac:dyDescent="0.25">
      <c r="B32" s="410">
        <f t="shared" si="0"/>
        <v>2</v>
      </c>
      <c r="C32" s="410">
        <v>1990</v>
      </c>
      <c r="D32" s="415">
        <f t="shared" si="2"/>
        <v>1721900.6736562499</v>
      </c>
      <c r="E32" s="410">
        <v>1.0249999999999999</v>
      </c>
      <c r="F32" s="420">
        <v>8081890</v>
      </c>
      <c r="G32" s="413" t="s">
        <v>189</v>
      </c>
      <c r="H32" s="422">
        <f t="shared" si="3"/>
        <v>0.21305668273835079</v>
      </c>
    </row>
    <row r="33" spans="2:8" x14ac:dyDescent="0.25">
      <c r="B33" s="410">
        <f>+B34+1</f>
        <v>1</v>
      </c>
      <c r="C33" s="410">
        <v>1989</v>
      </c>
      <c r="D33" s="415">
        <f>+D34*E33</f>
        <v>1679903.0962499999</v>
      </c>
      <c r="E33" s="410">
        <v>1.0249999999999999</v>
      </c>
      <c r="F33" s="420">
        <v>7585079</v>
      </c>
      <c r="G33" s="413" t="s">
        <v>189</v>
      </c>
      <c r="H33" s="422">
        <f t="shared" si="3"/>
        <v>0.22147470003278805</v>
      </c>
    </row>
    <row r="34" spans="2:8" x14ac:dyDescent="0.25">
      <c r="B34" s="410">
        <v>0</v>
      </c>
      <c r="C34" s="410">
        <v>1988</v>
      </c>
      <c r="D34" s="416">
        <f>1.63892985*1000000</f>
        <v>1638929.85</v>
      </c>
      <c r="E34" s="397"/>
      <c r="F34" s="421">
        <v>6668274</v>
      </c>
      <c r="G34" s="413" t="s">
        <v>189</v>
      </c>
      <c r="H34" s="422">
        <f t="shared" si="3"/>
        <v>0.24578021988898477</v>
      </c>
    </row>
    <row r="35" spans="2:8" x14ac:dyDescent="0.25">
      <c r="B35" s="410">
        <v>-1</v>
      </c>
      <c r="C35" s="201">
        <v>1987</v>
      </c>
      <c r="D35" s="397"/>
      <c r="E35" s="397"/>
      <c r="F35" s="420">
        <v>4271611</v>
      </c>
      <c r="G35" s="413" t="s">
        <v>189</v>
      </c>
      <c r="H35" s="426"/>
    </row>
    <row r="36" spans="2:8" x14ac:dyDescent="0.25">
      <c r="B36" s="410">
        <v>-2</v>
      </c>
      <c r="C36" s="201">
        <v>1986</v>
      </c>
      <c r="D36" s="397"/>
      <c r="E36" s="397"/>
      <c r="F36" s="420">
        <v>3905353</v>
      </c>
      <c r="G36" s="413" t="s">
        <v>189</v>
      </c>
      <c r="H36" s="426"/>
    </row>
    <row r="37" spans="2:8" x14ac:dyDescent="0.25">
      <c r="C37" s="201"/>
      <c r="D37" s="411"/>
      <c r="E37" s="137"/>
      <c r="H37" s="424"/>
    </row>
    <row r="38" spans="2:8" x14ac:dyDescent="0.25">
      <c r="B38" t="s">
        <v>220</v>
      </c>
      <c r="C38" s="201"/>
      <c r="D38" s="411"/>
      <c r="E38" s="137"/>
      <c r="H38" s="412"/>
    </row>
    <row r="39" spans="2:8" x14ac:dyDescent="0.25">
      <c r="B39" t="s">
        <v>190</v>
      </c>
      <c r="C39" s="201"/>
      <c r="D39" s="411"/>
      <c r="E39" s="137"/>
      <c r="H39" s="412"/>
    </row>
    <row r="40" spans="2:8" x14ac:dyDescent="0.25">
      <c r="C40" s="201"/>
      <c r="D40" s="411"/>
      <c r="E40" s="137"/>
      <c r="H40" s="412"/>
    </row>
    <row r="41" spans="2:8" x14ac:dyDescent="0.25">
      <c r="C41" s="201"/>
      <c r="D41" s="411"/>
      <c r="E41" s="137"/>
      <c r="H41" s="412"/>
    </row>
    <row r="42" spans="2:8" x14ac:dyDescent="0.25">
      <c r="C42" s="201"/>
      <c r="D42" s="411"/>
      <c r="E42" s="137"/>
      <c r="H42" s="412"/>
    </row>
    <row r="43" spans="2:8" x14ac:dyDescent="0.25">
      <c r="C43" s="201"/>
      <c r="D43" s="411"/>
      <c r="E43" s="137"/>
      <c r="H43" s="412"/>
    </row>
    <row r="44" spans="2:8" x14ac:dyDescent="0.25">
      <c r="C44" s="201"/>
      <c r="D44" s="411"/>
      <c r="E44" s="137"/>
      <c r="H44" s="412"/>
    </row>
    <row r="45" spans="2:8" x14ac:dyDescent="0.25">
      <c r="C45" s="201"/>
      <c r="D45" s="411"/>
      <c r="E45" s="137"/>
      <c r="H45" s="412"/>
    </row>
    <row r="46" spans="2:8" x14ac:dyDescent="0.25">
      <c r="C46" s="201"/>
      <c r="D46" s="411"/>
      <c r="E46" s="137"/>
      <c r="H46" s="412"/>
    </row>
    <row r="47" spans="2:8" x14ac:dyDescent="0.25">
      <c r="C47" s="201"/>
      <c r="D47" s="411"/>
      <c r="E47" s="137"/>
      <c r="H47" s="412"/>
    </row>
    <row r="48" spans="2:8" x14ac:dyDescent="0.25">
      <c r="C48" s="201"/>
      <c r="D48" s="411"/>
      <c r="E48" s="137"/>
      <c r="H48" s="412"/>
    </row>
    <row r="49" spans="3:8" x14ac:dyDescent="0.25">
      <c r="C49" s="201"/>
      <c r="D49" s="411"/>
      <c r="E49" s="137"/>
      <c r="H49" s="412"/>
    </row>
    <row r="50" spans="3:8" x14ac:dyDescent="0.25">
      <c r="C50" s="201"/>
      <c r="D50" s="411"/>
      <c r="E50" s="137"/>
      <c r="H50" s="412"/>
    </row>
    <row r="51" spans="3:8" x14ac:dyDescent="0.25">
      <c r="C51" s="201"/>
      <c r="D51" s="411"/>
      <c r="E51" s="137"/>
      <c r="H51" s="412"/>
    </row>
    <row r="52" spans="3:8" x14ac:dyDescent="0.25">
      <c r="C52" s="201"/>
      <c r="D52" s="411"/>
      <c r="E52" s="137"/>
      <c r="H52" s="412"/>
    </row>
    <row r="53" spans="3:8" x14ac:dyDescent="0.25">
      <c r="C53" s="201"/>
      <c r="D53" s="411"/>
      <c r="E53" s="137"/>
      <c r="H53" s="412"/>
    </row>
    <row r="54" spans="3:8" x14ac:dyDescent="0.25">
      <c r="C54" s="201"/>
      <c r="D54" s="411"/>
      <c r="E54" s="137"/>
      <c r="H54" s="412"/>
    </row>
    <row r="55" spans="3:8" x14ac:dyDescent="0.25">
      <c r="C55" s="201"/>
      <c r="D55" s="411"/>
      <c r="E55" s="137"/>
      <c r="H55" s="412"/>
    </row>
    <row r="56" spans="3:8" x14ac:dyDescent="0.25">
      <c r="C56" s="201"/>
      <c r="D56" s="411"/>
      <c r="E56" s="137"/>
      <c r="H56" s="412"/>
    </row>
    <row r="57" spans="3:8" x14ac:dyDescent="0.25">
      <c r="C57" s="201"/>
      <c r="D57" s="411"/>
      <c r="E57" s="137"/>
      <c r="H57" s="412"/>
    </row>
    <row r="58" spans="3:8" x14ac:dyDescent="0.25">
      <c r="C58" s="201"/>
      <c r="D58" s="137"/>
      <c r="E58" s="137"/>
      <c r="H58" s="137"/>
    </row>
    <row r="59" spans="3:8" x14ac:dyDescent="0.25">
      <c r="C59" s="201"/>
      <c r="D59" s="137"/>
      <c r="E59" s="137"/>
      <c r="H59" s="137"/>
    </row>
    <row r="60" spans="3:8" x14ac:dyDescent="0.25">
      <c r="C60" s="201"/>
      <c r="D60" s="137"/>
      <c r="E60" s="137"/>
      <c r="H60" s="137"/>
    </row>
    <row r="61" spans="3:8" x14ac:dyDescent="0.25">
      <c r="C61" s="201"/>
      <c r="D61" s="137"/>
      <c r="E61" s="137"/>
      <c r="H61" s="137"/>
    </row>
  </sheetData>
  <sortState ref="C2:E33">
    <sortCondition descending="1" ref="C2:C33"/>
  </sortState>
  <pageMargins left="0.7" right="0.7" top="0.75" bottom="0.75" header="0.3" footer="0.3"/>
  <pageSetup orientation="portrait" r:id="rId1"/>
  <headerFooter>
    <oddFooter>&amp;LS. Pratt&amp;RJune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workbookViewId="0">
      <pane xSplit="1" ySplit="6" topLeftCell="B7" activePane="bottomRight" state="frozen"/>
      <selection activeCell="A212" sqref="A212:XFD219"/>
      <selection pane="topRight" activeCell="A212" sqref="A212:XFD219"/>
      <selection pane="bottomLeft" activeCell="A212" sqref="A212:XFD219"/>
      <selection pane="bottomRight" activeCell="A82" sqref="A82:XFD87"/>
    </sheetView>
  </sheetViews>
  <sheetFormatPr defaultRowHeight="15" x14ac:dyDescent="0.25"/>
  <cols>
    <col min="1" max="1" width="11.140625" customWidth="1"/>
    <col min="2" max="4" width="6.85546875" bestFit="1" customWidth="1"/>
    <col min="5" max="8" width="6.85546875" customWidth="1"/>
    <col min="9" max="9" width="7.42578125" bestFit="1" customWidth="1"/>
    <col min="10" max="10" width="6.85546875" customWidth="1"/>
    <col min="11" max="11" width="7.28515625" customWidth="1"/>
    <col min="12" max="12" width="9.5703125" customWidth="1"/>
    <col min="13" max="13" width="8.85546875" customWidth="1"/>
    <col min="14" max="14" width="10.85546875" customWidth="1"/>
    <col min="15" max="15" width="11.85546875" customWidth="1"/>
    <col min="16" max="16" width="12.140625" bestFit="1" customWidth="1"/>
  </cols>
  <sheetData>
    <row r="1" spans="1:16" s="30" customFormat="1" x14ac:dyDescent="0.2">
      <c r="A1" s="32" t="s">
        <v>39</v>
      </c>
      <c r="O1" s="31" t="s">
        <v>224</v>
      </c>
      <c r="P1" s="72">
        <f>+F7/F19-1</f>
        <v>0.23151349609760064</v>
      </c>
    </row>
    <row r="2" spans="1:16" s="30" customFormat="1" ht="15" customHeight="1" x14ac:dyDescent="0.2">
      <c r="A2" s="485" t="s">
        <v>41</v>
      </c>
      <c r="F2" s="557" t="s">
        <v>163</v>
      </c>
      <c r="G2" s="558"/>
      <c r="H2" s="559"/>
      <c r="I2" s="563">
        <f>AVERAGE(P8:P45)/100</f>
        <v>2.9892196419289963E-2</v>
      </c>
      <c r="O2" s="31" t="s">
        <v>225</v>
      </c>
      <c r="P2" s="72">
        <f>+F7/F27-1</f>
        <v>0.54086642599277979</v>
      </c>
    </row>
    <row r="3" spans="1:16" s="30" customFormat="1" ht="14.1" customHeight="1" x14ac:dyDescent="0.2">
      <c r="A3" s="2" t="s">
        <v>223</v>
      </c>
      <c r="F3" s="560"/>
      <c r="G3" s="561"/>
      <c r="H3" s="562"/>
      <c r="I3" s="564"/>
      <c r="O3" s="31" t="s">
        <v>226</v>
      </c>
      <c r="P3" s="72">
        <f>+F7/F33-1</f>
        <v>0.7759500693481276</v>
      </c>
    </row>
    <row r="4" spans="1:16" s="30" customFormat="1" thickBot="1" x14ac:dyDescent="0.25">
      <c r="A4" s="296" t="s">
        <v>161</v>
      </c>
      <c r="K4" s="31" t="s">
        <v>164</v>
      </c>
      <c r="L4" s="73" t="s">
        <v>62</v>
      </c>
      <c r="M4" s="484">
        <f>+Analysis!H110</f>
        <v>1957</v>
      </c>
      <c r="N4" s="73" t="s">
        <v>219</v>
      </c>
      <c r="O4" s="484">
        <f>+Analysis!H85</f>
        <v>5461.8</v>
      </c>
      <c r="P4" s="72">
        <f>+O4/M4-1</f>
        <v>1.7909044455799696</v>
      </c>
    </row>
    <row r="5" spans="1:16" s="30" customFormat="1" ht="15.75" customHeight="1" thickBot="1" x14ac:dyDescent="0.25">
      <c r="A5" s="33" t="s">
        <v>64</v>
      </c>
      <c r="D5" s="321" t="s">
        <v>40</v>
      </c>
      <c r="G5" s="33" t="s">
        <v>65</v>
      </c>
      <c r="J5" s="33" t="s">
        <v>66</v>
      </c>
      <c r="L5" s="565" t="s">
        <v>67</v>
      </c>
      <c r="M5" s="566"/>
      <c r="N5" s="567"/>
      <c r="O5" s="484">
        <v>662</v>
      </c>
      <c r="P5" s="151" t="s">
        <v>165</v>
      </c>
    </row>
    <row r="6" spans="1:16" s="30" customFormat="1" ht="26.25" thickBot="1" x14ac:dyDescent="0.25">
      <c r="A6" s="25" t="s">
        <v>17</v>
      </c>
      <c r="B6" s="26" t="s">
        <v>27</v>
      </c>
      <c r="C6" s="26" t="s">
        <v>28</v>
      </c>
      <c r="D6" s="26" t="s">
        <v>29</v>
      </c>
      <c r="E6" s="26" t="s">
        <v>30</v>
      </c>
      <c r="F6" s="26" t="s">
        <v>31</v>
      </c>
      <c r="G6" s="26" t="s">
        <v>32</v>
      </c>
      <c r="H6" s="26" t="s">
        <v>33</v>
      </c>
      <c r="I6" s="26" t="s">
        <v>34</v>
      </c>
      <c r="J6" s="26" t="s">
        <v>35</v>
      </c>
      <c r="K6" s="26" t="s">
        <v>36</v>
      </c>
      <c r="L6" s="478" t="s">
        <v>37</v>
      </c>
      <c r="M6" s="478" t="s">
        <v>38</v>
      </c>
      <c r="N6" s="478" t="s">
        <v>2</v>
      </c>
      <c r="O6" s="26" t="s">
        <v>88</v>
      </c>
      <c r="P6" s="27" t="s">
        <v>89</v>
      </c>
    </row>
    <row r="7" spans="1:16" s="30" customFormat="1" thickBot="1" x14ac:dyDescent="0.25">
      <c r="A7" s="205">
        <v>2019</v>
      </c>
      <c r="B7" s="207">
        <v>251.71199999999999</v>
      </c>
      <c r="C7" s="207">
        <v>252.77600000000001</v>
      </c>
      <c r="D7" s="207">
        <v>254.202</v>
      </c>
      <c r="E7" s="207">
        <v>255.548</v>
      </c>
      <c r="F7" s="207">
        <v>256.09199999999998</v>
      </c>
      <c r="G7" s="207"/>
      <c r="H7" s="207"/>
      <c r="I7" s="207"/>
      <c r="J7" s="207"/>
      <c r="K7" s="206"/>
      <c r="L7" s="206"/>
      <c r="M7" s="207"/>
      <c r="N7" s="481">
        <f>AVERAGE(B7:F7)</f>
        <v>254.06599999999997</v>
      </c>
      <c r="O7" s="481">
        <f>(+F7/M8-1)*100</f>
        <v>1.934061210111726</v>
      </c>
      <c r="P7" s="482">
        <f>(+N7/N8-1)*100</f>
        <v>1.178449278892546</v>
      </c>
    </row>
    <row r="8" spans="1:16" s="30" customFormat="1" thickBot="1" x14ac:dyDescent="0.25">
      <c r="A8" s="211">
        <v>2018</v>
      </c>
      <c r="B8" s="258">
        <v>247.86699999999999</v>
      </c>
      <c r="C8" s="258">
        <v>248.99100000000001</v>
      </c>
      <c r="D8" s="258">
        <v>249.554</v>
      </c>
      <c r="E8" s="258">
        <v>250.54599999999999</v>
      </c>
      <c r="F8" s="258">
        <v>251.58799999999999</v>
      </c>
      <c r="G8" s="258">
        <v>251.989</v>
      </c>
      <c r="H8" s="258">
        <v>252.006</v>
      </c>
      <c r="I8" s="258">
        <v>252.14599999999999</v>
      </c>
      <c r="J8" s="258">
        <v>252.43899999999999</v>
      </c>
      <c r="K8" s="258">
        <v>252.88499999999999</v>
      </c>
      <c r="L8" s="258">
        <v>252.03800000000001</v>
      </c>
      <c r="M8" s="258">
        <v>251.233</v>
      </c>
      <c r="N8" s="284">
        <f>AVERAGE(B8:M8)</f>
        <v>251.10683333333338</v>
      </c>
      <c r="O8" s="283">
        <f t="shared" ref="O8" si="0">(+M8/M9-1)*100</f>
        <v>1.9101588486313714</v>
      </c>
      <c r="P8" s="479">
        <f t="shared" ref="P8" si="1">(+N8/N9-1)*100</f>
        <v>2.4425832969282135</v>
      </c>
    </row>
    <row r="9" spans="1:16" s="30" customFormat="1" thickBot="1" x14ac:dyDescent="0.25">
      <c r="A9" s="205">
        <v>2017</v>
      </c>
      <c r="B9" s="207">
        <v>242.839</v>
      </c>
      <c r="C9" s="207">
        <v>243.60300000000001</v>
      </c>
      <c r="D9" s="207">
        <v>243.80099999999999</v>
      </c>
      <c r="E9" s="207">
        <v>244.524</v>
      </c>
      <c r="F9" s="207">
        <v>244.733</v>
      </c>
      <c r="G9" s="207">
        <v>244.95500000000001</v>
      </c>
      <c r="H9" s="207">
        <v>244.786</v>
      </c>
      <c r="I9" s="207">
        <v>245.51900000000001</v>
      </c>
      <c r="J9" s="207">
        <v>246.81899999999999</v>
      </c>
      <c r="K9" s="207">
        <v>246.66300000000001</v>
      </c>
      <c r="L9" s="207">
        <v>246.66900000000001</v>
      </c>
      <c r="M9" s="207">
        <v>246.524</v>
      </c>
      <c r="N9" s="284">
        <f>AVERAGE(B9:M9)</f>
        <v>245.11958333333334</v>
      </c>
      <c r="O9" s="284">
        <f>(+M9/M10-1)*100</f>
        <v>2.1090824745684245</v>
      </c>
      <c r="P9" s="480">
        <f>(+N9/N10-1)*100</f>
        <v>2.1301100036596354</v>
      </c>
    </row>
    <row r="10" spans="1:16" s="30" customFormat="1" thickBot="1" x14ac:dyDescent="0.25">
      <c r="A10" s="211">
        <v>2016</v>
      </c>
      <c r="B10" s="258">
        <v>236.916</v>
      </c>
      <c r="C10" s="258">
        <v>237.11099999999999</v>
      </c>
      <c r="D10" s="258">
        <v>238.13200000000001</v>
      </c>
      <c r="E10" s="258">
        <v>239.261</v>
      </c>
      <c r="F10" s="258">
        <v>240.22900000000001</v>
      </c>
      <c r="G10" s="258">
        <v>241.018</v>
      </c>
      <c r="H10" s="258">
        <v>240.62799999999999</v>
      </c>
      <c r="I10" s="258">
        <v>240.84899999999999</v>
      </c>
      <c r="J10" s="258">
        <v>241.428</v>
      </c>
      <c r="K10" s="258">
        <v>241.72900000000001</v>
      </c>
      <c r="L10" s="258">
        <v>241.35300000000001</v>
      </c>
      <c r="M10" s="258">
        <v>241.43199999999999</v>
      </c>
      <c r="N10" s="284">
        <f>AVERAGE(B10:M10)</f>
        <v>240.00716666666662</v>
      </c>
      <c r="O10" s="283">
        <f t="shared" ref="O10" si="2">(+M10/M11-1)*100</f>
        <v>2.074622132966919</v>
      </c>
      <c r="P10" s="479">
        <f t="shared" ref="P10" si="3">(+N10/N11-1)*100</f>
        <v>1.26158320570533</v>
      </c>
    </row>
    <row r="11" spans="1:16" s="30" customFormat="1" thickBot="1" x14ac:dyDescent="0.25">
      <c r="A11" s="205">
        <v>2015</v>
      </c>
      <c r="B11" s="207">
        <v>233.70699999999999</v>
      </c>
      <c r="C11" s="207">
        <v>234.72200000000001</v>
      </c>
      <c r="D11" s="207">
        <v>236.119</v>
      </c>
      <c r="E11" s="207">
        <v>236.59899999999999</v>
      </c>
      <c r="F11" s="207">
        <v>237.80500000000001</v>
      </c>
      <c r="G11" s="207">
        <v>238.63800000000001</v>
      </c>
      <c r="H11" s="207">
        <v>238.654</v>
      </c>
      <c r="I11" s="207">
        <v>238.316</v>
      </c>
      <c r="J11" s="207">
        <v>237.94499999999999</v>
      </c>
      <c r="K11" s="207">
        <v>237.83799999999999</v>
      </c>
      <c r="L11" s="207">
        <v>237.33600000000001</v>
      </c>
      <c r="M11" s="207">
        <v>236.52500000000001</v>
      </c>
      <c r="N11" s="284">
        <f>AVERAGE(B11:M11)</f>
        <v>237.01700000000002</v>
      </c>
      <c r="O11" s="284">
        <f>(+M11/M12-1)*100</f>
        <v>0.72951978604158807</v>
      </c>
      <c r="P11" s="480">
        <f>(+N11/N12-1)*100</f>
        <v>0.11862713555246263</v>
      </c>
    </row>
    <row r="12" spans="1:16" s="30" customFormat="1" thickBot="1" x14ac:dyDescent="0.25">
      <c r="A12" s="211">
        <v>2014</v>
      </c>
      <c r="B12" s="258">
        <v>233.916</v>
      </c>
      <c r="C12" s="258">
        <v>234.78100000000001</v>
      </c>
      <c r="D12" s="258">
        <v>236.29300000000001</v>
      </c>
      <c r="E12" s="258">
        <v>237.072</v>
      </c>
      <c r="F12" s="258">
        <v>237.9</v>
      </c>
      <c r="G12" s="258">
        <v>238.34299999999999</v>
      </c>
      <c r="H12" s="258">
        <v>238.25</v>
      </c>
      <c r="I12" s="258">
        <v>237.852</v>
      </c>
      <c r="J12" s="258">
        <v>238.03100000000001</v>
      </c>
      <c r="K12" s="258">
        <v>237.43299999999999</v>
      </c>
      <c r="L12" s="258">
        <v>236.15100000000001</v>
      </c>
      <c r="M12" s="258">
        <v>234.81200000000001</v>
      </c>
      <c r="N12" s="283">
        <f t="shared" ref="N12" si="4">AVERAGE(B12:M12)</f>
        <v>236.73616666666666</v>
      </c>
      <c r="O12" s="283">
        <f t="shared" ref="O12:O13" si="5">(+M12/M13-1)*100</f>
        <v>0.7564932696557447</v>
      </c>
      <c r="P12" s="479">
        <f t="shared" ref="P12:P13" si="6">(+N12/N13-1)*100</f>
        <v>1.6222229774082164</v>
      </c>
    </row>
    <row r="13" spans="1:16" s="30" customFormat="1" thickBot="1" x14ac:dyDescent="0.25">
      <c r="A13" s="205">
        <v>2013</v>
      </c>
      <c r="B13" s="207">
        <v>230.28</v>
      </c>
      <c r="C13" s="207">
        <v>232.166</v>
      </c>
      <c r="D13" s="207">
        <v>232.773</v>
      </c>
      <c r="E13" s="207">
        <v>232.53100000000001</v>
      </c>
      <c r="F13" s="207">
        <v>232.94499999999999</v>
      </c>
      <c r="G13" s="207">
        <v>233.50399999999999</v>
      </c>
      <c r="H13" s="207">
        <v>233.596</v>
      </c>
      <c r="I13" s="207">
        <v>233.87700000000001</v>
      </c>
      <c r="J13" s="207">
        <v>234.149</v>
      </c>
      <c r="K13" s="207">
        <v>233.54599999999999</v>
      </c>
      <c r="L13" s="207">
        <v>233.06899999999999</v>
      </c>
      <c r="M13" s="207">
        <v>233.04900000000001</v>
      </c>
      <c r="N13" s="208">
        <f>AVERAGE(B13:M13)</f>
        <v>232.95708333333332</v>
      </c>
      <c r="O13" s="284">
        <f t="shared" si="5"/>
        <v>1.501735619618394</v>
      </c>
      <c r="P13" s="480">
        <f t="shared" si="6"/>
        <v>1.464832655627113</v>
      </c>
    </row>
    <row r="14" spans="1:16" s="30" customFormat="1" thickBot="1" x14ac:dyDescent="0.25">
      <c r="A14" s="211">
        <v>2012</v>
      </c>
      <c r="B14" s="212">
        <v>226.66499999999999</v>
      </c>
      <c r="C14" s="212">
        <v>227.66300000000001</v>
      </c>
      <c r="D14" s="212">
        <v>229.392</v>
      </c>
      <c r="E14" s="212">
        <v>230.08500000000001</v>
      </c>
      <c r="F14" s="212">
        <v>229.815</v>
      </c>
      <c r="G14" s="212">
        <v>229.47800000000001</v>
      </c>
      <c r="H14" s="212">
        <v>229.10400000000001</v>
      </c>
      <c r="I14" s="212">
        <v>230.37899999999999</v>
      </c>
      <c r="J14" s="212">
        <v>231.40700000000001</v>
      </c>
      <c r="K14" s="212">
        <v>231.31700000000001</v>
      </c>
      <c r="L14" s="212">
        <v>230.221</v>
      </c>
      <c r="M14" s="212">
        <v>229.601</v>
      </c>
      <c r="N14" s="208">
        <f t="shared" ref="N14:N45" si="7">AVERAGE(B14:M14)</f>
        <v>229.5939166666667</v>
      </c>
      <c r="O14" s="283">
        <f t="shared" ref="O14:P43" si="8">(+M14/M15-1)*100</f>
        <v>1.7410223687475579</v>
      </c>
      <c r="P14" s="479">
        <f t="shared" si="8"/>
        <v>2.0693372652606179</v>
      </c>
    </row>
    <row r="15" spans="1:16" s="30" customFormat="1" thickBot="1" x14ac:dyDescent="0.25">
      <c r="A15" s="205">
        <v>2011</v>
      </c>
      <c r="B15" s="206">
        <v>220.22300000000001</v>
      </c>
      <c r="C15" s="206">
        <v>221.309</v>
      </c>
      <c r="D15" s="206">
        <v>223.46700000000001</v>
      </c>
      <c r="E15" s="206">
        <v>224.90600000000001</v>
      </c>
      <c r="F15" s="206">
        <v>225.964</v>
      </c>
      <c r="G15" s="206">
        <v>225.72200000000001</v>
      </c>
      <c r="H15" s="206">
        <v>225.922</v>
      </c>
      <c r="I15" s="206">
        <v>226.54499999999999</v>
      </c>
      <c r="J15" s="206">
        <v>226.88900000000001</v>
      </c>
      <c r="K15" s="206">
        <v>226.42099999999999</v>
      </c>
      <c r="L15" s="206">
        <v>226.23</v>
      </c>
      <c r="M15" s="206">
        <v>225.672</v>
      </c>
      <c r="N15" s="209">
        <f t="shared" si="7"/>
        <v>224.93916666666667</v>
      </c>
      <c r="O15" s="284">
        <f t="shared" si="8"/>
        <v>2.9624188448710953</v>
      </c>
      <c r="P15" s="480">
        <f t="shared" si="8"/>
        <v>3.1568415686220375</v>
      </c>
    </row>
    <row r="16" spans="1:16" s="30" customFormat="1" thickBot="1" x14ac:dyDescent="0.25">
      <c r="A16" s="211">
        <v>2010</v>
      </c>
      <c r="B16" s="212">
        <v>216.68700000000001</v>
      </c>
      <c r="C16" s="212">
        <v>216.74100000000001</v>
      </c>
      <c r="D16" s="212">
        <v>217.631</v>
      </c>
      <c r="E16" s="212">
        <v>218.00899999999999</v>
      </c>
      <c r="F16" s="212">
        <v>218.178</v>
      </c>
      <c r="G16" s="212">
        <v>217.965</v>
      </c>
      <c r="H16" s="212">
        <v>218.011</v>
      </c>
      <c r="I16" s="212">
        <v>218.31200000000001</v>
      </c>
      <c r="J16" s="212">
        <v>218.43899999999999</v>
      </c>
      <c r="K16" s="212">
        <v>218.71100000000001</v>
      </c>
      <c r="L16" s="212">
        <v>218.803</v>
      </c>
      <c r="M16" s="212">
        <v>219.179</v>
      </c>
      <c r="N16" s="208">
        <f t="shared" si="7"/>
        <v>218.05550000000002</v>
      </c>
      <c r="O16" s="283">
        <f t="shared" si="8"/>
        <v>1.4957235273143077</v>
      </c>
      <c r="P16" s="479">
        <f t="shared" si="8"/>
        <v>1.6400434423899046</v>
      </c>
    </row>
    <row r="17" spans="1:16" s="30" customFormat="1" thickBot="1" x14ac:dyDescent="0.25">
      <c r="A17" s="205">
        <v>2009</v>
      </c>
      <c r="B17" s="206">
        <v>211.143</v>
      </c>
      <c r="C17" s="206">
        <v>212.19300000000001</v>
      </c>
      <c r="D17" s="206">
        <v>212.709</v>
      </c>
      <c r="E17" s="206">
        <v>213.24</v>
      </c>
      <c r="F17" s="206">
        <v>213.85599999999999</v>
      </c>
      <c r="G17" s="206">
        <v>215.69300000000001</v>
      </c>
      <c r="H17" s="206">
        <v>215.351</v>
      </c>
      <c r="I17" s="206">
        <v>215.834</v>
      </c>
      <c r="J17" s="206">
        <v>215.96899999999999</v>
      </c>
      <c r="K17" s="206">
        <v>216.17699999999999</v>
      </c>
      <c r="L17" s="206">
        <v>216.33</v>
      </c>
      <c r="M17" s="206">
        <v>215.94900000000001</v>
      </c>
      <c r="N17" s="209">
        <f t="shared" si="7"/>
        <v>214.53700000000001</v>
      </c>
      <c r="O17" s="284">
        <f t="shared" si="8"/>
        <v>2.7213311262058282</v>
      </c>
      <c r="P17" s="480">
        <f t="shared" si="8"/>
        <v>-0.3555462662997444</v>
      </c>
    </row>
    <row r="18" spans="1:16" s="30" customFormat="1" thickBot="1" x14ac:dyDescent="0.25">
      <c r="A18" s="211">
        <v>2008</v>
      </c>
      <c r="B18" s="212">
        <v>211.08</v>
      </c>
      <c r="C18" s="212">
        <v>211.69300000000001</v>
      </c>
      <c r="D18" s="212">
        <v>213.52799999999999</v>
      </c>
      <c r="E18" s="212">
        <v>214.82300000000001</v>
      </c>
      <c r="F18" s="212">
        <v>216.63200000000001</v>
      </c>
      <c r="G18" s="212">
        <v>218.815</v>
      </c>
      <c r="H18" s="212">
        <v>219.964</v>
      </c>
      <c r="I18" s="212">
        <v>219.08600000000001</v>
      </c>
      <c r="J18" s="212">
        <v>218.78299999999999</v>
      </c>
      <c r="K18" s="212">
        <v>216.57300000000001</v>
      </c>
      <c r="L18" s="212">
        <v>212.42500000000001</v>
      </c>
      <c r="M18" s="212">
        <v>210.22800000000001</v>
      </c>
      <c r="N18" s="208">
        <f t="shared" si="7"/>
        <v>215.30250000000001</v>
      </c>
      <c r="O18" s="208">
        <f t="shared" si="8"/>
        <v>9.1412900645604367E-2</v>
      </c>
      <c r="P18" s="213">
        <f t="shared" si="8"/>
        <v>3.8391002966509769</v>
      </c>
    </row>
    <row r="19" spans="1:16" s="30" customFormat="1" thickBot="1" x14ac:dyDescent="0.25">
      <c r="A19" s="205">
        <v>2007</v>
      </c>
      <c r="B19" s="206">
        <v>202.416</v>
      </c>
      <c r="C19" s="206">
        <v>203.499</v>
      </c>
      <c r="D19" s="206">
        <v>205.352</v>
      </c>
      <c r="E19" s="206">
        <v>206.68600000000001</v>
      </c>
      <c r="F19" s="206">
        <v>207.94900000000001</v>
      </c>
      <c r="G19" s="206">
        <v>208.352</v>
      </c>
      <c r="H19" s="206">
        <v>208.29900000000001</v>
      </c>
      <c r="I19" s="206">
        <v>207.917</v>
      </c>
      <c r="J19" s="206">
        <v>208.49</v>
      </c>
      <c r="K19" s="206">
        <v>208.93600000000001</v>
      </c>
      <c r="L19" s="206">
        <v>210.17699999999999</v>
      </c>
      <c r="M19" s="206">
        <v>210.036</v>
      </c>
      <c r="N19" s="209">
        <f t="shared" si="7"/>
        <v>207.34241666666671</v>
      </c>
      <c r="O19" s="209">
        <f t="shared" si="8"/>
        <v>4.0812685827551931</v>
      </c>
      <c r="P19" s="210">
        <f t="shared" si="8"/>
        <v>2.8526724815013837</v>
      </c>
    </row>
    <row r="20" spans="1:16" s="30" customFormat="1" thickBot="1" x14ac:dyDescent="0.25">
      <c r="A20" s="211">
        <v>2006</v>
      </c>
      <c r="B20" s="212">
        <v>198.3</v>
      </c>
      <c r="C20" s="212">
        <v>198.7</v>
      </c>
      <c r="D20" s="212">
        <v>199.8</v>
      </c>
      <c r="E20" s="212">
        <v>201.5</v>
      </c>
      <c r="F20" s="212">
        <v>202.5</v>
      </c>
      <c r="G20" s="212">
        <v>202.9</v>
      </c>
      <c r="H20" s="212">
        <v>203.5</v>
      </c>
      <c r="I20" s="212">
        <v>203.9</v>
      </c>
      <c r="J20" s="212">
        <v>202.9</v>
      </c>
      <c r="K20" s="212">
        <v>201.8</v>
      </c>
      <c r="L20" s="212">
        <v>201.5</v>
      </c>
      <c r="M20" s="212">
        <v>201.8</v>
      </c>
      <c r="N20" s="208">
        <f t="shared" si="7"/>
        <v>201.5916666666667</v>
      </c>
      <c r="O20" s="208">
        <f t="shared" si="8"/>
        <v>2.5406504065040636</v>
      </c>
      <c r="P20" s="213">
        <f t="shared" si="8"/>
        <v>3.2259441007040701</v>
      </c>
    </row>
    <row r="21" spans="1:16" s="30" customFormat="1" thickBot="1" x14ac:dyDescent="0.25">
      <c r="A21" s="205">
        <v>2005</v>
      </c>
      <c r="B21" s="206">
        <v>190.7</v>
      </c>
      <c r="C21" s="206">
        <v>191.8</v>
      </c>
      <c r="D21" s="206">
        <v>193.3</v>
      </c>
      <c r="E21" s="206">
        <v>194.6</v>
      </c>
      <c r="F21" s="206">
        <v>194.4</v>
      </c>
      <c r="G21" s="206">
        <v>194.5</v>
      </c>
      <c r="H21" s="206">
        <v>195.4</v>
      </c>
      <c r="I21" s="206">
        <v>196.4</v>
      </c>
      <c r="J21" s="206">
        <v>198.8</v>
      </c>
      <c r="K21" s="206">
        <v>199.2</v>
      </c>
      <c r="L21" s="206">
        <v>197.6</v>
      </c>
      <c r="M21" s="206">
        <v>196.8</v>
      </c>
      <c r="N21" s="209">
        <f t="shared" si="7"/>
        <v>195.29166666666671</v>
      </c>
      <c r="O21" s="209">
        <f t="shared" si="8"/>
        <v>3.4156594850236477</v>
      </c>
      <c r="P21" s="210">
        <f t="shared" si="8"/>
        <v>3.3927468454954646</v>
      </c>
    </row>
    <row r="22" spans="1:16" s="30" customFormat="1" thickBot="1" x14ac:dyDescent="0.25">
      <c r="A22" s="211">
        <v>2004</v>
      </c>
      <c r="B22" s="212">
        <v>185.2</v>
      </c>
      <c r="C22" s="212">
        <v>186.2</v>
      </c>
      <c r="D22" s="212">
        <v>187.4</v>
      </c>
      <c r="E22" s="212">
        <v>188</v>
      </c>
      <c r="F22" s="212">
        <v>189.1</v>
      </c>
      <c r="G22" s="212">
        <v>189.7</v>
      </c>
      <c r="H22" s="212">
        <v>189.4</v>
      </c>
      <c r="I22" s="212">
        <v>189.5</v>
      </c>
      <c r="J22" s="212">
        <v>189.9</v>
      </c>
      <c r="K22" s="212">
        <v>190.9</v>
      </c>
      <c r="L22" s="212">
        <v>191</v>
      </c>
      <c r="M22" s="212">
        <v>190.3</v>
      </c>
      <c r="N22" s="208">
        <f t="shared" si="7"/>
        <v>188.88333333333335</v>
      </c>
      <c r="O22" s="208">
        <f t="shared" si="8"/>
        <v>3.255561584373301</v>
      </c>
      <c r="P22" s="213">
        <f t="shared" si="8"/>
        <v>2.6772366930917446</v>
      </c>
    </row>
    <row r="23" spans="1:16" s="30" customFormat="1" thickBot="1" x14ac:dyDescent="0.25">
      <c r="A23" s="205">
        <v>2003</v>
      </c>
      <c r="B23" s="206">
        <v>181.7</v>
      </c>
      <c r="C23" s="206">
        <v>183.1</v>
      </c>
      <c r="D23" s="206">
        <v>184.2</v>
      </c>
      <c r="E23" s="206">
        <v>183.8</v>
      </c>
      <c r="F23" s="206">
        <v>183.5</v>
      </c>
      <c r="G23" s="206">
        <v>183.7</v>
      </c>
      <c r="H23" s="206">
        <v>183.9</v>
      </c>
      <c r="I23" s="206">
        <v>184.6</v>
      </c>
      <c r="J23" s="206">
        <v>185.2</v>
      </c>
      <c r="K23" s="206">
        <v>185</v>
      </c>
      <c r="L23" s="206">
        <v>184.5</v>
      </c>
      <c r="M23" s="206">
        <v>184.3</v>
      </c>
      <c r="N23" s="209">
        <f t="shared" si="7"/>
        <v>183.95833333333334</v>
      </c>
      <c r="O23" s="209">
        <f t="shared" si="8"/>
        <v>1.8794914317302513</v>
      </c>
      <c r="P23" s="210">
        <f t="shared" si="8"/>
        <v>2.2700949733611253</v>
      </c>
    </row>
    <row r="24" spans="1:16" s="30" customFormat="1" thickBot="1" x14ac:dyDescent="0.25">
      <c r="A24" s="211">
        <v>2002</v>
      </c>
      <c r="B24" s="212">
        <v>177.1</v>
      </c>
      <c r="C24" s="212">
        <v>177.8</v>
      </c>
      <c r="D24" s="212">
        <v>178.8</v>
      </c>
      <c r="E24" s="212">
        <v>179.8</v>
      </c>
      <c r="F24" s="212">
        <v>179.8</v>
      </c>
      <c r="G24" s="212">
        <v>179.9</v>
      </c>
      <c r="H24" s="212">
        <v>180.1</v>
      </c>
      <c r="I24" s="212">
        <v>180.7</v>
      </c>
      <c r="J24" s="212">
        <v>181</v>
      </c>
      <c r="K24" s="212">
        <v>181.3</v>
      </c>
      <c r="L24" s="212">
        <v>181.3</v>
      </c>
      <c r="M24" s="212">
        <v>180.9</v>
      </c>
      <c r="N24" s="208">
        <f t="shared" si="7"/>
        <v>179.875</v>
      </c>
      <c r="O24" s="208">
        <f t="shared" si="8"/>
        <v>2.3769100169779289</v>
      </c>
      <c r="P24" s="213">
        <f t="shared" si="8"/>
        <v>1.5860316265060348</v>
      </c>
    </row>
    <row r="25" spans="1:16" s="30" customFormat="1" thickBot="1" x14ac:dyDescent="0.25">
      <c r="A25" s="205">
        <v>2001</v>
      </c>
      <c r="B25" s="206">
        <v>175.1</v>
      </c>
      <c r="C25" s="206">
        <v>175.8</v>
      </c>
      <c r="D25" s="206">
        <v>176.2</v>
      </c>
      <c r="E25" s="206">
        <v>176.9</v>
      </c>
      <c r="F25" s="206">
        <v>177.7</v>
      </c>
      <c r="G25" s="206">
        <v>178</v>
      </c>
      <c r="H25" s="206">
        <v>177.5</v>
      </c>
      <c r="I25" s="206">
        <v>177.5</v>
      </c>
      <c r="J25" s="206">
        <v>178.3</v>
      </c>
      <c r="K25" s="206">
        <v>177.7</v>
      </c>
      <c r="L25" s="206">
        <v>177.4</v>
      </c>
      <c r="M25" s="206">
        <v>176.7</v>
      </c>
      <c r="N25" s="209">
        <f t="shared" si="7"/>
        <v>177.06666666666663</v>
      </c>
      <c r="O25" s="209">
        <f t="shared" si="8"/>
        <v>1.551724137931032</v>
      </c>
      <c r="P25" s="210">
        <f t="shared" si="8"/>
        <v>2.8261711188540595</v>
      </c>
    </row>
    <row r="26" spans="1:16" s="30" customFormat="1" thickBot="1" x14ac:dyDescent="0.25">
      <c r="A26" s="211">
        <v>2000</v>
      </c>
      <c r="B26" s="212">
        <v>168.8</v>
      </c>
      <c r="C26" s="212">
        <v>169.8</v>
      </c>
      <c r="D26" s="212">
        <v>171.2</v>
      </c>
      <c r="E26" s="212">
        <v>171.3</v>
      </c>
      <c r="F26" s="212">
        <v>171.5</v>
      </c>
      <c r="G26" s="212">
        <v>172.4</v>
      </c>
      <c r="H26" s="212">
        <v>172.8</v>
      </c>
      <c r="I26" s="212">
        <v>172.8</v>
      </c>
      <c r="J26" s="212">
        <v>173.7</v>
      </c>
      <c r="K26" s="212">
        <v>174</v>
      </c>
      <c r="L26" s="212">
        <v>174.1</v>
      </c>
      <c r="M26" s="212">
        <v>174</v>
      </c>
      <c r="N26" s="208">
        <f t="shared" si="7"/>
        <v>172.19999999999996</v>
      </c>
      <c r="O26" s="208">
        <f t="shared" si="8"/>
        <v>3.3868092691621943</v>
      </c>
      <c r="P26" s="213">
        <f t="shared" si="8"/>
        <v>3.3768572714993006</v>
      </c>
    </row>
    <row r="27" spans="1:16" s="30" customFormat="1" thickBot="1" x14ac:dyDescent="0.25">
      <c r="A27" s="205">
        <v>1999</v>
      </c>
      <c r="B27" s="206">
        <v>164.3</v>
      </c>
      <c r="C27" s="206">
        <v>164.5</v>
      </c>
      <c r="D27" s="206">
        <v>165</v>
      </c>
      <c r="E27" s="206">
        <v>166.2</v>
      </c>
      <c r="F27" s="206">
        <v>166.2</v>
      </c>
      <c r="G27" s="206">
        <v>166.2</v>
      </c>
      <c r="H27" s="206">
        <v>166.7</v>
      </c>
      <c r="I27" s="206">
        <v>167.1</v>
      </c>
      <c r="J27" s="206">
        <v>167.9</v>
      </c>
      <c r="K27" s="206">
        <v>168.2</v>
      </c>
      <c r="L27" s="206">
        <v>168.3</v>
      </c>
      <c r="M27" s="206">
        <v>168.3</v>
      </c>
      <c r="N27" s="209">
        <f t="shared" si="7"/>
        <v>166.57500000000002</v>
      </c>
      <c r="O27" s="209">
        <f t="shared" si="8"/>
        <v>2.6845637583892579</v>
      </c>
      <c r="P27" s="210">
        <f t="shared" si="8"/>
        <v>2.1880271969735743</v>
      </c>
    </row>
    <row r="28" spans="1:16" s="30" customFormat="1" thickBot="1" x14ac:dyDescent="0.25">
      <c r="A28" s="211">
        <v>1998</v>
      </c>
      <c r="B28" s="212">
        <v>161.6</v>
      </c>
      <c r="C28" s="212">
        <v>161.9</v>
      </c>
      <c r="D28" s="212">
        <v>162.19999999999999</v>
      </c>
      <c r="E28" s="212">
        <v>162.5</v>
      </c>
      <c r="F28" s="212">
        <v>162.80000000000001</v>
      </c>
      <c r="G28" s="212">
        <v>163</v>
      </c>
      <c r="H28" s="212">
        <v>163.19999999999999</v>
      </c>
      <c r="I28" s="212">
        <v>163.4</v>
      </c>
      <c r="J28" s="212">
        <v>163.6</v>
      </c>
      <c r="K28" s="212">
        <v>164</v>
      </c>
      <c r="L28" s="212">
        <v>164</v>
      </c>
      <c r="M28" s="212">
        <v>163.9</v>
      </c>
      <c r="N28" s="208">
        <f t="shared" si="7"/>
        <v>163.00833333333335</v>
      </c>
      <c r="O28" s="208">
        <f t="shared" si="8"/>
        <v>1.6119032858028515</v>
      </c>
      <c r="P28" s="213">
        <f t="shared" si="8"/>
        <v>1.5522790987436696</v>
      </c>
    </row>
    <row r="29" spans="1:16" s="30" customFormat="1" thickBot="1" x14ac:dyDescent="0.25">
      <c r="A29" s="205">
        <v>1997</v>
      </c>
      <c r="B29" s="206">
        <v>159.1</v>
      </c>
      <c r="C29" s="206">
        <v>159.6</v>
      </c>
      <c r="D29" s="206">
        <v>160</v>
      </c>
      <c r="E29" s="206">
        <v>160.19999999999999</v>
      </c>
      <c r="F29" s="206">
        <v>160.1</v>
      </c>
      <c r="G29" s="206">
        <v>160.30000000000001</v>
      </c>
      <c r="H29" s="206">
        <v>160.5</v>
      </c>
      <c r="I29" s="206">
        <v>160.80000000000001</v>
      </c>
      <c r="J29" s="206">
        <v>161.19999999999999</v>
      </c>
      <c r="K29" s="206">
        <v>161.6</v>
      </c>
      <c r="L29" s="206">
        <v>161.5</v>
      </c>
      <c r="M29" s="206">
        <v>161.30000000000001</v>
      </c>
      <c r="N29" s="209">
        <f t="shared" si="7"/>
        <v>160.51666666666665</v>
      </c>
      <c r="O29" s="209">
        <f t="shared" si="8"/>
        <v>1.7023959646910614</v>
      </c>
      <c r="P29" s="210">
        <f t="shared" si="8"/>
        <v>2.3376899373074078</v>
      </c>
    </row>
    <row r="30" spans="1:16" s="30" customFormat="1" thickBot="1" x14ac:dyDescent="0.25">
      <c r="A30" s="211">
        <v>1996</v>
      </c>
      <c r="B30" s="212">
        <v>154.4</v>
      </c>
      <c r="C30" s="212">
        <v>154.9</v>
      </c>
      <c r="D30" s="212">
        <v>155.69999999999999</v>
      </c>
      <c r="E30" s="212">
        <v>156.30000000000001</v>
      </c>
      <c r="F30" s="212">
        <v>156.6</v>
      </c>
      <c r="G30" s="212">
        <v>156.69999999999999</v>
      </c>
      <c r="H30" s="212">
        <v>157</v>
      </c>
      <c r="I30" s="212">
        <v>157.30000000000001</v>
      </c>
      <c r="J30" s="212">
        <v>157.80000000000001</v>
      </c>
      <c r="K30" s="212">
        <v>158.30000000000001</v>
      </c>
      <c r="L30" s="212">
        <v>158.6</v>
      </c>
      <c r="M30" s="212">
        <v>158.6</v>
      </c>
      <c r="N30" s="208">
        <f t="shared" si="7"/>
        <v>156.84999999999997</v>
      </c>
      <c r="O30" s="208">
        <f t="shared" si="8"/>
        <v>3.3224755700325792</v>
      </c>
      <c r="P30" s="213">
        <f t="shared" si="8"/>
        <v>2.9312041999343341</v>
      </c>
    </row>
    <row r="31" spans="1:16" s="30" customFormat="1" thickBot="1" x14ac:dyDescent="0.25">
      <c r="A31" s="205">
        <v>1995</v>
      </c>
      <c r="B31" s="206">
        <v>150.30000000000001</v>
      </c>
      <c r="C31" s="206">
        <v>150.9</v>
      </c>
      <c r="D31" s="206">
        <v>151.4</v>
      </c>
      <c r="E31" s="206">
        <v>151.9</v>
      </c>
      <c r="F31" s="206">
        <v>152.19999999999999</v>
      </c>
      <c r="G31" s="206">
        <v>152.5</v>
      </c>
      <c r="H31" s="206">
        <v>152.5</v>
      </c>
      <c r="I31" s="206">
        <v>152.9</v>
      </c>
      <c r="J31" s="206">
        <v>153.19999999999999</v>
      </c>
      <c r="K31" s="206">
        <v>153.69999999999999</v>
      </c>
      <c r="L31" s="206">
        <v>153.6</v>
      </c>
      <c r="M31" s="206">
        <v>153.5</v>
      </c>
      <c r="N31" s="209">
        <f t="shared" si="7"/>
        <v>152.38333333333335</v>
      </c>
      <c r="O31" s="209">
        <f t="shared" si="8"/>
        <v>2.5384101536406245</v>
      </c>
      <c r="P31" s="210">
        <f t="shared" si="8"/>
        <v>2.805419688536559</v>
      </c>
    </row>
    <row r="32" spans="1:16" s="30" customFormat="1" thickBot="1" x14ac:dyDescent="0.25">
      <c r="A32" s="211">
        <v>1994</v>
      </c>
      <c r="B32" s="212">
        <v>146.19999999999999</v>
      </c>
      <c r="C32" s="212">
        <v>146.69999999999999</v>
      </c>
      <c r="D32" s="212">
        <v>147.19999999999999</v>
      </c>
      <c r="E32" s="212">
        <v>147.4</v>
      </c>
      <c r="F32" s="212">
        <v>147.5</v>
      </c>
      <c r="G32" s="212">
        <v>148</v>
      </c>
      <c r="H32" s="212">
        <v>148.4</v>
      </c>
      <c r="I32" s="212">
        <v>149</v>
      </c>
      <c r="J32" s="212">
        <v>149.4</v>
      </c>
      <c r="K32" s="212">
        <v>149.5</v>
      </c>
      <c r="L32" s="212">
        <v>149.69999999999999</v>
      </c>
      <c r="M32" s="212">
        <v>149.69999999999999</v>
      </c>
      <c r="N32" s="208">
        <f t="shared" si="7"/>
        <v>148.22500000000002</v>
      </c>
      <c r="O32" s="208">
        <f t="shared" si="8"/>
        <v>2.6748971193415461</v>
      </c>
      <c r="P32" s="213">
        <f t="shared" si="8"/>
        <v>2.6074415921546246</v>
      </c>
    </row>
    <row r="33" spans="1:16" s="30" customFormat="1" thickBot="1" x14ac:dyDescent="0.25">
      <c r="A33" s="205">
        <v>1993</v>
      </c>
      <c r="B33" s="206">
        <v>142.6</v>
      </c>
      <c r="C33" s="206">
        <v>143.1</v>
      </c>
      <c r="D33" s="206">
        <v>143.6</v>
      </c>
      <c r="E33" s="206">
        <v>144</v>
      </c>
      <c r="F33" s="206">
        <v>144.19999999999999</v>
      </c>
      <c r="G33" s="206">
        <v>144.4</v>
      </c>
      <c r="H33" s="206">
        <v>144.4</v>
      </c>
      <c r="I33" s="206">
        <v>144.80000000000001</v>
      </c>
      <c r="J33" s="206">
        <v>145.1</v>
      </c>
      <c r="K33" s="206">
        <v>145.69999999999999</v>
      </c>
      <c r="L33" s="206">
        <v>145.80000000000001</v>
      </c>
      <c r="M33" s="206">
        <v>145.80000000000001</v>
      </c>
      <c r="N33" s="209">
        <f t="shared" si="7"/>
        <v>144.45833333333331</v>
      </c>
      <c r="O33" s="209">
        <f t="shared" si="8"/>
        <v>2.748414376321362</v>
      </c>
      <c r="P33" s="210">
        <f t="shared" si="8"/>
        <v>2.9516569663855297</v>
      </c>
    </row>
    <row r="34" spans="1:16" s="30" customFormat="1" thickBot="1" x14ac:dyDescent="0.25">
      <c r="A34" s="211">
        <v>1992</v>
      </c>
      <c r="B34" s="212">
        <v>138.1</v>
      </c>
      <c r="C34" s="212">
        <v>138.6</v>
      </c>
      <c r="D34" s="212">
        <v>139.30000000000001</v>
      </c>
      <c r="E34" s="212">
        <v>139.5</v>
      </c>
      <c r="F34" s="212">
        <v>139.69999999999999</v>
      </c>
      <c r="G34" s="212">
        <v>140.19999999999999</v>
      </c>
      <c r="H34" s="212">
        <v>140.5</v>
      </c>
      <c r="I34" s="212">
        <v>140.9</v>
      </c>
      <c r="J34" s="212">
        <v>141.30000000000001</v>
      </c>
      <c r="K34" s="212">
        <v>141.80000000000001</v>
      </c>
      <c r="L34" s="212">
        <v>142</v>
      </c>
      <c r="M34" s="212">
        <v>141.9</v>
      </c>
      <c r="N34" s="208">
        <f t="shared" si="7"/>
        <v>140.31666666666669</v>
      </c>
      <c r="O34" s="208">
        <f t="shared" si="8"/>
        <v>2.9006526468455363</v>
      </c>
      <c r="P34" s="213">
        <f t="shared" si="8"/>
        <v>3.0288196781496968</v>
      </c>
    </row>
    <row r="35" spans="1:16" s="30" customFormat="1" thickBot="1" x14ac:dyDescent="0.25">
      <c r="A35" s="205">
        <v>1991</v>
      </c>
      <c r="B35" s="206">
        <v>134.6</v>
      </c>
      <c r="C35" s="206">
        <v>134.80000000000001</v>
      </c>
      <c r="D35" s="206">
        <v>135</v>
      </c>
      <c r="E35" s="206">
        <v>135.19999999999999</v>
      </c>
      <c r="F35" s="206">
        <v>135.6</v>
      </c>
      <c r="G35" s="206">
        <v>136</v>
      </c>
      <c r="H35" s="206">
        <v>136.19999999999999</v>
      </c>
      <c r="I35" s="206">
        <v>136.6</v>
      </c>
      <c r="J35" s="206">
        <v>137.19999999999999</v>
      </c>
      <c r="K35" s="206">
        <v>137.4</v>
      </c>
      <c r="L35" s="206">
        <v>137.80000000000001</v>
      </c>
      <c r="M35" s="206">
        <v>137.9</v>
      </c>
      <c r="N35" s="209">
        <f t="shared" si="7"/>
        <v>136.19166666666666</v>
      </c>
      <c r="O35" s="209">
        <f t="shared" si="8"/>
        <v>3.0642750373692129</v>
      </c>
      <c r="P35" s="210">
        <f t="shared" si="8"/>
        <v>4.2349639645385517</v>
      </c>
    </row>
    <row r="36" spans="1:16" s="30" customFormat="1" thickBot="1" x14ac:dyDescent="0.25">
      <c r="A36" s="211">
        <v>1990</v>
      </c>
      <c r="B36" s="212">
        <v>127.4</v>
      </c>
      <c r="C36" s="212">
        <v>128</v>
      </c>
      <c r="D36" s="212">
        <v>128.69999999999999</v>
      </c>
      <c r="E36" s="212">
        <v>128.9</v>
      </c>
      <c r="F36" s="212">
        <v>129.19999999999999</v>
      </c>
      <c r="G36" s="212">
        <v>129.9</v>
      </c>
      <c r="H36" s="212">
        <v>130.4</v>
      </c>
      <c r="I36" s="212">
        <v>131.6</v>
      </c>
      <c r="J36" s="212">
        <v>132.69999999999999</v>
      </c>
      <c r="K36" s="212">
        <v>133.5</v>
      </c>
      <c r="L36" s="212">
        <v>133.80000000000001</v>
      </c>
      <c r="M36" s="212">
        <v>133.80000000000001</v>
      </c>
      <c r="N36" s="208">
        <f t="shared" si="7"/>
        <v>130.65833333333333</v>
      </c>
      <c r="O36" s="208">
        <f t="shared" si="8"/>
        <v>6.1062648691514898</v>
      </c>
      <c r="P36" s="213">
        <f t="shared" si="8"/>
        <v>5.3979564399032176</v>
      </c>
    </row>
    <row r="37" spans="1:16" s="30" customFormat="1" thickBot="1" x14ac:dyDescent="0.25">
      <c r="A37" s="205">
        <v>1989</v>
      </c>
      <c r="B37" s="206">
        <v>121.1</v>
      </c>
      <c r="C37" s="206">
        <v>121.6</v>
      </c>
      <c r="D37" s="206">
        <v>122.3</v>
      </c>
      <c r="E37" s="206">
        <v>123.1</v>
      </c>
      <c r="F37" s="206">
        <v>123.8</v>
      </c>
      <c r="G37" s="206">
        <v>124.1</v>
      </c>
      <c r="H37" s="206">
        <v>124.4</v>
      </c>
      <c r="I37" s="206">
        <v>124.6</v>
      </c>
      <c r="J37" s="206">
        <v>125</v>
      </c>
      <c r="K37" s="206">
        <v>125.6</v>
      </c>
      <c r="L37" s="206">
        <v>125.9</v>
      </c>
      <c r="M37" s="206">
        <v>126.1</v>
      </c>
      <c r="N37" s="209">
        <f t="shared" si="7"/>
        <v>123.96666666666665</v>
      </c>
      <c r="O37" s="209">
        <f t="shared" si="8"/>
        <v>4.647302904564321</v>
      </c>
      <c r="P37" s="210">
        <f t="shared" si="8"/>
        <v>4.8270030300894939</v>
      </c>
    </row>
    <row r="38" spans="1:16" s="30" customFormat="1" thickBot="1" x14ac:dyDescent="0.25">
      <c r="A38" s="211">
        <v>1988</v>
      </c>
      <c r="B38" s="212">
        <v>115.7</v>
      </c>
      <c r="C38" s="212">
        <v>116</v>
      </c>
      <c r="D38" s="212">
        <v>116.5</v>
      </c>
      <c r="E38" s="212">
        <v>117.1</v>
      </c>
      <c r="F38" s="212">
        <v>117.5</v>
      </c>
      <c r="G38" s="212">
        <v>118</v>
      </c>
      <c r="H38" s="212">
        <v>118.5</v>
      </c>
      <c r="I38" s="212">
        <v>119</v>
      </c>
      <c r="J38" s="212">
        <v>119.8</v>
      </c>
      <c r="K38" s="212">
        <v>120.2</v>
      </c>
      <c r="L38" s="212">
        <v>120.3</v>
      </c>
      <c r="M38" s="212">
        <v>120.5</v>
      </c>
      <c r="N38" s="208">
        <f t="shared" si="7"/>
        <v>118.25833333333333</v>
      </c>
      <c r="O38" s="208">
        <f t="shared" si="8"/>
        <v>4.4194107452339537</v>
      </c>
      <c r="P38" s="213">
        <f t="shared" si="8"/>
        <v>4.0777411074440773</v>
      </c>
    </row>
    <row r="39" spans="1:16" s="30" customFormat="1" thickBot="1" x14ac:dyDescent="0.25">
      <c r="A39" s="205">
        <v>1987</v>
      </c>
      <c r="B39" s="206">
        <v>111.2</v>
      </c>
      <c r="C39" s="206">
        <v>111.6</v>
      </c>
      <c r="D39" s="206">
        <v>112.1</v>
      </c>
      <c r="E39" s="206">
        <v>112.7</v>
      </c>
      <c r="F39" s="206">
        <v>113.1</v>
      </c>
      <c r="G39" s="206">
        <v>113.5</v>
      </c>
      <c r="H39" s="206">
        <v>113.8</v>
      </c>
      <c r="I39" s="206">
        <v>114.4</v>
      </c>
      <c r="J39" s="206">
        <v>115</v>
      </c>
      <c r="K39" s="206">
        <v>115.3</v>
      </c>
      <c r="L39" s="206">
        <v>115.4</v>
      </c>
      <c r="M39" s="206">
        <v>115.4</v>
      </c>
      <c r="N39" s="209">
        <f t="shared" si="7"/>
        <v>113.625</v>
      </c>
      <c r="O39" s="209">
        <f t="shared" si="8"/>
        <v>4.4343891402714997</v>
      </c>
      <c r="P39" s="210">
        <f t="shared" si="8"/>
        <v>3.6645632175168918</v>
      </c>
    </row>
    <row r="40" spans="1:16" s="30" customFormat="1" thickBot="1" x14ac:dyDescent="0.25">
      <c r="A40" s="211">
        <v>1986</v>
      </c>
      <c r="B40" s="212">
        <v>109.6</v>
      </c>
      <c r="C40" s="212">
        <v>109.3</v>
      </c>
      <c r="D40" s="212">
        <v>108.8</v>
      </c>
      <c r="E40" s="212">
        <v>108.6</v>
      </c>
      <c r="F40" s="212">
        <v>108.9</v>
      </c>
      <c r="G40" s="212">
        <v>109.5</v>
      </c>
      <c r="H40" s="212">
        <v>109.5</v>
      </c>
      <c r="I40" s="212">
        <v>109.7</v>
      </c>
      <c r="J40" s="212">
        <v>110.2</v>
      </c>
      <c r="K40" s="212">
        <v>110.3</v>
      </c>
      <c r="L40" s="212">
        <v>110.4</v>
      </c>
      <c r="M40" s="212">
        <v>110.5</v>
      </c>
      <c r="N40" s="208">
        <f t="shared" si="7"/>
        <v>109.60833333333335</v>
      </c>
      <c r="O40" s="208">
        <f t="shared" si="8"/>
        <v>1.0978956999085021</v>
      </c>
      <c r="P40" s="213">
        <f t="shared" si="8"/>
        <v>1.8980477223427661</v>
      </c>
    </row>
    <row r="41" spans="1:16" s="30" customFormat="1" thickBot="1" x14ac:dyDescent="0.25">
      <c r="A41" s="486">
        <v>1985</v>
      </c>
      <c r="B41" s="487">
        <v>105.5</v>
      </c>
      <c r="C41" s="487">
        <v>106</v>
      </c>
      <c r="D41" s="487">
        <v>106.4</v>
      </c>
      <c r="E41" s="487">
        <v>106.9</v>
      </c>
      <c r="F41" s="487">
        <v>107.3</v>
      </c>
      <c r="G41" s="487">
        <v>107.6</v>
      </c>
      <c r="H41" s="487">
        <v>107.8</v>
      </c>
      <c r="I41" s="487">
        <v>108</v>
      </c>
      <c r="J41" s="487">
        <v>108.3</v>
      </c>
      <c r="K41" s="487">
        <v>108.7</v>
      </c>
      <c r="L41" s="487">
        <v>109</v>
      </c>
      <c r="M41" s="487">
        <v>109.3</v>
      </c>
      <c r="N41" s="488">
        <f t="shared" si="7"/>
        <v>107.56666666666665</v>
      </c>
      <c r="O41" s="488">
        <f t="shared" si="8"/>
        <v>3.7986704653371284</v>
      </c>
      <c r="P41" s="489">
        <f t="shared" si="8"/>
        <v>3.5456441520936854</v>
      </c>
    </row>
    <row r="42" spans="1:16" s="30" customFormat="1" thickBot="1" x14ac:dyDescent="0.25">
      <c r="A42" s="490">
        <v>1984</v>
      </c>
      <c r="B42" s="491">
        <v>101.9</v>
      </c>
      <c r="C42" s="491">
        <v>102.4</v>
      </c>
      <c r="D42" s="491">
        <v>102.6</v>
      </c>
      <c r="E42" s="491">
        <v>103.1</v>
      </c>
      <c r="F42" s="491">
        <v>103.4</v>
      </c>
      <c r="G42" s="491">
        <v>103.7</v>
      </c>
      <c r="H42" s="491">
        <v>104.1</v>
      </c>
      <c r="I42" s="491">
        <v>104.5</v>
      </c>
      <c r="J42" s="491">
        <v>105</v>
      </c>
      <c r="K42" s="491">
        <v>105.3</v>
      </c>
      <c r="L42" s="491">
        <v>105.3</v>
      </c>
      <c r="M42" s="491">
        <v>105.3</v>
      </c>
      <c r="N42" s="492">
        <f t="shared" si="7"/>
        <v>103.88333333333333</v>
      </c>
      <c r="O42" s="492">
        <f t="shared" si="8"/>
        <v>3.948667324777877</v>
      </c>
      <c r="P42" s="493">
        <f t="shared" si="8"/>
        <v>4.3005354752342573</v>
      </c>
    </row>
    <row r="43" spans="1:16" s="30" customFormat="1" thickBot="1" x14ac:dyDescent="0.25">
      <c r="A43" s="494">
        <v>1983</v>
      </c>
      <c r="B43" s="495">
        <v>97.8</v>
      </c>
      <c r="C43" s="495">
        <v>97.9</v>
      </c>
      <c r="D43" s="495">
        <v>97.9</v>
      </c>
      <c r="E43" s="495">
        <v>98.6</v>
      </c>
      <c r="F43" s="495">
        <v>99.2</v>
      </c>
      <c r="G43" s="495">
        <v>99.5</v>
      </c>
      <c r="H43" s="495">
        <v>99.9</v>
      </c>
      <c r="I43" s="495">
        <v>100.2</v>
      </c>
      <c r="J43" s="495">
        <v>100.7</v>
      </c>
      <c r="K43" s="495">
        <v>101</v>
      </c>
      <c r="L43" s="495">
        <v>101.2</v>
      </c>
      <c r="M43" s="495">
        <v>101.3</v>
      </c>
      <c r="N43" s="496">
        <f t="shared" si="7"/>
        <v>99.600000000000009</v>
      </c>
      <c r="O43" s="496">
        <f t="shared" si="8"/>
        <v>3.7909836065573854</v>
      </c>
      <c r="P43" s="497">
        <f t="shared" si="8"/>
        <v>3.2124352331606376</v>
      </c>
    </row>
    <row r="44" spans="1:16" s="30" customFormat="1" thickBot="1" x14ac:dyDescent="0.25">
      <c r="A44" s="498">
        <v>1982</v>
      </c>
      <c r="B44" s="499">
        <v>94.3</v>
      </c>
      <c r="C44" s="499">
        <v>94.6</v>
      </c>
      <c r="D44" s="499">
        <v>94.5</v>
      </c>
      <c r="E44" s="499">
        <v>94.9</v>
      </c>
      <c r="F44" s="499">
        <v>95.8</v>
      </c>
      <c r="G44" s="499">
        <v>97</v>
      </c>
      <c r="H44" s="499">
        <v>97.5</v>
      </c>
      <c r="I44" s="499">
        <v>97.7</v>
      </c>
      <c r="J44" s="499">
        <v>97.9</v>
      </c>
      <c r="K44" s="499">
        <v>98.2</v>
      </c>
      <c r="L44" s="499">
        <v>98</v>
      </c>
      <c r="M44" s="499">
        <v>97.6</v>
      </c>
      <c r="N44" s="500">
        <f t="shared" si="7"/>
        <v>96.5</v>
      </c>
      <c r="O44" s="500">
        <f t="shared" ref="O44" si="9">(+M44/M45-1)*100</f>
        <v>3.8297872340425476</v>
      </c>
      <c r="P44" s="501">
        <f t="shared" ref="P44" si="10">(+N44/N45-1)*100</f>
        <v>6.1314270002749582</v>
      </c>
    </row>
    <row r="45" spans="1:16" s="30" customFormat="1" thickBot="1" x14ac:dyDescent="0.25">
      <c r="A45" s="87">
        <v>1981</v>
      </c>
      <c r="B45" s="88">
        <v>87</v>
      </c>
      <c r="C45" s="88">
        <v>87.9</v>
      </c>
      <c r="D45" s="88">
        <v>88.5</v>
      </c>
      <c r="E45" s="88">
        <v>89.1</v>
      </c>
      <c r="F45" s="88">
        <v>89.8</v>
      </c>
      <c r="G45" s="88">
        <v>90.6</v>
      </c>
      <c r="H45" s="88">
        <v>91.6</v>
      </c>
      <c r="I45" s="88">
        <v>92.3</v>
      </c>
      <c r="J45" s="88">
        <v>93.2</v>
      </c>
      <c r="K45" s="88">
        <v>93.4</v>
      </c>
      <c r="L45" s="88">
        <v>93.7</v>
      </c>
      <c r="M45" s="88">
        <v>94</v>
      </c>
      <c r="N45" s="209">
        <f t="shared" si="7"/>
        <v>90.924999999999997</v>
      </c>
      <c r="O45" s="88">
        <v>8.9</v>
      </c>
      <c r="P45" s="89">
        <v>10.3</v>
      </c>
    </row>
    <row r="46" spans="1:16" s="13" customFormat="1" x14ac:dyDescent="0.25"/>
  </sheetData>
  <sortState ref="A6:P37">
    <sortCondition descending="1" ref="A6:A37"/>
  </sortState>
  <mergeCells count="3">
    <mergeCell ref="F2:H3"/>
    <mergeCell ref="I2:I3"/>
    <mergeCell ref="L5:N5"/>
  </mergeCells>
  <hyperlinks>
    <hyperlink ref="A3" r:id="rId1"/>
  </hyperlinks>
  <pageMargins left="0.2" right="0.2" top="0.2" bottom="0.7" header="0.3" footer="0.3"/>
  <pageSetup scale="95" orientation="landscape" r:id="rId2"/>
  <headerFooter>
    <oddFooter>&amp;LS. Pratt&amp;C&amp;A&amp;RPage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Analysis</vt:lpstr>
      <vt:lpstr>Graph</vt:lpstr>
      <vt:lpstr>Parcels_Population</vt:lpstr>
      <vt:lpstr>FY1988 Operational Override</vt:lpstr>
      <vt:lpstr>CPI-U</vt:lpstr>
      <vt:lpstr>Analysis!Print_Area</vt:lpstr>
      <vt:lpstr>Graph!Print_Area</vt:lpstr>
      <vt:lpstr>Analysis!Print_Titles</vt:lpstr>
      <vt:lpstr>'CPI-U'!Print_Titles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Pratt, Stephen</cp:lastModifiedBy>
  <cp:lastPrinted>2019-06-25T17:20:04Z</cp:lastPrinted>
  <dcterms:created xsi:type="dcterms:W3CDTF">2012-04-03T22:20:10Z</dcterms:created>
  <dcterms:modified xsi:type="dcterms:W3CDTF">2019-06-26T14:20:52Z</dcterms:modified>
</cp:coreProperties>
</file>